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Quarry\Carga\"/>
    </mc:Choice>
  </mc:AlternateContent>
  <bookViews>
    <workbookView xWindow="0" yWindow="0" windowWidth="20490" windowHeight="8610" tabRatio="541"/>
  </bookViews>
  <sheets>
    <sheet name="FormulasCarga" sheetId="1" r:id="rId1"/>
    <sheet name="meta tag" sheetId="2" r:id="rId2"/>
    <sheet name="departamentos" sheetId="4" r:id="rId3"/>
    <sheet name="categorías" sheetId="3" r:id="rId4"/>
    <sheet name="Carga Limpia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" i="1" l="1"/>
  <c r="AK1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J20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3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2" i="1"/>
  <c r="AE2" i="1"/>
  <c r="AD2" i="1"/>
  <c r="AE4" i="1"/>
  <c r="AE5" i="1"/>
  <c r="AE6" i="1"/>
  <c r="AE7" i="1"/>
  <c r="AE8" i="1"/>
  <c r="AE9" i="1"/>
  <c r="AE10" i="1"/>
  <c r="AE11" i="1"/>
  <c r="AE15" i="1"/>
  <c r="AE16" i="1"/>
  <c r="AE17" i="1"/>
  <c r="AE18" i="1"/>
  <c r="AE3" i="1"/>
  <c r="AD4" i="1"/>
  <c r="AD5" i="1"/>
  <c r="AD6" i="1"/>
  <c r="AD7" i="1"/>
  <c r="AD8" i="1"/>
  <c r="AD9" i="1"/>
  <c r="AD10" i="1"/>
  <c r="AD11" i="1"/>
  <c r="AD12" i="1"/>
  <c r="AE12" i="1" s="1"/>
  <c r="AD13" i="1"/>
  <c r="AE13" i="1" s="1"/>
  <c r="AD14" i="1"/>
  <c r="AE14" i="1" s="1"/>
  <c r="AD15" i="1"/>
  <c r="AD16" i="1"/>
  <c r="AD17" i="1"/>
  <c r="AD18" i="1"/>
  <c r="AD3" i="1"/>
  <c r="AD20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</calcChain>
</file>

<file path=xl/comments1.xml><?xml version="1.0" encoding="utf-8"?>
<comments xmlns="http://schemas.openxmlformats.org/spreadsheetml/2006/main">
  <authors>
    <author>Win_10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Win_10:</t>
        </r>
        <r>
          <rPr>
            <sz val="9"/>
            <color indexed="81"/>
            <rFont val="Tahoma"/>
            <family val="2"/>
          </rPr>
          <t xml:space="preserve">
Lo genera VTEX
</t>
        </r>
      </text>
    </comment>
  </commentList>
</comments>
</file>

<file path=xl/sharedStrings.xml><?xml version="1.0" encoding="utf-8"?>
<sst xmlns="http://schemas.openxmlformats.org/spreadsheetml/2006/main" count="561" uniqueCount="130">
  <si>
    <t>_SkuId (Não alterável)</t>
  </si>
  <si>
    <t>_NomeSku</t>
  </si>
  <si>
    <t>_AtivarSkuSePossível</t>
  </si>
  <si>
    <t>_SkuAtivo (Não alterável)</t>
  </si>
  <si>
    <t>_SkuEan</t>
  </si>
  <si>
    <t>_Altura</t>
  </si>
  <si>
    <t>_AlturaReal</t>
  </si>
  <si>
    <t>_Largura</t>
  </si>
  <si>
    <t>_LarguraReal</t>
  </si>
  <si>
    <t>_Comprimento</t>
  </si>
  <si>
    <t>_ComprimentoReal</t>
  </si>
  <si>
    <t>_Peso</t>
  </si>
  <si>
    <t>_PesoReal</t>
  </si>
  <si>
    <t>_UnidadeMedida</t>
  </si>
  <si>
    <t>_MultiplicadorUnidade</t>
  </si>
  <si>
    <t>_CodigoReferenciaSKU</t>
  </si>
  <si>
    <t>_ValorFidelidade</t>
  </si>
  <si>
    <t>_DataPrevisaoChegada</t>
  </si>
  <si>
    <t>_CodigoFabricante</t>
  </si>
  <si>
    <t>_IdProduto (Não alterável)</t>
  </si>
  <si>
    <t>_NomeProduto (Obrigatório)</t>
  </si>
  <si>
    <t>_NomeComplemento</t>
  </si>
  <si>
    <t>_ProdutoAtivo (Não alterável)</t>
  </si>
  <si>
    <t>_CodigoReferenciaProduto</t>
  </si>
  <si>
    <t>_ExibeNoSite</t>
  </si>
  <si>
    <t>_TextoLink (Não alterável)</t>
  </si>
  <si>
    <t>_DescricaoProduto</t>
  </si>
  <si>
    <t>_DataLancamentoProduto</t>
  </si>
  <si>
    <t>_PalavrasChave</t>
  </si>
  <si>
    <t>_TituloSite</t>
  </si>
  <si>
    <t>_MetaTagDescription</t>
  </si>
  <si>
    <t>_IdFornecedor</t>
  </si>
  <si>
    <t>_ExibeSemEstoque</t>
  </si>
  <si>
    <t>_Kit (Não Alterável)</t>
  </si>
  <si>
    <t>_IdDepartamento (Não alterável)</t>
  </si>
  <si>
    <t>_NomeDepartamento</t>
  </si>
  <si>
    <t>_IdCategoria</t>
  </si>
  <si>
    <t>_NomeCategoria</t>
  </si>
  <si>
    <t>_IdMarca</t>
  </si>
  <si>
    <t>_Marca</t>
  </si>
  <si>
    <t>_PesoCubico</t>
  </si>
  <si>
    <t>_CondicaoComercial</t>
  </si>
  <si>
    <t>_CodigosLojas</t>
  </si>
  <si>
    <t>_Acessorios</t>
  </si>
  <si>
    <t>_Similares</t>
  </si>
  <si>
    <t>_Sugestoes</t>
  </si>
  <si>
    <t>MostrarJunto</t>
  </si>
  <si>
    <t>_Anexos</t>
  </si>
  <si>
    <t>NO</t>
  </si>
  <si>
    <t>un</t>
  </si>
  <si>
    <t/>
  </si>
  <si>
    <t>50</t>
  </si>
  <si>
    <t xml:space="preserve">CHAMARRA </t>
  </si>
  <si>
    <t>SI</t>
  </si>
  <si>
    <t>QC140651VRCHI</t>
  </si>
  <si>
    <t>QC140651</t>
  </si>
  <si>
    <t>QC140651VRGRA</t>
  </si>
  <si>
    <t>QC140651VRMED</t>
  </si>
  <si>
    <t>QC140651VRXGD</t>
  </si>
  <si>
    <t>QC140669AMCHI</t>
  </si>
  <si>
    <t>QC140669</t>
  </si>
  <si>
    <t>QC140669AMGRA</t>
  </si>
  <si>
    <t>QC140669AMMED</t>
  </si>
  <si>
    <t>QC140669AMXGD</t>
  </si>
  <si>
    <t xml:space="preserve">PLAYERA </t>
  </si>
  <si>
    <t>QD240426GRUNT</t>
  </si>
  <si>
    <t>QD240426</t>
  </si>
  <si>
    <t xml:space="preserve">SUDADERA </t>
  </si>
  <si>
    <t>QD250040NGCHI</t>
  </si>
  <si>
    <t>QD250040</t>
  </si>
  <si>
    <t>QD250040NGGRA</t>
  </si>
  <si>
    <t>QD250040NGMED</t>
  </si>
  <si>
    <t>QD250040NGXGD</t>
  </si>
  <si>
    <t>DEPARTAMENTO</t>
  </si>
  <si>
    <t>Hombre</t>
  </si>
  <si>
    <t>Mujer</t>
  </si>
  <si>
    <t>chamarras, chamarraz, abrigos, abrigo, avrigo, avrigos, abrigoz, avrigoz, chalecos, chalekos, chalecoz, chalekoz, saco, zaco, sacos, zacos</t>
  </si>
  <si>
    <t>playera, palyeras, plallera, plalleras, payera, payeras, payeraz, remera, remeras, remeraz, camisetas, camicetas, camisetaz, kmisetas, kmicetas, kmisetas, kmizetaz, polo, polos, t.shirt, tank top, tanc top, top, crop top</t>
  </si>
  <si>
    <t>sudadera, sudaderas, zudadera, zudaderas, zudaderaz, sudaderaz, sueter, sweater, sueters, sweaters, zueter, zueters, zueterz, punto, jersey, cardigan, cardigang</t>
  </si>
  <si>
    <t>Chamarra ligera con cuello, puños y bajos en tejido elástico combinados, bolsas delanteras, con forro ligero. 100% Poliéster</t>
  </si>
  <si>
    <t>Chamarra capitonada con bolsas delanteras con vivo. Puños con tejido elástico para frenar la entrada del aire frio. 100% Poliéster</t>
  </si>
  <si>
    <t>Suéter básico, cuello alto, fabricado en tejido de canalé con tacto super suave. 65% Viscosa 35% Poliester</t>
  </si>
  <si>
    <t>Sudadera ligera crop, con sisa caida, manga larga con puño y estampado al frente. Poliéster/Algodón</t>
  </si>
  <si>
    <t>Sudadera invernal, de fit boxy con sisa caída. Cinta decorativa cruzada al frente, mangas con tejido ajustable. 100% Poliéster</t>
  </si>
  <si>
    <t>Meta tag descripción</t>
  </si>
  <si>
    <t>Moda Joven Y Rebelde Con Diseño Y Variedad. Compra Online La Ropa Para Definir Tu Estilo. Envíos Gratis Por +$699.</t>
  </si>
  <si>
    <t>ID</t>
  </si>
  <si>
    <t>NOMBRE</t>
  </si>
  <si>
    <t>Ropa Para hombre</t>
  </si>
  <si>
    <t>Ropa Para Mujer</t>
  </si>
  <si>
    <t>Outlet Online Ropa</t>
  </si>
  <si>
    <t>Cubrebocas</t>
  </si>
  <si>
    <t>Ugly Sweaters</t>
  </si>
  <si>
    <t>Nombre</t>
  </si>
  <si>
    <t>Playeras</t>
  </si>
  <si>
    <t>Camisas y polos</t>
  </si>
  <si>
    <t>Chamarras y chalecos</t>
  </si>
  <si>
    <t>Sudaderas y Sweaters</t>
  </si>
  <si>
    <t>Jeans</t>
  </si>
  <si>
    <t>Pantalones</t>
  </si>
  <si>
    <t>Bermudas</t>
  </si>
  <si>
    <t>Boxers y Ropa Interior</t>
  </si>
  <si>
    <t>Complementos De Moda</t>
  </si>
  <si>
    <t>Vestidos y faldas</t>
  </si>
  <si>
    <t>depto</t>
  </si>
  <si>
    <t>Blusas y Camisas</t>
  </si>
  <si>
    <t>Chamarras y Chalecos</t>
  </si>
  <si>
    <t>Pantalones y Leggins</t>
  </si>
  <si>
    <t>Shorts</t>
  </si>
  <si>
    <t>Relojes</t>
  </si>
  <si>
    <t>Pantalones de Moda</t>
  </si>
  <si>
    <t>Blusas y camisas</t>
  </si>
  <si>
    <t>Vestidos y Faldas</t>
  </si>
  <si>
    <t>Jumpers</t>
  </si>
  <si>
    <t>Calzado</t>
  </si>
  <si>
    <t>Carteras</t>
  </si>
  <si>
    <t>Pijamas</t>
  </si>
  <si>
    <t>Perfume</t>
  </si>
  <si>
    <t>ROPA PARA HOMBRE</t>
  </si>
  <si>
    <t>CUBREBOCAS</t>
  </si>
  <si>
    <t>ROPA PARA MUJER</t>
  </si>
  <si>
    <t>OUTLET</t>
  </si>
  <si>
    <t>UGLY SWEATERS</t>
  </si>
  <si>
    <t>Padrão</t>
  </si>
  <si>
    <t>1</t>
  </si>
  <si>
    <t>QD250005AMCHI</t>
  </si>
  <si>
    <t>QD250005</t>
  </si>
  <si>
    <t>QD250005AMGRA</t>
  </si>
  <si>
    <t>QD250005AMMED</t>
  </si>
  <si>
    <t>SÍ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</si>
</sst>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1">
    <xf numFmtId="0" fontId="0" fillId="0" borderId="0" xfId="0"/>
    <xf numFmtId="1" fontId="0" fillId="0" borderId="0" xfId="0" applyNumberForma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0" xfId="0" applyFill="1"/>
    <xf numFmtId="0" fontId="0" fillId="0" borderId="0" xfId="0" applyBorder="1"/>
    <xf numFmtId="0" fontId="1" fillId="4" borderId="6" xfId="0" applyFont="1" applyFill="1" applyBorder="1"/>
    <xf numFmtId="0" fontId="1" fillId="4" borderId="7" xfId="0" applyFont="1" applyFill="1" applyBorder="1"/>
    <xf numFmtId="0" fontId="0" fillId="5" borderId="6" xfId="0" applyFont="1" applyFill="1" applyBorder="1"/>
    <xf numFmtId="0" fontId="0" fillId="0" borderId="6" xfId="0" applyFont="1" applyBorder="1"/>
    <xf numFmtId="49" fontId="2" fillId="5" borderId="8" xfId="0" applyNumberFormat="1" applyFont="1" applyFill="1" applyBorder="1"/>
    <xf numFmtId="1" fontId="2" fillId="5" borderId="8" xfId="0" applyNumberFormat="1" applyFont="1" applyFill="1" applyBorder="1"/>
    <xf numFmtId="0" fontId="0" fillId="5" borderId="7" xfId="0" applyFont="1" applyFill="1" applyBorder="1"/>
    <xf numFmtId="0" fontId="0" fillId="0" borderId="7" xfId="0" applyFont="1" applyBorder="1"/>
    <xf numFmtId="0" fontId="1" fillId="4" borderId="8" xfId="0" applyFont="1" applyFill="1" applyBorder="1"/>
    <xf numFmtId="49" fontId="0" fillId="0" borderId="8" xfId="0" applyNumberFormat="1" applyFont="1" applyBorder="1"/>
    <xf numFmtId="49" fontId="0" fillId="5" borderId="8" xfId="0" applyNumberFormat="1" applyFont="1" applyFill="1" applyBorder="1"/>
    <xf numFmtId="49" fontId="0" fillId="5" borderId="6" xfId="0" applyNumberFormat="1" applyFont="1" applyFill="1" applyBorder="1"/>
    <xf numFmtId="49" fontId="0" fillId="0" borderId="6" xfId="0" applyNumberFormat="1" applyFont="1" applyBorder="1"/>
    <xf numFmtId="1" fontId="0" fillId="0" borderId="7" xfId="0" applyNumberFormat="1" applyFont="1" applyBorder="1"/>
    <xf numFmtId="1" fontId="0" fillId="5" borderId="7" xfId="0" applyNumberFormat="1" applyFont="1" applyFill="1" applyBorder="1"/>
    <xf numFmtId="164" fontId="2" fillId="5" borderId="8" xfId="0" applyNumberFormat="1" applyFont="1" applyFill="1" applyBorder="1"/>
    <xf numFmtId="14" fontId="0" fillId="0" borderId="0" xfId="0" applyNumberFormat="1" applyBorder="1"/>
    <xf numFmtId="49" fontId="5" fillId="0" borderId="0" xfId="0" applyNumberFormat="1" applyFont="1" applyFill="1" applyBorder="1"/>
    <xf numFmtId="0" fontId="6" fillId="0" borderId="0" xfId="0" applyFont="1"/>
  </cellXfs>
  <cellStyles count="1">
    <cellStyle name="Normal" xfId="0" builtinId="0"/>
  </cellStyles>
  <dxfs count="4">
    <dxf>
      <numFmt numFmtId="1" formatCode="0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6" name="Tabla6" displayName="Tabla6" ref="A1:A2" totalsRowShown="0">
  <autoFilter ref="A1:A2"/>
  <tableColumns count="1">
    <tableColumn id="1" name="Meta tag descripción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B6" totalsRowShown="0">
  <autoFilter ref="A1:B6"/>
  <tableColumns count="2">
    <tableColumn id="1" name="ID"/>
    <tableColumn id="2" name="NOMBRE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1:C45" totalsRowShown="0">
  <autoFilter ref="A1:C45"/>
  <tableColumns count="3">
    <tableColumn id="2" name="Nombre"/>
    <tableColumn id="4" name="depto" dataDxfId="1"/>
    <tableColumn id="1" name="I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AW25"/>
  <sheetViews>
    <sheetView tabSelected="1" workbookViewId="0">
      <selection activeCell="AH25" sqref="AH25"/>
    </sheetView>
  </sheetViews>
  <sheetFormatPr baseColWidth="10" defaultRowHeight="15" x14ac:dyDescent="0.25"/>
  <cols>
    <col min="3" max="3" width="19.7109375" customWidth="1"/>
    <col min="25" max="25" width="17.5703125" customWidth="1"/>
    <col min="26" max="26" width="22.28515625" customWidth="1"/>
    <col min="27" max="27" width="28.42578125" customWidth="1"/>
    <col min="35" max="35" width="10.42578125" customWidth="1"/>
    <col min="36" max="36" width="20.42578125" bestFit="1" customWidth="1"/>
    <col min="38" max="38" width="20.28515625" bestFit="1" customWidth="1"/>
    <col min="43" max="43" width="15.7109375" customWidth="1"/>
    <col min="44" max="44" width="18.5703125" customWidth="1"/>
    <col min="49" max="49" width="15.7109375" style="5" bestFit="1" customWidth="1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10" t="s">
        <v>25</v>
      </c>
      <c r="AA1" t="s">
        <v>26</v>
      </c>
      <c r="AB1" t="s">
        <v>27</v>
      </c>
      <c r="AC1" t="s">
        <v>28</v>
      </c>
      <c r="AD1" s="10" t="s">
        <v>29</v>
      </c>
      <c r="AE1" s="10" t="s">
        <v>30</v>
      </c>
      <c r="AF1" t="s">
        <v>31</v>
      </c>
      <c r="AG1" s="10" t="s">
        <v>32</v>
      </c>
      <c r="AH1" t="s">
        <v>33</v>
      </c>
      <c r="AI1" t="s">
        <v>34</v>
      </c>
      <c r="AJ1" t="s">
        <v>35</v>
      </c>
      <c r="AK1" s="10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s="5" t="s">
        <v>73</v>
      </c>
    </row>
    <row r="2" spans="1:49" x14ac:dyDescent="0.25">
      <c r="A2" s="1"/>
      <c r="C2" s="29" t="s">
        <v>129</v>
      </c>
      <c r="D2" s="29" t="s">
        <v>129</v>
      </c>
      <c r="E2" s="2"/>
      <c r="F2" s="3"/>
      <c r="G2" s="3"/>
      <c r="H2" s="3"/>
      <c r="I2" s="3"/>
      <c r="J2" s="3"/>
      <c r="K2" s="3"/>
      <c r="L2" s="3"/>
      <c r="M2" s="3"/>
      <c r="N2" s="2"/>
      <c r="O2" s="3"/>
      <c r="P2" s="2"/>
      <c r="Q2" s="3"/>
      <c r="R2" s="4"/>
      <c r="S2" s="2"/>
      <c r="T2" s="1"/>
      <c r="U2" s="2"/>
      <c r="V2" s="2"/>
      <c r="W2" s="29" t="s">
        <v>129</v>
      </c>
      <c r="X2" s="2"/>
      <c r="Y2" s="29" t="s">
        <v>129</v>
      </c>
      <c r="Z2" t="str">
        <f t="shared" ref="Z2:Z17" si="0">CONCATENATE(LOWER(SUBSTITUTE(B2," ","-")), LOWER(X2),"-",LOWER(AW2))</f>
        <v>-</v>
      </c>
      <c r="AA2" s="2" t="s">
        <v>50</v>
      </c>
      <c r="AB2" s="28"/>
      <c r="AC2" s="2" t="s">
        <v>50</v>
      </c>
      <c r="AD2" t="str">
        <f>CONCATENATE(B2,X2)</f>
        <v/>
      </c>
      <c r="AE2" t="str">
        <f>CONCATENATE(LOWER(AD2)," ",'meta tag'!$A$2)</f>
        <v xml:space="preserve"> Moda Joven Y Rebelde Con Diseño Y Variedad. Compra Online La Ropa Para Definir Tu Estilo. Envíos Gratis Por +$699.</v>
      </c>
      <c r="AF2" s="2" t="s">
        <v>50</v>
      </c>
      <c r="AG2" t="str">
        <f>UPPER("no")</f>
        <v>NO</v>
      </c>
      <c r="AH2" t="str">
        <f>UPPER("no")</f>
        <v>NO</v>
      </c>
      <c r="AI2" s="2" t="s">
        <v>51</v>
      </c>
      <c r="AJ2" s="2" t="s">
        <v>50</v>
      </c>
      <c r="AK2" t="str">
        <f>IF(AW2="Hombre",VLOOKUP(AL2,categorías!$G$47:$I$59,3,0),IF(AW2="Mujer",VLOOKUP(AL2,categorías!$O$47:$Q$59,3,0),IF(AW2="Outlet",VLOOKUP(AL2,categorías!$S$47:$U$62,3,0),IF(AW2="Cubrebocas",64,IF(AW2="Ugly Sweaters",65,"")))))</f>
        <v/>
      </c>
      <c r="AL2" s="2"/>
      <c r="AM2" s="17">
        <v>2000000</v>
      </c>
      <c r="AN2" s="16"/>
      <c r="AO2" s="27">
        <v>2.0000000000000001E-4</v>
      </c>
      <c r="AP2" s="16" t="s">
        <v>123</v>
      </c>
      <c r="AQ2" s="16" t="s">
        <v>124</v>
      </c>
      <c r="AR2" s="2" t="s">
        <v>50</v>
      </c>
      <c r="AS2" s="2" t="s">
        <v>50</v>
      </c>
      <c r="AT2" s="2" t="s">
        <v>50</v>
      </c>
      <c r="AU2" s="2" t="s">
        <v>50</v>
      </c>
      <c r="AV2" s="2" t="s">
        <v>50</v>
      </c>
    </row>
    <row r="3" spans="1:49" x14ac:dyDescent="0.25">
      <c r="B3" t="s">
        <v>52</v>
      </c>
      <c r="C3" s="2" t="s">
        <v>53</v>
      </c>
      <c r="D3" s="2" t="s">
        <v>48</v>
      </c>
      <c r="E3" s="2"/>
      <c r="F3" s="3">
        <v>1</v>
      </c>
      <c r="G3" s="3"/>
      <c r="H3" s="3">
        <v>1</v>
      </c>
      <c r="I3" s="3"/>
      <c r="J3" s="3">
        <v>1</v>
      </c>
      <c r="K3" s="3"/>
      <c r="L3" s="3">
        <v>250</v>
      </c>
      <c r="M3" s="3"/>
      <c r="N3" s="2" t="s">
        <v>49</v>
      </c>
      <c r="O3" s="3">
        <v>1</v>
      </c>
      <c r="P3" s="2" t="s">
        <v>54</v>
      </c>
      <c r="Q3" s="3"/>
      <c r="R3" s="4">
        <v>44197</v>
      </c>
      <c r="S3" s="2"/>
      <c r="T3" s="1"/>
      <c r="U3" s="2" t="s">
        <v>52</v>
      </c>
      <c r="V3" s="2"/>
      <c r="W3" s="2" t="s">
        <v>48</v>
      </c>
      <c r="X3" s="2" t="s">
        <v>55</v>
      </c>
      <c r="Y3" s="2" t="s">
        <v>53</v>
      </c>
      <c r="Z3" t="str">
        <f t="shared" si="0"/>
        <v>chamarra-qc140651-hombre</v>
      </c>
      <c r="AA3" s="2" t="s">
        <v>79</v>
      </c>
      <c r="AB3" s="28">
        <v>43835</v>
      </c>
      <c r="AC3" s="2" t="s">
        <v>76</v>
      </c>
      <c r="AD3" t="str">
        <f>CONCATENATE(B3,X3)</f>
        <v>CHAMARRA QC140651</v>
      </c>
      <c r="AE3" t="str">
        <f>CONCATENATE(LOWER(AD3)," ",'meta tag'!$A$2)</f>
        <v>chamarra qc140651 Moda Joven Y Rebelde Con Diseño Y Variedad. Compra Online La Ropa Para Definir Tu Estilo. Envíos Gratis Por +$699.</v>
      </c>
      <c r="AF3" s="2"/>
      <c r="AG3" t="str">
        <f t="shared" ref="AG3:AH18" si="1">UPPER("no")</f>
        <v>NO</v>
      </c>
      <c r="AH3" t="str">
        <f t="shared" si="1"/>
        <v>NO</v>
      </c>
      <c r="AI3">
        <f>IF(AW3="Hombre",departamentos!$A$2,IF(AW3="Mujer",departamentos!$A$3,IF(AW3="Cubrebocas",departamentos!$A$5,IF(AW3="Outlet",departamentos!$A$4,IF(AW3="Ugly Sweaters",departamentos!$A$6,"")))))</f>
        <v>8</v>
      </c>
      <c r="AK3">
        <f>IF(AW3="Hombre",VLOOKUP(AL3,categorías!$G$47:$I$59,3,0),IF(AW3="Mujer",VLOOKUP(AL3,categorías!$O$47:$Q$59,3,0),IF(AW3="Outlet",VLOOKUP(AL3,categorías!$S$47:$U$62,3,0),IF(AW3="Cubrebocas",64,IF(AW3="Ugly Sweaters",65,"")))))</f>
        <v>12</v>
      </c>
      <c r="AL3" s="11" t="s">
        <v>106</v>
      </c>
      <c r="AM3" s="30">
        <v>2000000</v>
      </c>
      <c r="AO3" s="3">
        <v>2.0000000000000001E-4</v>
      </c>
      <c r="AP3" s="2" t="s">
        <v>123</v>
      </c>
      <c r="AQ3" s="2" t="s">
        <v>124</v>
      </c>
      <c r="AR3" s="2"/>
      <c r="AS3" s="2"/>
      <c r="AT3" s="2"/>
      <c r="AU3" s="2"/>
      <c r="AV3" s="2"/>
      <c r="AW3" s="6" t="s">
        <v>74</v>
      </c>
    </row>
    <row r="4" spans="1:49" x14ac:dyDescent="0.25">
      <c r="B4" t="s">
        <v>52</v>
      </c>
      <c r="C4" s="2" t="s">
        <v>53</v>
      </c>
      <c r="D4" s="2" t="s">
        <v>48</v>
      </c>
      <c r="E4" s="2"/>
      <c r="F4" s="3">
        <v>1</v>
      </c>
      <c r="G4" s="3"/>
      <c r="H4" s="3">
        <v>1</v>
      </c>
      <c r="I4" s="3"/>
      <c r="J4" s="3">
        <v>1</v>
      </c>
      <c r="K4" s="3"/>
      <c r="L4" s="3">
        <v>250</v>
      </c>
      <c r="M4" s="3"/>
      <c r="N4" s="2" t="s">
        <v>49</v>
      </c>
      <c r="O4" s="3">
        <v>1</v>
      </c>
      <c r="P4" s="2" t="s">
        <v>56</v>
      </c>
      <c r="Q4" s="3"/>
      <c r="R4" s="4">
        <v>44197</v>
      </c>
      <c r="S4" s="2"/>
      <c r="T4" s="1"/>
      <c r="U4" s="2" t="s">
        <v>52</v>
      </c>
      <c r="V4" s="2"/>
      <c r="W4" s="2" t="s">
        <v>48</v>
      </c>
      <c r="X4" s="2" t="s">
        <v>55</v>
      </c>
      <c r="Y4" s="2" t="s">
        <v>53</v>
      </c>
      <c r="Z4" t="str">
        <f t="shared" si="0"/>
        <v>chamarra-qc140651-hombre</v>
      </c>
      <c r="AA4" s="2" t="s">
        <v>79</v>
      </c>
      <c r="AB4" s="28">
        <v>43835</v>
      </c>
      <c r="AC4" s="2" t="s">
        <v>76</v>
      </c>
      <c r="AD4" t="str">
        <f t="shared" ref="AD4:AD18" si="2">CONCATENATE(B4,X4)</f>
        <v>CHAMARRA QC140651</v>
      </c>
      <c r="AE4" t="str">
        <f>CONCATENATE(LOWER(AD4)," ",'meta tag'!$A$2)</f>
        <v>chamarra qc140651 Moda Joven Y Rebelde Con Diseño Y Variedad. Compra Online La Ropa Para Definir Tu Estilo. Envíos Gratis Por +$699.</v>
      </c>
      <c r="AF4" s="2"/>
      <c r="AG4" t="str">
        <f t="shared" si="1"/>
        <v>NO</v>
      </c>
      <c r="AH4" t="str">
        <f t="shared" si="1"/>
        <v>NO</v>
      </c>
      <c r="AI4">
        <f>IF(AW4="Hombre",departamentos!$A$2,IF(AW4="Mujer",departamentos!$A$3,IF(AW4="Cubrebocas",departamentos!$A$5,IF(AW4="Outlet",departamentos!$A$4,IF(AW4="Ugly Sweaters",departamentos!$A$6,"")))))</f>
        <v>8</v>
      </c>
      <c r="AK4">
        <f>IF(AW4="Hombre",VLOOKUP(AL4,categorías!$G$47:$I$59,3,0),IF(AW4="Mujer",VLOOKUP(AL4,categorías!$O$47:$Q$59,3,0),IF(AW4="Outlet",VLOOKUP(AL4,categorías!$S$47:$U$62,3,0),IF(AW4="Cubrebocas",64,IF(AW4="Ugly Sweaters",65,"")))))</f>
        <v>12</v>
      </c>
      <c r="AL4" s="11" t="s">
        <v>106</v>
      </c>
      <c r="AM4" s="30">
        <v>2000000</v>
      </c>
      <c r="AO4" s="3">
        <v>2.0000000000000001E-4</v>
      </c>
      <c r="AP4" s="2" t="s">
        <v>123</v>
      </c>
      <c r="AQ4" s="2" t="s">
        <v>124</v>
      </c>
      <c r="AR4" s="2"/>
      <c r="AS4" s="2"/>
      <c r="AT4" s="2"/>
      <c r="AU4" s="2"/>
      <c r="AV4" s="2"/>
      <c r="AW4" s="6" t="s">
        <v>74</v>
      </c>
    </row>
    <row r="5" spans="1:49" x14ac:dyDescent="0.25">
      <c r="B5" t="s">
        <v>52</v>
      </c>
      <c r="C5" s="2" t="s">
        <v>53</v>
      </c>
      <c r="D5" s="2" t="s">
        <v>48</v>
      </c>
      <c r="E5" s="2"/>
      <c r="F5" s="3">
        <v>1</v>
      </c>
      <c r="G5" s="3"/>
      <c r="H5" s="3">
        <v>1</v>
      </c>
      <c r="I5" s="3"/>
      <c r="J5" s="3">
        <v>1</v>
      </c>
      <c r="K5" s="3"/>
      <c r="L5" s="3">
        <v>250</v>
      </c>
      <c r="M5" s="3"/>
      <c r="N5" s="2" t="s">
        <v>49</v>
      </c>
      <c r="O5" s="3">
        <v>1</v>
      </c>
      <c r="P5" s="2" t="s">
        <v>57</v>
      </c>
      <c r="Q5" s="3"/>
      <c r="R5" s="4">
        <v>44197</v>
      </c>
      <c r="S5" s="2"/>
      <c r="T5" s="1"/>
      <c r="U5" s="2" t="s">
        <v>52</v>
      </c>
      <c r="V5" s="2"/>
      <c r="W5" s="2" t="s">
        <v>48</v>
      </c>
      <c r="X5" s="2" t="s">
        <v>55</v>
      </c>
      <c r="Y5" s="2" t="s">
        <v>53</v>
      </c>
      <c r="Z5" t="str">
        <f t="shared" si="0"/>
        <v>chamarra-qc140651-hombre</v>
      </c>
      <c r="AA5" s="2" t="s">
        <v>79</v>
      </c>
      <c r="AB5" s="28">
        <v>43835</v>
      </c>
      <c r="AC5" s="2" t="s">
        <v>76</v>
      </c>
      <c r="AD5" t="str">
        <f t="shared" si="2"/>
        <v>CHAMARRA QC140651</v>
      </c>
      <c r="AE5" t="str">
        <f>CONCATENATE(LOWER(AD5)," ",'meta tag'!$A$2)</f>
        <v>chamarra qc140651 Moda Joven Y Rebelde Con Diseño Y Variedad. Compra Online La Ropa Para Definir Tu Estilo. Envíos Gratis Por +$699.</v>
      </c>
      <c r="AF5" s="2"/>
      <c r="AG5" t="str">
        <f t="shared" si="1"/>
        <v>NO</v>
      </c>
      <c r="AH5" t="str">
        <f t="shared" si="1"/>
        <v>NO</v>
      </c>
      <c r="AI5">
        <f>IF(AW5="Hombre",departamentos!$A$2,IF(AW5="Mujer",departamentos!$A$3,IF(AW5="Cubrebocas",departamentos!$A$5,IF(AW5="Outlet",departamentos!$A$4,IF(AW5="Ugly Sweaters",departamentos!$A$6,"")))))</f>
        <v>8</v>
      </c>
      <c r="AK5">
        <f>IF(AW5="Hombre",VLOOKUP(AL5,categorías!$G$47:$I$59,3,0),IF(AW5="Mujer",VLOOKUP(AL5,categorías!$O$47:$Q$59,3,0),IF(AW5="Outlet",VLOOKUP(AL5,categorías!$S$47:$U$62,3,0),IF(AW5="Cubrebocas",64,IF(AW5="Ugly Sweaters",65,"")))))</f>
        <v>12</v>
      </c>
      <c r="AL5" t="s">
        <v>106</v>
      </c>
      <c r="AM5" s="30">
        <v>2000000</v>
      </c>
      <c r="AO5" s="3">
        <v>2.0000000000000001E-4</v>
      </c>
      <c r="AP5" s="2" t="s">
        <v>123</v>
      </c>
      <c r="AQ5" s="2" t="s">
        <v>124</v>
      </c>
      <c r="AR5" s="2"/>
      <c r="AS5" s="2"/>
      <c r="AT5" s="2"/>
      <c r="AU5" s="2"/>
      <c r="AV5" s="2"/>
      <c r="AW5" s="6" t="s">
        <v>74</v>
      </c>
    </row>
    <row r="6" spans="1:49" x14ac:dyDescent="0.25">
      <c r="B6" t="s">
        <v>52</v>
      </c>
      <c r="C6" s="2" t="s">
        <v>53</v>
      </c>
      <c r="D6" s="2" t="s">
        <v>48</v>
      </c>
      <c r="E6" s="2"/>
      <c r="F6" s="3">
        <v>1</v>
      </c>
      <c r="G6" s="3"/>
      <c r="H6" s="3">
        <v>1</v>
      </c>
      <c r="I6" s="3"/>
      <c r="J6" s="3">
        <v>1</v>
      </c>
      <c r="K6" s="3"/>
      <c r="L6" s="3">
        <v>250</v>
      </c>
      <c r="M6" s="3"/>
      <c r="N6" s="2" t="s">
        <v>49</v>
      </c>
      <c r="O6" s="3">
        <v>1</v>
      </c>
      <c r="P6" s="2" t="s">
        <v>58</v>
      </c>
      <c r="Q6" s="3"/>
      <c r="R6" s="4">
        <v>44197</v>
      </c>
      <c r="S6" s="2"/>
      <c r="T6" s="1"/>
      <c r="U6" s="2" t="s">
        <v>52</v>
      </c>
      <c r="V6" s="2"/>
      <c r="W6" s="2" t="s">
        <v>48</v>
      </c>
      <c r="X6" s="2" t="s">
        <v>55</v>
      </c>
      <c r="Y6" s="2" t="s">
        <v>53</v>
      </c>
      <c r="Z6" t="str">
        <f t="shared" si="0"/>
        <v>chamarra-qc140651-hombre</v>
      </c>
      <c r="AA6" s="2" t="s">
        <v>79</v>
      </c>
      <c r="AB6" s="28">
        <v>43835</v>
      </c>
      <c r="AC6" s="2" t="s">
        <v>76</v>
      </c>
      <c r="AD6" t="str">
        <f t="shared" si="2"/>
        <v>CHAMARRA QC140651</v>
      </c>
      <c r="AE6" t="str">
        <f>CONCATENATE(LOWER(AD6)," ",'meta tag'!$A$2)</f>
        <v>chamarra qc140651 Moda Joven Y Rebelde Con Diseño Y Variedad. Compra Online La Ropa Para Definir Tu Estilo. Envíos Gratis Por +$699.</v>
      </c>
      <c r="AF6" s="2"/>
      <c r="AG6" t="str">
        <f t="shared" si="1"/>
        <v>NO</v>
      </c>
      <c r="AH6" t="str">
        <f t="shared" si="1"/>
        <v>NO</v>
      </c>
      <c r="AI6">
        <f>IF(AW6="Hombre",departamentos!$A$2,IF(AW6="Mujer",departamentos!$A$3,IF(AW6="Cubrebocas",departamentos!$A$5,IF(AW6="Outlet",departamentos!$A$4,IF(AW6="Ugly Sweaters",departamentos!$A$6,"")))))</f>
        <v>8</v>
      </c>
      <c r="AK6">
        <f>IF(AW6="Hombre",VLOOKUP(AL6,categorías!$G$47:$I$59,3,0),IF(AW6="Mujer",VLOOKUP(AL6,categorías!$O$47:$Q$59,3,0),IF(AW6="Outlet",VLOOKUP(AL6,categorías!$S$47:$U$62,3,0),IF(AW6="Cubrebocas",64,IF(AW6="Ugly Sweaters",65,"")))))</f>
        <v>12</v>
      </c>
      <c r="AL6" t="s">
        <v>106</v>
      </c>
      <c r="AM6" s="30">
        <v>2000000</v>
      </c>
      <c r="AO6" s="3">
        <v>2.0000000000000001E-4</v>
      </c>
      <c r="AP6" s="2" t="s">
        <v>123</v>
      </c>
      <c r="AQ6" s="2" t="s">
        <v>124</v>
      </c>
      <c r="AR6" s="2"/>
      <c r="AS6" s="2"/>
      <c r="AT6" s="2"/>
      <c r="AU6" s="2"/>
      <c r="AV6" s="2"/>
      <c r="AW6" s="7" t="s">
        <v>74</v>
      </c>
    </row>
    <row r="7" spans="1:49" x14ac:dyDescent="0.25">
      <c r="B7" t="s">
        <v>52</v>
      </c>
      <c r="C7" s="2" t="s">
        <v>53</v>
      </c>
      <c r="D7" s="2" t="s">
        <v>48</v>
      </c>
      <c r="E7" s="2"/>
      <c r="F7" s="3">
        <v>1</v>
      </c>
      <c r="G7" s="3"/>
      <c r="H7" s="3">
        <v>1</v>
      </c>
      <c r="I7" s="3"/>
      <c r="J7" s="3">
        <v>1</v>
      </c>
      <c r="K7" s="3"/>
      <c r="L7" s="3">
        <v>250</v>
      </c>
      <c r="M7" s="3"/>
      <c r="N7" s="2" t="s">
        <v>49</v>
      </c>
      <c r="O7" s="3">
        <v>1</v>
      </c>
      <c r="P7" s="2" t="s">
        <v>59</v>
      </c>
      <c r="Q7" s="3"/>
      <c r="R7" s="4">
        <v>44197</v>
      </c>
      <c r="S7" s="2"/>
      <c r="T7" s="1"/>
      <c r="U7" s="2" t="s">
        <v>52</v>
      </c>
      <c r="V7" s="2"/>
      <c r="W7" s="2" t="s">
        <v>48</v>
      </c>
      <c r="X7" s="2" t="s">
        <v>60</v>
      </c>
      <c r="Y7" s="2" t="s">
        <v>53</v>
      </c>
      <c r="Z7" t="str">
        <f t="shared" si="0"/>
        <v>chamarra-qc140669-hombre</v>
      </c>
      <c r="AA7" s="2" t="s">
        <v>80</v>
      </c>
      <c r="AB7" s="28">
        <v>43835</v>
      </c>
      <c r="AC7" s="2" t="s">
        <v>76</v>
      </c>
      <c r="AD7" t="str">
        <f t="shared" si="2"/>
        <v>CHAMARRA QC140669</v>
      </c>
      <c r="AE7" t="str">
        <f>CONCATENATE(LOWER(AD7)," ",'meta tag'!$A$2)</f>
        <v>chamarra qc140669 Moda Joven Y Rebelde Con Diseño Y Variedad. Compra Online La Ropa Para Definir Tu Estilo. Envíos Gratis Por +$699.</v>
      </c>
      <c r="AF7" s="2"/>
      <c r="AG7" t="str">
        <f t="shared" si="1"/>
        <v>NO</v>
      </c>
      <c r="AH7" t="str">
        <f t="shared" si="1"/>
        <v>NO</v>
      </c>
      <c r="AI7">
        <f>IF(AW7="Hombre",departamentos!$A$2,IF(AW7="Mujer",departamentos!$A$3,IF(AW7="Cubrebocas",departamentos!$A$5,IF(AW7="Outlet",departamentos!$A$4,IF(AW7="Ugly Sweaters",departamentos!$A$6,"")))))</f>
        <v>8</v>
      </c>
      <c r="AK7">
        <f>IF(AW7="Hombre",VLOOKUP(AL7,categorías!$G$47:$I$59,3,0),IF(AW7="Mujer",VLOOKUP(AL7,categorías!$O$47:$Q$59,3,0),IF(AW7="Outlet",VLOOKUP(AL7,categorías!$S$47:$U$62,3,0),IF(AW7="Cubrebocas",64,IF(AW7="Ugly Sweaters",65,"")))))</f>
        <v>12</v>
      </c>
      <c r="AL7" t="s">
        <v>106</v>
      </c>
      <c r="AM7" s="30">
        <v>2000000</v>
      </c>
      <c r="AO7" s="3">
        <v>2.0000000000000001E-4</v>
      </c>
      <c r="AP7" s="2" t="s">
        <v>123</v>
      </c>
      <c r="AQ7" s="2" t="s">
        <v>124</v>
      </c>
      <c r="AR7" s="2"/>
      <c r="AS7" s="2"/>
      <c r="AT7" s="2"/>
      <c r="AU7" s="2"/>
      <c r="AV7" s="2"/>
      <c r="AW7" s="6" t="s">
        <v>74</v>
      </c>
    </row>
    <row r="8" spans="1:49" x14ac:dyDescent="0.25">
      <c r="B8" t="s">
        <v>52</v>
      </c>
      <c r="C8" s="2" t="s">
        <v>53</v>
      </c>
      <c r="D8" s="2" t="s">
        <v>48</v>
      </c>
      <c r="E8" s="2"/>
      <c r="F8" s="3">
        <v>1</v>
      </c>
      <c r="G8" s="3"/>
      <c r="H8" s="3">
        <v>1</v>
      </c>
      <c r="I8" s="3"/>
      <c r="J8" s="3">
        <v>1</v>
      </c>
      <c r="K8" s="3"/>
      <c r="L8" s="3">
        <v>250</v>
      </c>
      <c r="M8" s="3"/>
      <c r="N8" s="2" t="s">
        <v>49</v>
      </c>
      <c r="O8" s="3">
        <v>1</v>
      </c>
      <c r="P8" s="2" t="s">
        <v>61</v>
      </c>
      <c r="Q8" s="3"/>
      <c r="R8" s="4">
        <v>44197</v>
      </c>
      <c r="S8" s="2"/>
      <c r="T8" s="1"/>
      <c r="U8" s="2" t="s">
        <v>52</v>
      </c>
      <c r="V8" s="2"/>
      <c r="W8" s="2" t="s">
        <v>48</v>
      </c>
      <c r="X8" s="2" t="s">
        <v>60</v>
      </c>
      <c r="Y8" s="2" t="s">
        <v>53</v>
      </c>
      <c r="Z8" t="str">
        <f t="shared" si="0"/>
        <v>chamarra-qc140669-hombre</v>
      </c>
      <c r="AA8" s="2" t="s">
        <v>80</v>
      </c>
      <c r="AB8" s="28">
        <v>43835</v>
      </c>
      <c r="AC8" s="2" t="s">
        <v>76</v>
      </c>
      <c r="AD8" t="str">
        <f t="shared" si="2"/>
        <v>CHAMARRA QC140669</v>
      </c>
      <c r="AE8" t="str">
        <f>CONCATENATE(LOWER(AD8)," ",'meta tag'!$A$2)</f>
        <v>chamarra qc140669 Moda Joven Y Rebelde Con Diseño Y Variedad. Compra Online La Ropa Para Definir Tu Estilo. Envíos Gratis Por +$699.</v>
      </c>
      <c r="AF8" s="2"/>
      <c r="AG8" t="str">
        <f t="shared" si="1"/>
        <v>NO</v>
      </c>
      <c r="AH8" t="str">
        <f t="shared" si="1"/>
        <v>NO</v>
      </c>
      <c r="AI8">
        <f>IF(AW8="Hombre",departamentos!$A$2,IF(AW8="Mujer",departamentos!$A$3,IF(AW8="Cubrebocas",departamentos!$A$5,IF(AW8="Outlet",departamentos!$A$4,IF(AW8="Ugly Sweaters",departamentos!$A$6,"")))))</f>
        <v>8</v>
      </c>
      <c r="AK8">
        <f>IF(AW8="Hombre",VLOOKUP(AL8,categorías!$G$47:$I$59,3,0),IF(AW8="Mujer",VLOOKUP(AL8,categorías!$O$47:$Q$59,3,0),IF(AW8="Outlet",VLOOKUP(AL8,categorías!$S$47:$U$62,3,0),IF(AW8="Cubrebocas",64,IF(AW8="Ugly Sweaters",65,"")))))</f>
        <v>12</v>
      </c>
      <c r="AL8" t="s">
        <v>106</v>
      </c>
      <c r="AM8" s="30">
        <v>2000000</v>
      </c>
      <c r="AO8" s="3">
        <v>2.0000000000000001E-4</v>
      </c>
      <c r="AP8" s="2" t="s">
        <v>123</v>
      </c>
      <c r="AQ8" s="2" t="s">
        <v>124</v>
      </c>
      <c r="AR8" s="2"/>
      <c r="AS8" s="2"/>
      <c r="AT8" s="2"/>
      <c r="AU8" s="2"/>
      <c r="AV8" s="2"/>
      <c r="AW8" s="6" t="s">
        <v>74</v>
      </c>
    </row>
    <row r="9" spans="1:49" x14ac:dyDescent="0.25">
      <c r="B9" t="s">
        <v>52</v>
      </c>
      <c r="C9" s="2" t="s">
        <v>53</v>
      </c>
      <c r="D9" s="2" t="s">
        <v>48</v>
      </c>
      <c r="E9" s="2"/>
      <c r="F9" s="3">
        <v>1</v>
      </c>
      <c r="G9" s="3"/>
      <c r="H9" s="3">
        <v>1</v>
      </c>
      <c r="I9" s="3"/>
      <c r="J9" s="3">
        <v>1</v>
      </c>
      <c r="K9" s="3"/>
      <c r="L9" s="3">
        <v>250</v>
      </c>
      <c r="M9" s="3"/>
      <c r="N9" s="2" t="s">
        <v>49</v>
      </c>
      <c r="O9" s="3">
        <v>1</v>
      </c>
      <c r="P9" s="2" t="s">
        <v>62</v>
      </c>
      <c r="Q9" s="3"/>
      <c r="R9" s="4">
        <v>44197</v>
      </c>
      <c r="S9" s="2"/>
      <c r="T9" s="1"/>
      <c r="U9" s="2" t="s">
        <v>52</v>
      </c>
      <c r="V9" s="2"/>
      <c r="W9" s="2" t="s">
        <v>48</v>
      </c>
      <c r="X9" s="2" t="s">
        <v>60</v>
      </c>
      <c r="Y9" s="2" t="s">
        <v>53</v>
      </c>
      <c r="Z9" t="str">
        <f t="shared" si="0"/>
        <v>chamarra-qc140669-hombre</v>
      </c>
      <c r="AA9" s="2" t="s">
        <v>80</v>
      </c>
      <c r="AB9" s="28">
        <v>43835</v>
      </c>
      <c r="AC9" s="2" t="s">
        <v>76</v>
      </c>
      <c r="AD9" t="str">
        <f t="shared" si="2"/>
        <v>CHAMARRA QC140669</v>
      </c>
      <c r="AE9" t="str">
        <f>CONCATENATE(LOWER(AD9)," ",'meta tag'!$A$2)</f>
        <v>chamarra qc140669 Moda Joven Y Rebelde Con Diseño Y Variedad. Compra Online La Ropa Para Definir Tu Estilo. Envíos Gratis Por +$699.</v>
      </c>
      <c r="AF9" s="2"/>
      <c r="AG9" t="str">
        <f t="shared" si="1"/>
        <v>NO</v>
      </c>
      <c r="AH9" t="str">
        <f t="shared" si="1"/>
        <v>NO</v>
      </c>
      <c r="AI9">
        <f>IF(AW9="Hombre",departamentos!$A$2,IF(AW9="Mujer",departamentos!$A$3,IF(AW9="Cubrebocas",departamentos!$A$5,IF(AW9="Outlet",departamentos!$A$4,IF(AW9="Ugly Sweaters",departamentos!$A$6,"")))))</f>
        <v>8</v>
      </c>
      <c r="AK9">
        <f>IF(AW9="Hombre",VLOOKUP(AL9,categorías!$G$47:$I$59,3,0),IF(AW9="Mujer",VLOOKUP(AL9,categorías!$O$47:$Q$59,3,0),IF(AW9="Outlet",VLOOKUP(AL9,categorías!$S$47:$U$62,3,0),IF(AW9="Cubrebocas",64,IF(AW9="Ugly Sweaters",65,"")))))</f>
        <v>12</v>
      </c>
      <c r="AL9" t="s">
        <v>106</v>
      </c>
      <c r="AM9" s="30">
        <v>2000000</v>
      </c>
      <c r="AO9" s="3">
        <v>2.0000000000000001E-4</v>
      </c>
      <c r="AP9" s="2" t="s">
        <v>123</v>
      </c>
      <c r="AQ9" s="2" t="s">
        <v>124</v>
      </c>
      <c r="AR9" s="2"/>
      <c r="AS9" s="2"/>
      <c r="AT9" s="2"/>
      <c r="AU9" s="2"/>
      <c r="AV9" s="2"/>
      <c r="AW9" s="6" t="s">
        <v>74</v>
      </c>
    </row>
    <row r="10" spans="1:49" x14ac:dyDescent="0.25">
      <c r="B10" t="s">
        <v>52</v>
      </c>
      <c r="C10" s="2" t="s">
        <v>53</v>
      </c>
      <c r="D10" s="2" t="s">
        <v>48</v>
      </c>
      <c r="E10" s="2"/>
      <c r="F10" s="3">
        <v>1</v>
      </c>
      <c r="G10" s="3"/>
      <c r="H10" s="3">
        <v>1</v>
      </c>
      <c r="I10" s="3"/>
      <c r="J10" s="3">
        <v>1</v>
      </c>
      <c r="K10" s="3"/>
      <c r="L10" s="3">
        <v>250</v>
      </c>
      <c r="M10" s="3"/>
      <c r="N10" s="2" t="s">
        <v>49</v>
      </c>
      <c r="O10" s="3">
        <v>1</v>
      </c>
      <c r="P10" s="2" t="s">
        <v>63</v>
      </c>
      <c r="Q10" s="3"/>
      <c r="R10" s="4">
        <v>44197</v>
      </c>
      <c r="S10" s="2"/>
      <c r="T10" s="1"/>
      <c r="U10" s="2" t="s">
        <v>52</v>
      </c>
      <c r="V10" s="2"/>
      <c r="W10" s="2" t="s">
        <v>48</v>
      </c>
      <c r="X10" s="2" t="s">
        <v>60</v>
      </c>
      <c r="Y10" s="2" t="s">
        <v>53</v>
      </c>
      <c r="Z10" t="str">
        <f t="shared" si="0"/>
        <v>chamarra-qc140669-hombre</v>
      </c>
      <c r="AA10" s="2" t="s">
        <v>80</v>
      </c>
      <c r="AB10" s="28">
        <v>43835</v>
      </c>
      <c r="AC10" s="2" t="s">
        <v>76</v>
      </c>
      <c r="AD10" t="str">
        <f t="shared" si="2"/>
        <v>CHAMARRA QC140669</v>
      </c>
      <c r="AE10" t="str">
        <f>CONCATENATE(LOWER(AD10)," ",'meta tag'!$A$2)</f>
        <v>chamarra qc140669 Moda Joven Y Rebelde Con Diseño Y Variedad. Compra Online La Ropa Para Definir Tu Estilo. Envíos Gratis Por +$699.</v>
      </c>
      <c r="AF10" s="2"/>
      <c r="AG10" t="str">
        <f t="shared" si="1"/>
        <v>NO</v>
      </c>
      <c r="AH10" t="str">
        <f t="shared" si="1"/>
        <v>NO</v>
      </c>
      <c r="AI10">
        <f>IF(AW10="Hombre",departamentos!$A$2,IF(AW10="Mujer",departamentos!$A$3,IF(AW10="Cubrebocas",departamentos!$A$5,IF(AW10="Outlet",departamentos!$A$4,IF(AW10="Ugly Sweaters",departamentos!$A$6,"")))))</f>
        <v>8</v>
      </c>
      <c r="AK10">
        <f>IF(AW10="Hombre",VLOOKUP(AL10,categorías!$G$47:$I$59,3,0),IF(AW10="Mujer",VLOOKUP(AL10,categorías!$O$47:$Q$59,3,0),IF(AW10="Outlet",VLOOKUP(AL10,categorías!$S$47:$U$62,3,0),IF(AW10="Cubrebocas",64,IF(AW10="Ugly Sweaters",65,"")))))</f>
        <v>12</v>
      </c>
      <c r="AL10" t="s">
        <v>106</v>
      </c>
      <c r="AM10" s="30">
        <v>2000000</v>
      </c>
      <c r="AO10" s="3">
        <v>2.0000000000000001E-4</v>
      </c>
      <c r="AP10" s="2" t="s">
        <v>123</v>
      </c>
      <c r="AQ10" s="2" t="s">
        <v>124</v>
      </c>
      <c r="AR10" s="2"/>
      <c r="AS10" s="2"/>
      <c r="AT10" s="2"/>
      <c r="AU10" s="2"/>
      <c r="AV10" s="2"/>
      <c r="AW10" s="7" t="s">
        <v>74</v>
      </c>
    </row>
    <row r="11" spans="1:49" x14ac:dyDescent="0.25">
      <c r="B11" t="s">
        <v>64</v>
      </c>
      <c r="C11" s="2" t="s">
        <v>53</v>
      </c>
      <c r="D11" s="2" t="s">
        <v>48</v>
      </c>
      <c r="E11" s="2"/>
      <c r="F11" s="3">
        <v>1</v>
      </c>
      <c r="G11" s="3"/>
      <c r="H11" s="3">
        <v>1</v>
      </c>
      <c r="I11" s="3"/>
      <c r="J11" s="3">
        <v>1</v>
      </c>
      <c r="K11" s="3"/>
      <c r="L11" s="3">
        <v>238</v>
      </c>
      <c r="M11" s="3"/>
      <c r="N11" s="2" t="s">
        <v>49</v>
      </c>
      <c r="O11" s="3">
        <v>1</v>
      </c>
      <c r="P11" s="2" t="s">
        <v>65</v>
      </c>
      <c r="Q11" s="3"/>
      <c r="R11" s="4">
        <v>44197</v>
      </c>
      <c r="S11" s="2"/>
      <c r="T11" s="1"/>
      <c r="U11" s="2" t="s">
        <v>64</v>
      </c>
      <c r="V11" s="2"/>
      <c r="W11" s="2" t="s">
        <v>48</v>
      </c>
      <c r="X11" s="2" t="s">
        <v>66</v>
      </c>
      <c r="Y11" s="2" t="s">
        <v>53</v>
      </c>
      <c r="Z11" t="str">
        <f t="shared" si="0"/>
        <v>playera-qd240426-mujer</v>
      </c>
      <c r="AA11" s="2" t="s">
        <v>81</v>
      </c>
      <c r="AB11" s="28">
        <v>43835</v>
      </c>
      <c r="AC11" s="2" t="s">
        <v>77</v>
      </c>
      <c r="AD11" t="str">
        <f t="shared" si="2"/>
        <v>PLAYERA QD240426</v>
      </c>
      <c r="AE11" t="str">
        <f>CONCATENATE(LOWER(AD11)," ",'meta tag'!$A$2)</f>
        <v>playera qd240426 Moda Joven Y Rebelde Con Diseño Y Variedad. Compra Online La Ropa Para Definir Tu Estilo. Envíos Gratis Por +$699.</v>
      </c>
      <c r="AF11" s="2"/>
      <c r="AG11" t="str">
        <f t="shared" si="1"/>
        <v>NO</v>
      </c>
      <c r="AH11" t="str">
        <f t="shared" si="1"/>
        <v>NO</v>
      </c>
      <c r="AI11">
        <f>IF(AW11="Hombre",departamentos!$A$2,IF(AW11="Mujer",departamentos!$A$3,IF(AW11="Cubrebocas",departamentos!$A$5,IF(AW11="Outlet",departamentos!$A$4,IF(AW11="Ugly Sweaters",departamentos!$A$6,"")))))</f>
        <v>9</v>
      </c>
      <c r="AK11">
        <f>IF(AW11="Hombre",VLOOKUP(AL11,categorías!$G$47:$I$59,3,0),IF(AW11="Mujer",VLOOKUP(AL11,categorías!$O$47:$Q$59,3,0),IF(AW11="Outlet",VLOOKUP(AL11,categorías!$S$47:$U$62,3,0),IF(AW11="Cubrebocas",64,IF(AW11="Ugly Sweaters",65,"")))))</f>
        <v>21</v>
      </c>
      <c r="AL11" t="s">
        <v>94</v>
      </c>
      <c r="AM11" s="30">
        <v>2000000</v>
      </c>
      <c r="AO11" s="3">
        <v>2.0000000000000001E-4</v>
      </c>
      <c r="AP11" s="2" t="s">
        <v>123</v>
      </c>
      <c r="AQ11" s="2" t="s">
        <v>124</v>
      </c>
      <c r="AR11" s="2"/>
      <c r="AS11" s="2"/>
      <c r="AT11" s="2"/>
      <c r="AU11" s="2"/>
      <c r="AV11" s="2"/>
      <c r="AW11" s="8" t="s">
        <v>75</v>
      </c>
    </row>
    <row r="12" spans="1:49" x14ac:dyDescent="0.25">
      <c r="B12" t="s">
        <v>67</v>
      </c>
      <c r="C12" s="2" t="s">
        <v>53</v>
      </c>
      <c r="D12" s="2" t="s">
        <v>48</v>
      </c>
      <c r="E12" s="2"/>
      <c r="F12" s="3">
        <v>1</v>
      </c>
      <c r="G12" s="3"/>
      <c r="H12" s="3">
        <v>1</v>
      </c>
      <c r="I12" s="3"/>
      <c r="J12" s="3">
        <v>1</v>
      </c>
      <c r="K12" s="3"/>
      <c r="L12" s="3">
        <v>250</v>
      </c>
      <c r="M12" s="3"/>
      <c r="N12" s="2" t="s">
        <v>49</v>
      </c>
      <c r="O12" s="3">
        <v>1</v>
      </c>
      <c r="P12" s="2" t="s">
        <v>125</v>
      </c>
      <c r="Q12" s="3"/>
      <c r="R12" s="4">
        <v>44197</v>
      </c>
      <c r="S12" s="2"/>
      <c r="T12" s="1"/>
      <c r="U12" s="2" t="s">
        <v>67</v>
      </c>
      <c r="V12" s="2"/>
      <c r="W12" s="2" t="s">
        <v>48</v>
      </c>
      <c r="X12" s="2" t="s">
        <v>126</v>
      </c>
      <c r="Y12" s="2" t="s">
        <v>53</v>
      </c>
      <c r="Z12" t="str">
        <f t="shared" si="0"/>
        <v>sudadera-qd250005-mujer</v>
      </c>
      <c r="AA12" s="2" t="s">
        <v>82</v>
      </c>
      <c r="AB12" s="28">
        <v>43835</v>
      </c>
      <c r="AC12" s="2" t="s">
        <v>78</v>
      </c>
      <c r="AD12" t="str">
        <f t="shared" si="2"/>
        <v>SUDADERA QD250005</v>
      </c>
      <c r="AE12" t="str">
        <f>CONCATENATE(LOWER(AD12)," ",'meta tag'!$A$2)</f>
        <v>sudadera qd250005 Moda Joven Y Rebelde Con Diseño Y Variedad. Compra Online La Ropa Para Definir Tu Estilo. Envíos Gratis Por +$699.</v>
      </c>
      <c r="AF12" s="2"/>
      <c r="AG12" t="str">
        <f t="shared" si="1"/>
        <v>NO</v>
      </c>
      <c r="AH12" t="str">
        <f t="shared" si="1"/>
        <v>NO</v>
      </c>
      <c r="AI12">
        <f>IF(AW12="Hombre",departamentos!$A$2,IF(AW12="Mujer",departamentos!$A$3,IF(AW12="Cubrebocas",departamentos!$A$5,IF(AW12="Outlet",departamentos!$A$4,IF(AW12="Ugly Sweaters",departamentos!$A$6,"")))))</f>
        <v>9</v>
      </c>
      <c r="AK12">
        <f>IF(AW12="Hombre",VLOOKUP(AL12,categorías!$G$47:$I$59,3,0),IF(AW12="Mujer",VLOOKUP(AL12,categorías!$O$47:$Q$59,3,0),IF(AW12="Outlet",VLOOKUP(AL12,categorías!$S$47:$U$62,3,0),IF(AW12="Cubrebocas",64,IF(AW12="Ugly Sweaters",65,"")))))</f>
        <v>25</v>
      </c>
      <c r="AL12" t="s">
        <v>97</v>
      </c>
      <c r="AM12" s="30">
        <v>2000000</v>
      </c>
      <c r="AO12" s="3">
        <v>2.0000000000000001E-4</v>
      </c>
      <c r="AP12" s="2" t="s">
        <v>123</v>
      </c>
      <c r="AQ12" s="2" t="s">
        <v>124</v>
      </c>
      <c r="AR12" s="2"/>
      <c r="AS12" s="2"/>
      <c r="AT12" s="2"/>
      <c r="AU12" s="2"/>
      <c r="AV12" s="2"/>
      <c r="AW12" s="9" t="s">
        <v>75</v>
      </c>
    </row>
    <row r="13" spans="1:49" x14ac:dyDescent="0.25">
      <c r="B13" t="s">
        <v>67</v>
      </c>
      <c r="C13" s="2" t="s">
        <v>53</v>
      </c>
      <c r="D13" s="2" t="s">
        <v>48</v>
      </c>
      <c r="E13" s="2"/>
      <c r="F13" s="3">
        <v>1</v>
      </c>
      <c r="G13" s="3"/>
      <c r="H13" s="3">
        <v>1</v>
      </c>
      <c r="I13" s="3"/>
      <c r="J13" s="3">
        <v>1</v>
      </c>
      <c r="K13" s="3"/>
      <c r="L13" s="3">
        <v>250</v>
      </c>
      <c r="M13" s="3"/>
      <c r="N13" s="2" t="s">
        <v>49</v>
      </c>
      <c r="O13" s="3">
        <v>1</v>
      </c>
      <c r="P13" s="2" t="s">
        <v>127</v>
      </c>
      <c r="Q13" s="3"/>
      <c r="R13" s="4">
        <v>44197</v>
      </c>
      <c r="S13" s="2"/>
      <c r="T13" s="1"/>
      <c r="U13" s="2" t="s">
        <v>67</v>
      </c>
      <c r="V13" s="2"/>
      <c r="W13" s="2" t="s">
        <v>48</v>
      </c>
      <c r="X13" s="2" t="s">
        <v>126</v>
      </c>
      <c r="Y13" s="2" t="s">
        <v>53</v>
      </c>
      <c r="Z13" t="str">
        <f t="shared" si="0"/>
        <v>sudadera-qd250005-mujer</v>
      </c>
      <c r="AA13" s="2" t="s">
        <v>82</v>
      </c>
      <c r="AB13" s="28">
        <v>43835</v>
      </c>
      <c r="AC13" s="2" t="s">
        <v>78</v>
      </c>
      <c r="AD13" t="str">
        <f t="shared" si="2"/>
        <v>SUDADERA QD250005</v>
      </c>
      <c r="AE13" t="str">
        <f>CONCATENATE(LOWER(AD13)," ",'meta tag'!$A$2)</f>
        <v>sudadera qd250005 Moda Joven Y Rebelde Con Diseño Y Variedad. Compra Online La Ropa Para Definir Tu Estilo. Envíos Gratis Por +$699.</v>
      </c>
      <c r="AF13" s="2"/>
      <c r="AG13" t="str">
        <f t="shared" si="1"/>
        <v>NO</v>
      </c>
      <c r="AH13" t="str">
        <f t="shared" si="1"/>
        <v>NO</v>
      </c>
      <c r="AI13">
        <f>IF(AW13="Hombre",departamentos!$A$2,IF(AW13="Mujer",departamentos!$A$3,IF(AW13="Cubrebocas",departamentos!$A$5,IF(AW13="Outlet",departamentos!$A$4,IF(AW13="Ugly Sweaters",departamentos!$A$6,"")))))</f>
        <v>9</v>
      </c>
      <c r="AK13">
        <f>IF(AW13="Hombre",VLOOKUP(AL13,categorías!$G$47:$I$59,3,0),IF(AW13="Mujer",VLOOKUP(AL13,categorías!$O$47:$Q$59,3,0),IF(AW13="Outlet",VLOOKUP(AL13,categorías!$S$47:$U$62,3,0),IF(AW13="Cubrebocas",64,IF(AW13="Ugly Sweaters",65,"")))))</f>
        <v>25</v>
      </c>
      <c r="AL13" t="s">
        <v>97</v>
      </c>
      <c r="AM13" s="30">
        <v>2000000</v>
      </c>
      <c r="AO13" s="3">
        <v>2.0000000000000001E-4</v>
      </c>
      <c r="AP13" s="2" t="s">
        <v>123</v>
      </c>
      <c r="AQ13" s="2" t="s">
        <v>124</v>
      </c>
      <c r="AR13" s="2"/>
      <c r="AS13" s="2"/>
      <c r="AT13" s="2"/>
      <c r="AU13" s="2"/>
      <c r="AV13" s="2"/>
      <c r="AW13" s="6" t="s">
        <v>75</v>
      </c>
    </row>
    <row r="14" spans="1:49" x14ac:dyDescent="0.25">
      <c r="B14" t="s">
        <v>67</v>
      </c>
      <c r="C14" s="2" t="s">
        <v>53</v>
      </c>
      <c r="D14" s="2" t="s">
        <v>48</v>
      </c>
      <c r="E14" s="2"/>
      <c r="F14" s="3">
        <v>1</v>
      </c>
      <c r="G14" s="3"/>
      <c r="H14" s="3">
        <v>1</v>
      </c>
      <c r="I14" s="3"/>
      <c r="J14" s="3">
        <v>1</v>
      </c>
      <c r="K14" s="3"/>
      <c r="L14" s="3">
        <v>250</v>
      </c>
      <c r="M14" s="3"/>
      <c r="N14" s="2" t="s">
        <v>49</v>
      </c>
      <c r="O14" s="3">
        <v>1</v>
      </c>
      <c r="P14" s="2" t="s">
        <v>128</v>
      </c>
      <c r="Q14" s="3"/>
      <c r="R14" s="4">
        <v>44197</v>
      </c>
      <c r="S14" s="2"/>
      <c r="T14" s="1"/>
      <c r="U14" s="2" t="s">
        <v>67</v>
      </c>
      <c r="V14" s="2"/>
      <c r="W14" s="2" t="s">
        <v>48</v>
      </c>
      <c r="X14" s="2" t="s">
        <v>126</v>
      </c>
      <c r="Y14" s="2" t="s">
        <v>53</v>
      </c>
      <c r="Z14" t="str">
        <f t="shared" si="0"/>
        <v>sudadera-qd250005-mujer</v>
      </c>
      <c r="AA14" s="2" t="s">
        <v>82</v>
      </c>
      <c r="AB14" s="28">
        <v>43835</v>
      </c>
      <c r="AC14" s="2" t="s">
        <v>78</v>
      </c>
      <c r="AD14" t="str">
        <f t="shared" si="2"/>
        <v>SUDADERA QD250005</v>
      </c>
      <c r="AE14" t="str">
        <f>CONCATENATE(LOWER(AD14)," ",'meta tag'!$A$2)</f>
        <v>sudadera qd250005 Moda Joven Y Rebelde Con Diseño Y Variedad. Compra Online La Ropa Para Definir Tu Estilo. Envíos Gratis Por +$699.</v>
      </c>
      <c r="AF14" s="2"/>
      <c r="AG14" t="str">
        <f t="shared" si="1"/>
        <v>NO</v>
      </c>
      <c r="AH14" t="str">
        <f t="shared" si="1"/>
        <v>NO</v>
      </c>
      <c r="AI14">
        <f>IF(AW14="Hombre",departamentos!$A$2,IF(AW14="Mujer",departamentos!$A$3,IF(AW14="Cubrebocas",departamentos!$A$5,IF(AW14="Outlet",departamentos!$A$4,IF(AW14="Ugly Sweaters",departamentos!$A$6,"")))))</f>
        <v>9</v>
      </c>
      <c r="AK14">
        <f>IF(AW14="Hombre",VLOOKUP(AL14,categorías!$G$47:$I$59,3,0),IF(AW14="Mujer",VLOOKUP(AL14,categorías!$O$47:$Q$59,3,0),IF(AW14="Outlet",VLOOKUP(AL14,categorías!$S$47:$U$62,3,0),IF(AW14="Cubrebocas",64,IF(AW14="Ugly Sweaters",65,"")))))</f>
        <v>25</v>
      </c>
      <c r="AL14" t="s">
        <v>97</v>
      </c>
      <c r="AM14" s="30">
        <v>2000000</v>
      </c>
      <c r="AO14" s="3">
        <v>2.0000000000000001E-4</v>
      </c>
      <c r="AP14" s="2" t="s">
        <v>123</v>
      </c>
      <c r="AQ14" s="2" t="s">
        <v>124</v>
      </c>
      <c r="AR14" s="2"/>
      <c r="AS14" s="2"/>
      <c r="AT14" s="2"/>
      <c r="AU14" s="2"/>
      <c r="AV14" s="2"/>
      <c r="AW14" s="7" t="s">
        <v>75</v>
      </c>
    </row>
    <row r="15" spans="1:49" x14ac:dyDescent="0.25">
      <c r="B15" t="s">
        <v>67</v>
      </c>
      <c r="C15" s="2" t="s">
        <v>53</v>
      </c>
      <c r="D15" s="2" t="s">
        <v>48</v>
      </c>
      <c r="E15" s="2"/>
      <c r="F15" s="3">
        <v>1</v>
      </c>
      <c r="G15" s="3"/>
      <c r="H15" s="3">
        <v>1</v>
      </c>
      <c r="I15" s="3"/>
      <c r="J15" s="3">
        <v>1</v>
      </c>
      <c r="K15" s="3"/>
      <c r="L15" s="3">
        <v>250</v>
      </c>
      <c r="M15" s="3"/>
      <c r="N15" s="2" t="s">
        <v>49</v>
      </c>
      <c r="O15" s="3">
        <v>1</v>
      </c>
      <c r="P15" s="2" t="s">
        <v>68</v>
      </c>
      <c r="Q15" s="3"/>
      <c r="R15" s="4">
        <v>44197</v>
      </c>
      <c r="S15" s="2"/>
      <c r="T15" s="1"/>
      <c r="U15" s="2" t="s">
        <v>67</v>
      </c>
      <c r="V15" s="2"/>
      <c r="W15" s="2" t="s">
        <v>48</v>
      </c>
      <c r="X15" s="2" t="s">
        <v>69</v>
      </c>
      <c r="Y15" s="2" t="s">
        <v>53</v>
      </c>
      <c r="Z15" t="str">
        <f t="shared" si="0"/>
        <v>sudadera-qd250040-mujer</v>
      </c>
      <c r="AA15" s="2" t="s">
        <v>83</v>
      </c>
      <c r="AB15" s="28">
        <v>43835</v>
      </c>
      <c r="AC15" s="2" t="s">
        <v>78</v>
      </c>
      <c r="AD15" t="str">
        <f t="shared" si="2"/>
        <v>SUDADERA QD250040</v>
      </c>
      <c r="AE15" t="str">
        <f>CONCATENATE(LOWER(AD15)," ",'meta tag'!$A$2)</f>
        <v>sudadera qd250040 Moda Joven Y Rebelde Con Diseño Y Variedad. Compra Online La Ropa Para Definir Tu Estilo. Envíos Gratis Por +$699.</v>
      </c>
      <c r="AF15" s="2"/>
      <c r="AG15" t="str">
        <f t="shared" si="1"/>
        <v>NO</v>
      </c>
      <c r="AH15" t="str">
        <f t="shared" si="1"/>
        <v>NO</v>
      </c>
      <c r="AI15">
        <f>IF(AW15="Hombre",departamentos!$A$2,IF(AW15="Mujer",departamentos!$A$3,IF(AW15="Cubrebocas",departamentos!$A$5,IF(AW15="Outlet",departamentos!$A$4,IF(AW15="Ugly Sweaters",departamentos!$A$6,"")))))</f>
        <v>9</v>
      </c>
      <c r="AK15">
        <f>IF(AW15="Hombre",VLOOKUP(AL15,categorías!$G$47:$I$59,3,0),IF(AW15="Mujer",VLOOKUP(AL15,categorías!$O$47:$Q$59,3,0),IF(AW15="Outlet",VLOOKUP(AL15,categorías!$S$47:$U$62,3,0),IF(AW15="Cubrebocas",64,IF(AW15="Ugly Sweaters",65,"")))))</f>
        <v>25</v>
      </c>
      <c r="AL15" t="s">
        <v>97</v>
      </c>
      <c r="AM15" s="30">
        <v>2000000</v>
      </c>
      <c r="AO15" s="3">
        <v>2.0000000000000001E-4</v>
      </c>
      <c r="AP15" s="2" t="s">
        <v>123</v>
      </c>
      <c r="AQ15" s="2" t="s">
        <v>124</v>
      </c>
      <c r="AR15" s="2"/>
      <c r="AS15" s="2"/>
      <c r="AT15" s="2"/>
      <c r="AU15" s="2"/>
      <c r="AV15" s="2"/>
      <c r="AW15" s="6" t="s">
        <v>75</v>
      </c>
    </row>
    <row r="16" spans="1:49" x14ac:dyDescent="0.25">
      <c r="B16" t="s">
        <v>67</v>
      </c>
      <c r="C16" s="2" t="s">
        <v>53</v>
      </c>
      <c r="D16" s="2" t="s">
        <v>48</v>
      </c>
      <c r="E16" s="2"/>
      <c r="F16" s="3">
        <v>1</v>
      </c>
      <c r="G16" s="3"/>
      <c r="H16" s="3">
        <v>1</v>
      </c>
      <c r="I16" s="3"/>
      <c r="J16" s="3">
        <v>1</v>
      </c>
      <c r="K16" s="3"/>
      <c r="L16" s="3">
        <v>250</v>
      </c>
      <c r="M16" s="3"/>
      <c r="N16" s="2" t="s">
        <v>49</v>
      </c>
      <c r="O16" s="3">
        <v>1</v>
      </c>
      <c r="P16" s="2" t="s">
        <v>70</v>
      </c>
      <c r="Q16" s="3"/>
      <c r="R16" s="4">
        <v>44197</v>
      </c>
      <c r="S16" s="2"/>
      <c r="T16" s="1"/>
      <c r="U16" s="2" t="s">
        <v>67</v>
      </c>
      <c r="V16" s="2"/>
      <c r="W16" s="2" t="s">
        <v>48</v>
      </c>
      <c r="X16" s="2" t="s">
        <v>69</v>
      </c>
      <c r="Y16" s="2" t="s">
        <v>53</v>
      </c>
      <c r="Z16" t="str">
        <f t="shared" si="0"/>
        <v>sudadera-qd250040-mujer</v>
      </c>
      <c r="AA16" s="2" t="s">
        <v>83</v>
      </c>
      <c r="AB16" s="28">
        <v>43835</v>
      </c>
      <c r="AC16" s="2" t="s">
        <v>78</v>
      </c>
      <c r="AD16" t="str">
        <f t="shared" si="2"/>
        <v>SUDADERA QD250040</v>
      </c>
      <c r="AE16" t="str">
        <f>CONCATENATE(LOWER(AD16)," ",'meta tag'!$A$2)</f>
        <v>sudadera qd250040 Moda Joven Y Rebelde Con Diseño Y Variedad. Compra Online La Ropa Para Definir Tu Estilo. Envíos Gratis Por +$699.</v>
      </c>
      <c r="AF16" s="2"/>
      <c r="AG16" t="str">
        <f t="shared" si="1"/>
        <v>NO</v>
      </c>
      <c r="AH16" t="str">
        <f t="shared" si="1"/>
        <v>NO</v>
      </c>
      <c r="AI16">
        <f>IF(AW16="Hombre",departamentos!$A$2,IF(AW16="Mujer",departamentos!$A$3,IF(AW16="Cubrebocas",departamentos!$A$5,IF(AW16="Outlet",departamentos!$A$4,IF(AW16="Ugly Sweaters",departamentos!$A$6,"")))))</f>
        <v>9</v>
      </c>
      <c r="AK16">
        <f>IF(AW16="Hombre",VLOOKUP(AL16,categorías!$G$47:$I$59,3,0),IF(AW16="Mujer",VLOOKUP(AL16,categorías!$O$47:$Q$59,3,0),IF(AW16="Outlet",VLOOKUP(AL16,categorías!$S$47:$U$62,3,0),IF(AW16="Cubrebocas",64,IF(AW16="Ugly Sweaters",65,"")))))</f>
        <v>25</v>
      </c>
      <c r="AL16" t="s">
        <v>97</v>
      </c>
      <c r="AM16" s="30">
        <v>2000000</v>
      </c>
      <c r="AO16" s="3">
        <v>2.0000000000000001E-4</v>
      </c>
      <c r="AP16" s="2" t="s">
        <v>123</v>
      </c>
      <c r="AQ16" s="2" t="s">
        <v>124</v>
      </c>
      <c r="AR16" s="2"/>
      <c r="AS16" s="2"/>
      <c r="AT16" s="2"/>
      <c r="AU16" s="2"/>
      <c r="AV16" s="2"/>
      <c r="AW16" s="6" t="s">
        <v>75</v>
      </c>
    </row>
    <row r="17" spans="2:49" x14ac:dyDescent="0.25">
      <c r="B17" t="s">
        <v>67</v>
      </c>
      <c r="C17" s="2" t="s">
        <v>53</v>
      </c>
      <c r="D17" s="2" t="s">
        <v>48</v>
      </c>
      <c r="E17" s="2"/>
      <c r="F17" s="3">
        <v>1</v>
      </c>
      <c r="G17" s="3"/>
      <c r="H17" s="3">
        <v>1</v>
      </c>
      <c r="I17" s="3"/>
      <c r="J17" s="3">
        <v>1</v>
      </c>
      <c r="K17" s="3"/>
      <c r="L17" s="3">
        <v>250</v>
      </c>
      <c r="M17" s="3"/>
      <c r="N17" s="2" t="s">
        <v>49</v>
      </c>
      <c r="O17" s="3">
        <v>1</v>
      </c>
      <c r="P17" s="2" t="s">
        <v>71</v>
      </c>
      <c r="Q17" s="3"/>
      <c r="R17" s="4">
        <v>44197</v>
      </c>
      <c r="S17" s="2"/>
      <c r="T17" s="1"/>
      <c r="U17" s="2" t="s">
        <v>67</v>
      </c>
      <c r="V17" s="2"/>
      <c r="W17" s="2" t="s">
        <v>48</v>
      </c>
      <c r="X17" s="2" t="s">
        <v>69</v>
      </c>
      <c r="Y17" s="2" t="s">
        <v>53</v>
      </c>
      <c r="Z17" t="str">
        <f t="shared" si="0"/>
        <v>sudadera-qd250040-mujer</v>
      </c>
      <c r="AA17" s="2" t="s">
        <v>83</v>
      </c>
      <c r="AB17" s="28">
        <v>43835</v>
      </c>
      <c r="AC17" s="2" t="s">
        <v>78</v>
      </c>
      <c r="AD17" t="str">
        <f t="shared" si="2"/>
        <v>SUDADERA QD250040</v>
      </c>
      <c r="AE17" t="str">
        <f>CONCATENATE(LOWER(AD17)," ",'meta tag'!$A$2)</f>
        <v>sudadera qd250040 Moda Joven Y Rebelde Con Diseño Y Variedad. Compra Online La Ropa Para Definir Tu Estilo. Envíos Gratis Por +$699.</v>
      </c>
      <c r="AF17" s="2"/>
      <c r="AG17" t="str">
        <f t="shared" si="1"/>
        <v>NO</v>
      </c>
      <c r="AH17" t="str">
        <f t="shared" si="1"/>
        <v>NO</v>
      </c>
      <c r="AI17">
        <f>IF(AW17="Hombre",departamentos!$A$2,IF(AW17="Mujer",departamentos!$A$3,IF(AW17="Cubrebocas",departamentos!$A$5,IF(AW17="Outlet",departamentos!$A$4,IF(AW17="Ugly Sweaters",departamentos!$A$6,"")))))</f>
        <v>9</v>
      </c>
      <c r="AK17">
        <f>IF(AW17="Hombre",VLOOKUP(AL17,categorías!$G$47:$I$59,3,0),IF(AW17="Mujer",VLOOKUP(AL17,categorías!$O$47:$Q$59,3,0),IF(AW17="Outlet",VLOOKUP(AL17,categorías!$S$47:$U$62,3,0),IF(AW17="Cubrebocas",64,IF(AW17="Ugly Sweaters",65,"")))))</f>
        <v>25</v>
      </c>
      <c r="AL17" t="s">
        <v>97</v>
      </c>
      <c r="AM17" s="30">
        <v>2000000</v>
      </c>
      <c r="AO17" s="3">
        <v>2.0000000000000001E-4</v>
      </c>
      <c r="AP17" s="2" t="s">
        <v>123</v>
      </c>
      <c r="AQ17" s="2" t="s">
        <v>124</v>
      </c>
      <c r="AR17" s="2"/>
      <c r="AS17" s="2"/>
      <c r="AT17" s="2"/>
      <c r="AU17" s="2"/>
      <c r="AV17" s="2"/>
      <c r="AW17" s="6" t="s">
        <v>75</v>
      </c>
    </row>
    <row r="18" spans="2:49" x14ac:dyDescent="0.25">
      <c r="B18" t="s">
        <v>67</v>
      </c>
      <c r="C18" s="2" t="s">
        <v>53</v>
      </c>
      <c r="D18" s="2" t="s">
        <v>48</v>
      </c>
      <c r="E18" s="2"/>
      <c r="F18" s="3">
        <v>1</v>
      </c>
      <c r="G18" s="3"/>
      <c r="H18" s="3">
        <v>1</v>
      </c>
      <c r="I18" s="3"/>
      <c r="J18" s="3">
        <v>1</v>
      </c>
      <c r="K18" s="3"/>
      <c r="L18" s="3">
        <v>250</v>
      </c>
      <c r="M18" s="3"/>
      <c r="N18" s="2" t="s">
        <v>49</v>
      </c>
      <c r="O18" s="3">
        <v>1</v>
      </c>
      <c r="P18" s="2" t="s">
        <v>72</v>
      </c>
      <c r="Q18" s="3"/>
      <c r="R18" s="4">
        <v>44197</v>
      </c>
      <c r="S18" s="2"/>
      <c r="T18" s="1"/>
      <c r="U18" s="2" t="s">
        <v>67</v>
      </c>
      <c r="V18" s="2"/>
      <c r="W18" s="2" t="s">
        <v>48</v>
      </c>
      <c r="X18" s="2" t="s">
        <v>69</v>
      </c>
      <c r="Y18" s="2" t="s">
        <v>53</v>
      </c>
      <c r="Z18" t="str">
        <f>CONCATENATE(LOWER(SUBSTITUTE(B18," ","-")), LOWER(X18),"-",LOWER(AW18))</f>
        <v>sudadera-qd250040-mujer</v>
      </c>
      <c r="AA18" s="2" t="s">
        <v>83</v>
      </c>
      <c r="AB18" s="28">
        <v>43835</v>
      </c>
      <c r="AC18" s="2" t="s">
        <v>78</v>
      </c>
      <c r="AD18" t="str">
        <f t="shared" si="2"/>
        <v>SUDADERA QD250040</v>
      </c>
      <c r="AE18" t="str">
        <f>CONCATENATE(LOWER(AD18)," ",'meta tag'!$A$2)</f>
        <v>sudadera qd250040 Moda Joven Y Rebelde Con Diseño Y Variedad. Compra Online La Ropa Para Definir Tu Estilo. Envíos Gratis Por +$699.</v>
      </c>
      <c r="AF18" s="2"/>
      <c r="AG18" t="str">
        <f t="shared" si="1"/>
        <v>NO</v>
      </c>
      <c r="AH18" t="str">
        <f t="shared" si="1"/>
        <v>NO</v>
      </c>
      <c r="AI18">
        <f>IF(AW18="Hombre",departamentos!$A$2,IF(AW18="Mujer",departamentos!$A$3,IF(AW18="Cubrebocas",departamentos!$A$5,IF(AW18="Outlet",departamentos!$A$4,IF(AW18="Ugly Sweaters",departamentos!$A$6,"")))))</f>
        <v>9</v>
      </c>
      <c r="AK18">
        <f>IF(AW18="Hombre",VLOOKUP(AL18,categorías!$G$47:$I$59,3,0),IF(AW18="Mujer",VLOOKUP(AL18,categorías!$O$47:$Q$59,3,0),IF(AW18="Outlet",VLOOKUP(AL18,categorías!$S$47:$U$62,3,0),IF(AW18="Cubrebocas",64,IF(AW18="Ugly Sweaters",65,"")))))</f>
        <v>25</v>
      </c>
      <c r="AL18" t="s">
        <v>97</v>
      </c>
      <c r="AM18" s="30">
        <v>2000000</v>
      </c>
      <c r="AO18" s="3">
        <v>2.0000000000000001E-4</v>
      </c>
      <c r="AP18" s="2" t="s">
        <v>123</v>
      </c>
      <c r="AQ18" s="2" t="s">
        <v>124</v>
      </c>
      <c r="AR18" s="2"/>
      <c r="AS18" s="2"/>
      <c r="AT18" s="2"/>
      <c r="AU18" s="2"/>
      <c r="AV18" s="2"/>
      <c r="AW18" s="7" t="s">
        <v>75</v>
      </c>
    </row>
    <row r="19" spans="2:49" x14ac:dyDescent="0.25">
      <c r="AB19" s="4"/>
      <c r="AG19" s="2"/>
      <c r="AI19" t="str">
        <f>IF(AW19="Hombre",departamentos!$A$2,IF(AW19="Mujer",departamentos!$A$3,IF(AW19="Cubrebocas",departamentos!$A$5,IF(AW19="Outlet",departamentos!$A$4,IF(AW19="Ugly Sweaters",departamentos!$A$6,"")))))</f>
        <v/>
      </c>
      <c r="AK19" t="str">
        <f>IF(AW19="Hombre",VLOOKUP(AL19,categorías!$G$47:$I$59,3,0),IF(AW19="Mujer",VLOOKUP(AL19,categorías!$O$47:$Q$59,3,0),IF(AW19="Outlet",VLOOKUP(AL19,categorías!$S$47:$U$62,3,0),IF(AW19="Cubrebocas",64,IF(AW19="Ugly Sweaters",65,"")))))</f>
        <v/>
      </c>
      <c r="AO19" s="3"/>
      <c r="AP19" s="2"/>
      <c r="AQ19" s="2"/>
    </row>
    <row r="20" spans="2:49" x14ac:dyDescent="0.25">
      <c r="AB20" s="4"/>
      <c r="AD20" t="str">
        <f>CONCATENATE(B20,X20)</f>
        <v/>
      </c>
      <c r="AG20" s="2"/>
      <c r="AJ20" t="str">
        <f>IFERROR((VLOOKUP(AI20,Tabla1[],2,1)),"")</f>
        <v/>
      </c>
      <c r="AO20" s="3"/>
      <c r="AP20" s="2"/>
      <c r="AQ20" s="2"/>
    </row>
    <row r="21" spans="2:49" x14ac:dyDescent="0.25">
      <c r="AB21" s="2"/>
    </row>
    <row r="25" spans="2:49" x14ac:dyDescent="0.25">
      <c r="AG25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201"/>
  <sheetViews>
    <sheetView workbookViewId="0">
      <selection activeCell="A11" sqref="A11"/>
    </sheetView>
  </sheetViews>
  <sheetFormatPr baseColWidth="10" defaultRowHeight="15" x14ac:dyDescent="0.25"/>
  <cols>
    <col min="1" max="1" width="105.42578125" bestFit="1" customWidth="1"/>
    <col min="2" max="2" width="15" bestFit="1" customWidth="1"/>
  </cols>
  <sheetData>
    <row r="1" spans="1:1" x14ac:dyDescent="0.25">
      <c r="A1" t="s">
        <v>84</v>
      </c>
    </row>
    <row r="2" spans="1:1" x14ac:dyDescent="0.25">
      <c r="A2" s="2" t="s">
        <v>85</v>
      </c>
    </row>
    <row r="3" spans="1:1" x14ac:dyDescent="0.25">
      <c r="A3" s="2"/>
    </row>
    <row r="4" spans="1:1" x14ac:dyDescent="0.25">
      <c r="A4" s="2"/>
    </row>
    <row r="5" spans="1:1" x14ac:dyDescent="0.25">
      <c r="A5" s="2"/>
    </row>
    <row r="6" spans="1:1" x14ac:dyDescent="0.25">
      <c r="A6" s="2"/>
    </row>
    <row r="7" spans="1:1" x14ac:dyDescent="0.25">
      <c r="A7" s="2"/>
    </row>
    <row r="8" spans="1:1" x14ac:dyDescent="0.25">
      <c r="A8" s="2"/>
    </row>
    <row r="9" spans="1:1" x14ac:dyDescent="0.25">
      <c r="A9" s="2"/>
    </row>
    <row r="10" spans="1:1" x14ac:dyDescent="0.25">
      <c r="A10" s="2"/>
    </row>
    <row r="11" spans="1:1" x14ac:dyDescent="0.25">
      <c r="A11" s="2"/>
    </row>
    <row r="12" spans="1:1" x14ac:dyDescent="0.25">
      <c r="A12" s="2"/>
    </row>
    <row r="13" spans="1:1" x14ac:dyDescent="0.25">
      <c r="A13" s="2"/>
    </row>
    <row r="14" spans="1:1" x14ac:dyDescent="0.25">
      <c r="A14" s="2"/>
    </row>
    <row r="15" spans="1:1" x14ac:dyDescent="0.25">
      <c r="A15" s="2"/>
    </row>
    <row r="16" spans="1:1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B6"/>
  <sheetViews>
    <sheetView zoomScaleNormal="100" workbookViewId="0">
      <selection activeCell="H27" sqref="H27"/>
    </sheetView>
  </sheetViews>
  <sheetFormatPr baseColWidth="10" defaultRowHeight="15" x14ac:dyDescent="0.25"/>
  <cols>
    <col min="2" max="2" width="18.140625" bestFit="1" customWidth="1"/>
  </cols>
  <sheetData>
    <row r="1" spans="1:2" x14ac:dyDescent="0.25">
      <c r="A1" t="s">
        <v>86</v>
      </c>
      <c r="B1" t="s">
        <v>87</v>
      </c>
    </row>
    <row r="2" spans="1:2" x14ac:dyDescent="0.25">
      <c r="A2">
        <v>8</v>
      </c>
      <c r="B2" s="2" t="s">
        <v>88</v>
      </c>
    </row>
    <row r="3" spans="1:2" x14ac:dyDescent="0.25">
      <c r="A3">
        <v>9</v>
      </c>
      <c r="B3" s="2" t="s">
        <v>89</v>
      </c>
    </row>
    <row r="4" spans="1:2" x14ac:dyDescent="0.25">
      <c r="A4">
        <v>29</v>
      </c>
      <c r="B4" s="2" t="s">
        <v>90</v>
      </c>
    </row>
    <row r="5" spans="1:2" x14ac:dyDescent="0.25">
      <c r="A5">
        <v>64</v>
      </c>
      <c r="B5" s="2" t="s">
        <v>91</v>
      </c>
    </row>
    <row r="6" spans="1:2" x14ac:dyDescent="0.25">
      <c r="A6">
        <v>65</v>
      </c>
      <c r="B6" s="2" t="s">
        <v>92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Y62"/>
  <sheetViews>
    <sheetView topLeftCell="A34" workbookViewId="0">
      <selection activeCell="G4" sqref="G4"/>
    </sheetView>
  </sheetViews>
  <sheetFormatPr baseColWidth="10" defaultRowHeight="15" x14ac:dyDescent="0.25"/>
  <cols>
    <col min="1" max="1" width="25" customWidth="1"/>
    <col min="2" max="2" width="24.140625" customWidth="1"/>
    <col min="5" max="5" width="11.85546875" bestFit="1" customWidth="1"/>
    <col min="7" max="7" width="17.28515625" bestFit="1" customWidth="1"/>
    <col min="8" max="8" width="20.28515625" bestFit="1" customWidth="1"/>
  </cols>
  <sheetData>
    <row r="1" spans="1:8" x14ac:dyDescent="0.25">
      <c r="A1" t="s">
        <v>93</v>
      </c>
      <c r="B1" t="s">
        <v>104</v>
      </c>
      <c r="C1" t="s">
        <v>86</v>
      </c>
    </row>
    <row r="2" spans="1:8" x14ac:dyDescent="0.25">
      <c r="A2" t="s">
        <v>94</v>
      </c>
      <c r="B2" s="2" t="s">
        <v>88</v>
      </c>
      <c r="C2">
        <v>6</v>
      </c>
    </row>
    <row r="3" spans="1:8" x14ac:dyDescent="0.25">
      <c r="A3" t="s">
        <v>95</v>
      </c>
      <c r="B3" s="2" t="s">
        <v>88</v>
      </c>
      <c r="C3">
        <v>10</v>
      </c>
    </row>
    <row r="4" spans="1:8" x14ac:dyDescent="0.25">
      <c r="A4" t="s">
        <v>96</v>
      </c>
      <c r="B4" s="2" t="s">
        <v>88</v>
      </c>
      <c r="C4">
        <v>12</v>
      </c>
    </row>
    <row r="5" spans="1:8" x14ac:dyDescent="0.25">
      <c r="A5" s="2" t="s">
        <v>97</v>
      </c>
      <c r="B5" s="2" t="s">
        <v>88</v>
      </c>
      <c r="C5" s="1">
        <v>13</v>
      </c>
      <c r="G5" s="21"/>
      <c r="H5" s="24"/>
    </row>
    <row r="6" spans="1:8" x14ac:dyDescent="0.25">
      <c r="A6" s="2" t="s">
        <v>98</v>
      </c>
      <c r="B6" s="2" t="s">
        <v>88</v>
      </c>
      <c r="C6" s="1">
        <v>14</v>
      </c>
      <c r="H6" s="24"/>
    </row>
    <row r="7" spans="1:8" x14ac:dyDescent="0.25">
      <c r="A7" s="2" t="s">
        <v>99</v>
      </c>
      <c r="B7" s="2" t="s">
        <v>88</v>
      </c>
      <c r="C7" s="1">
        <v>15</v>
      </c>
      <c r="H7" s="23"/>
    </row>
    <row r="8" spans="1:8" x14ac:dyDescent="0.25">
      <c r="A8" s="2" t="s">
        <v>100</v>
      </c>
      <c r="B8" s="2" t="s">
        <v>88</v>
      </c>
      <c r="C8" s="1">
        <v>16</v>
      </c>
      <c r="H8" s="24"/>
    </row>
    <row r="9" spans="1:8" x14ac:dyDescent="0.25">
      <c r="A9" s="2" t="s">
        <v>101</v>
      </c>
      <c r="B9" s="2" t="s">
        <v>88</v>
      </c>
      <c r="C9" s="1">
        <v>17</v>
      </c>
      <c r="H9" s="24"/>
    </row>
    <row r="10" spans="1:8" x14ac:dyDescent="0.25">
      <c r="A10" s="2" t="s">
        <v>102</v>
      </c>
      <c r="B10" s="2" t="s">
        <v>88</v>
      </c>
      <c r="C10" s="1">
        <v>18</v>
      </c>
    </row>
    <row r="11" spans="1:8" x14ac:dyDescent="0.25">
      <c r="A11" s="2" t="s">
        <v>103</v>
      </c>
      <c r="B11" s="2" t="s">
        <v>89</v>
      </c>
      <c r="C11" s="1">
        <v>19</v>
      </c>
    </row>
    <row r="12" spans="1:8" x14ac:dyDescent="0.25">
      <c r="A12" s="2" t="s">
        <v>102</v>
      </c>
      <c r="B12" s="2" t="s">
        <v>89</v>
      </c>
      <c r="C12" s="1">
        <v>20</v>
      </c>
    </row>
    <row r="13" spans="1:8" x14ac:dyDescent="0.25">
      <c r="A13" s="2" t="s">
        <v>94</v>
      </c>
      <c r="B13" s="2" t="s">
        <v>89</v>
      </c>
      <c r="C13" s="1">
        <v>21</v>
      </c>
    </row>
    <row r="14" spans="1:8" x14ac:dyDescent="0.25">
      <c r="A14" s="2" t="s">
        <v>105</v>
      </c>
      <c r="B14" s="2" t="s">
        <v>89</v>
      </c>
      <c r="C14" s="1">
        <v>22</v>
      </c>
    </row>
    <row r="15" spans="1:8" x14ac:dyDescent="0.25">
      <c r="A15" s="2" t="s">
        <v>106</v>
      </c>
      <c r="B15" s="2" t="s">
        <v>89</v>
      </c>
      <c r="C15" s="1">
        <v>24</v>
      </c>
    </row>
    <row r="16" spans="1:8" x14ac:dyDescent="0.25">
      <c r="A16" s="2" t="s">
        <v>97</v>
      </c>
      <c r="B16" s="2" t="s">
        <v>89</v>
      </c>
      <c r="C16" s="1">
        <v>25</v>
      </c>
    </row>
    <row r="17" spans="1:3" x14ac:dyDescent="0.25">
      <c r="A17" s="2" t="s">
        <v>98</v>
      </c>
      <c r="B17" s="2" t="s">
        <v>89</v>
      </c>
      <c r="C17" s="1">
        <v>26</v>
      </c>
    </row>
    <row r="18" spans="1:3" x14ac:dyDescent="0.25">
      <c r="A18" s="2" t="s">
        <v>107</v>
      </c>
      <c r="B18" s="2" t="s">
        <v>89</v>
      </c>
      <c r="C18" s="1">
        <v>27</v>
      </c>
    </row>
    <row r="19" spans="1:3" x14ac:dyDescent="0.25">
      <c r="A19" s="2" t="s">
        <v>108</v>
      </c>
      <c r="B19" s="2" t="s">
        <v>89</v>
      </c>
      <c r="C19" s="1">
        <v>28</v>
      </c>
    </row>
    <row r="20" spans="1:3" x14ac:dyDescent="0.25">
      <c r="A20" s="2" t="s">
        <v>109</v>
      </c>
      <c r="B20" s="2" t="s">
        <v>88</v>
      </c>
      <c r="C20" s="1">
        <v>32</v>
      </c>
    </row>
    <row r="21" spans="1:3" x14ac:dyDescent="0.25">
      <c r="A21" s="2" t="s">
        <v>95</v>
      </c>
      <c r="B21" s="2" t="s">
        <v>90</v>
      </c>
      <c r="C21" s="1">
        <v>34</v>
      </c>
    </row>
    <row r="22" spans="1:3" x14ac:dyDescent="0.25">
      <c r="A22" s="2" t="s">
        <v>96</v>
      </c>
      <c r="B22" s="2" t="s">
        <v>90</v>
      </c>
      <c r="C22" s="1">
        <v>35</v>
      </c>
    </row>
    <row r="23" spans="1:3" x14ac:dyDescent="0.25">
      <c r="A23" s="2" t="s">
        <v>94</v>
      </c>
      <c r="B23" s="2" t="s">
        <v>90</v>
      </c>
      <c r="C23" s="1">
        <v>36</v>
      </c>
    </row>
    <row r="24" spans="1:3" x14ac:dyDescent="0.25">
      <c r="A24" s="2" t="s">
        <v>97</v>
      </c>
      <c r="B24" s="2" t="s">
        <v>90</v>
      </c>
      <c r="C24" s="1">
        <v>37</v>
      </c>
    </row>
    <row r="25" spans="1:3" x14ac:dyDescent="0.25">
      <c r="A25" s="2" t="s">
        <v>100</v>
      </c>
      <c r="B25" s="2" t="s">
        <v>90</v>
      </c>
      <c r="C25" s="1">
        <v>39</v>
      </c>
    </row>
    <row r="26" spans="1:3" x14ac:dyDescent="0.25">
      <c r="A26" s="2" t="s">
        <v>98</v>
      </c>
      <c r="B26" s="2" t="s">
        <v>90</v>
      </c>
      <c r="C26" s="1">
        <v>40</v>
      </c>
    </row>
    <row r="27" spans="1:3" x14ac:dyDescent="0.25">
      <c r="A27" s="2" t="s">
        <v>110</v>
      </c>
      <c r="B27" s="2" t="s">
        <v>90</v>
      </c>
      <c r="C27" s="1">
        <v>41</v>
      </c>
    </row>
    <row r="28" spans="1:3" x14ac:dyDescent="0.25">
      <c r="A28" s="2" t="s">
        <v>101</v>
      </c>
      <c r="B28" s="2" t="s">
        <v>90</v>
      </c>
      <c r="C28" s="1">
        <v>44</v>
      </c>
    </row>
    <row r="29" spans="1:3" x14ac:dyDescent="0.25">
      <c r="A29" s="2" t="s">
        <v>98</v>
      </c>
      <c r="B29" s="2" t="s">
        <v>90</v>
      </c>
      <c r="C29" s="1">
        <v>46</v>
      </c>
    </row>
    <row r="30" spans="1:3" x14ac:dyDescent="0.25">
      <c r="A30" s="2" t="s">
        <v>107</v>
      </c>
      <c r="B30" s="2" t="s">
        <v>90</v>
      </c>
      <c r="C30" s="1">
        <v>47</v>
      </c>
    </row>
    <row r="31" spans="1:3" x14ac:dyDescent="0.25">
      <c r="A31" s="2" t="s">
        <v>108</v>
      </c>
      <c r="B31" s="2" t="s">
        <v>90</v>
      </c>
      <c r="C31" s="1">
        <v>48</v>
      </c>
    </row>
    <row r="32" spans="1:3" x14ac:dyDescent="0.25">
      <c r="A32" s="2" t="s">
        <v>111</v>
      </c>
      <c r="B32" s="2" t="s">
        <v>90</v>
      </c>
      <c r="C32" s="1">
        <v>50</v>
      </c>
    </row>
    <row r="33" spans="1:25" x14ac:dyDescent="0.25">
      <c r="A33" s="2" t="s">
        <v>96</v>
      </c>
      <c r="B33" s="2" t="s">
        <v>90</v>
      </c>
      <c r="C33" s="1">
        <v>51</v>
      </c>
    </row>
    <row r="34" spans="1:25" x14ac:dyDescent="0.25">
      <c r="A34" s="2" t="s">
        <v>94</v>
      </c>
      <c r="B34" s="2" t="s">
        <v>90</v>
      </c>
      <c r="C34" s="1">
        <v>52</v>
      </c>
    </row>
    <row r="35" spans="1:25" x14ac:dyDescent="0.25">
      <c r="A35" s="2" t="s">
        <v>97</v>
      </c>
      <c r="B35" s="2" t="s">
        <v>90</v>
      </c>
      <c r="C35" s="1">
        <v>53</v>
      </c>
    </row>
    <row r="36" spans="1:25" x14ac:dyDescent="0.25">
      <c r="A36" s="2" t="s">
        <v>112</v>
      </c>
      <c r="B36" s="2" t="s">
        <v>90</v>
      </c>
      <c r="C36" s="1">
        <v>54</v>
      </c>
    </row>
    <row r="37" spans="1:25" x14ac:dyDescent="0.25">
      <c r="A37" s="2" t="s">
        <v>113</v>
      </c>
      <c r="B37" s="2" t="s">
        <v>89</v>
      </c>
      <c r="C37" s="1">
        <v>56</v>
      </c>
    </row>
    <row r="38" spans="1:25" x14ac:dyDescent="0.25">
      <c r="A38" s="2" t="s">
        <v>114</v>
      </c>
      <c r="B38" s="2" t="s">
        <v>88</v>
      </c>
      <c r="C38" s="1">
        <v>57</v>
      </c>
    </row>
    <row r="39" spans="1:25" x14ac:dyDescent="0.25">
      <c r="A39" s="2" t="s">
        <v>114</v>
      </c>
      <c r="B39" s="2" t="s">
        <v>89</v>
      </c>
      <c r="C39" s="1">
        <v>58</v>
      </c>
    </row>
    <row r="40" spans="1:25" x14ac:dyDescent="0.25">
      <c r="A40" s="2" t="s">
        <v>115</v>
      </c>
      <c r="B40" s="2" t="s">
        <v>88</v>
      </c>
      <c r="C40" s="1">
        <v>59</v>
      </c>
    </row>
    <row r="41" spans="1:25" x14ac:dyDescent="0.25">
      <c r="A41" s="2" t="s">
        <v>116</v>
      </c>
      <c r="B41" s="2" t="s">
        <v>89</v>
      </c>
      <c r="C41" s="1">
        <v>60</v>
      </c>
    </row>
    <row r="42" spans="1:25" x14ac:dyDescent="0.25">
      <c r="A42" s="2" t="s">
        <v>117</v>
      </c>
      <c r="B42" s="2" t="s">
        <v>88</v>
      </c>
      <c r="C42" s="1">
        <v>62</v>
      </c>
      <c r="G42" t="s">
        <v>118</v>
      </c>
      <c r="K42" t="s">
        <v>119</v>
      </c>
      <c r="O42" t="s">
        <v>120</v>
      </c>
      <c r="S42" t="s">
        <v>121</v>
      </c>
      <c r="W42" t="s">
        <v>122</v>
      </c>
    </row>
    <row r="43" spans="1:25" x14ac:dyDescent="0.25">
      <c r="A43" s="2" t="s">
        <v>117</v>
      </c>
      <c r="B43" s="2" t="s">
        <v>89</v>
      </c>
      <c r="C43" s="1">
        <v>63</v>
      </c>
    </row>
    <row r="44" spans="1:25" x14ac:dyDescent="0.25">
      <c r="A44" s="2" t="s">
        <v>91</v>
      </c>
      <c r="B44" s="2" t="s">
        <v>91</v>
      </c>
      <c r="C44" s="1">
        <v>64</v>
      </c>
    </row>
    <row r="45" spans="1:25" x14ac:dyDescent="0.25">
      <c r="A45" s="2" t="s">
        <v>92</v>
      </c>
      <c r="B45" s="2" t="s">
        <v>92</v>
      </c>
      <c r="C45" s="1">
        <v>65</v>
      </c>
    </row>
    <row r="46" spans="1:25" x14ac:dyDescent="0.25">
      <c r="G46" s="12" t="s">
        <v>93</v>
      </c>
      <c r="H46" s="20" t="s">
        <v>104</v>
      </c>
      <c r="I46" s="13" t="s">
        <v>86</v>
      </c>
      <c r="K46" s="12" t="s">
        <v>93</v>
      </c>
      <c r="L46" s="20" t="s">
        <v>104</v>
      </c>
      <c r="M46" s="13" t="s">
        <v>86</v>
      </c>
      <c r="O46" s="12" t="s">
        <v>93</v>
      </c>
      <c r="P46" s="20" t="s">
        <v>104</v>
      </c>
      <c r="Q46" s="13" t="s">
        <v>86</v>
      </c>
      <c r="S46" s="12" t="s">
        <v>93</v>
      </c>
      <c r="T46" s="20" t="s">
        <v>104</v>
      </c>
      <c r="U46" s="13" t="s">
        <v>86</v>
      </c>
      <c r="W46" s="12" t="s">
        <v>93</v>
      </c>
      <c r="X46" s="20" t="s">
        <v>104</v>
      </c>
      <c r="Y46" s="13" t="s">
        <v>86</v>
      </c>
    </row>
    <row r="47" spans="1:25" x14ac:dyDescent="0.25">
      <c r="G47" s="14" t="s">
        <v>94</v>
      </c>
      <c r="H47" s="22" t="s">
        <v>88</v>
      </c>
      <c r="I47" s="18">
        <v>6</v>
      </c>
      <c r="K47" s="23" t="s">
        <v>91</v>
      </c>
      <c r="L47" s="22" t="s">
        <v>91</v>
      </c>
      <c r="M47" s="26">
        <v>64</v>
      </c>
      <c r="O47" s="23" t="s">
        <v>103</v>
      </c>
      <c r="P47" s="22" t="s">
        <v>89</v>
      </c>
      <c r="Q47" s="26">
        <v>19</v>
      </c>
      <c r="S47" s="23" t="s">
        <v>95</v>
      </c>
      <c r="T47" s="22" t="s">
        <v>90</v>
      </c>
      <c r="U47" s="26">
        <v>34</v>
      </c>
      <c r="W47" s="23" t="s">
        <v>92</v>
      </c>
      <c r="X47" s="22" t="s">
        <v>92</v>
      </c>
      <c r="Y47" s="26">
        <v>65</v>
      </c>
    </row>
    <row r="48" spans="1:25" x14ac:dyDescent="0.25">
      <c r="G48" s="15" t="s">
        <v>95</v>
      </c>
      <c r="H48" s="21" t="s">
        <v>88</v>
      </c>
      <c r="I48" s="19">
        <v>10</v>
      </c>
      <c r="O48" s="24" t="s">
        <v>102</v>
      </c>
      <c r="P48" s="21" t="s">
        <v>89</v>
      </c>
      <c r="Q48" s="25">
        <v>20</v>
      </c>
      <c r="S48" s="24" t="s">
        <v>96</v>
      </c>
      <c r="T48" s="21" t="s">
        <v>90</v>
      </c>
      <c r="U48" s="25">
        <v>35</v>
      </c>
    </row>
    <row r="49" spans="7:21" x14ac:dyDescent="0.25">
      <c r="G49" s="14" t="s">
        <v>96</v>
      </c>
      <c r="H49" s="22" t="s">
        <v>88</v>
      </c>
      <c r="I49" s="18">
        <v>12</v>
      </c>
      <c r="O49" s="23" t="s">
        <v>94</v>
      </c>
      <c r="P49" s="22" t="s">
        <v>89</v>
      </c>
      <c r="Q49" s="26">
        <v>21</v>
      </c>
      <c r="S49" s="23" t="s">
        <v>94</v>
      </c>
      <c r="T49" s="22" t="s">
        <v>90</v>
      </c>
      <c r="U49" s="26">
        <v>36</v>
      </c>
    </row>
    <row r="50" spans="7:21" x14ac:dyDescent="0.25">
      <c r="G50" s="24" t="s">
        <v>97</v>
      </c>
      <c r="H50" s="21" t="s">
        <v>88</v>
      </c>
      <c r="I50" s="25">
        <v>13</v>
      </c>
      <c r="O50" s="24" t="s">
        <v>105</v>
      </c>
      <c r="P50" s="21" t="s">
        <v>89</v>
      </c>
      <c r="Q50" s="25">
        <v>22</v>
      </c>
      <c r="S50" s="24" t="s">
        <v>97</v>
      </c>
      <c r="T50" s="21" t="s">
        <v>90</v>
      </c>
      <c r="U50" s="25">
        <v>37</v>
      </c>
    </row>
    <row r="51" spans="7:21" x14ac:dyDescent="0.25">
      <c r="G51" s="23" t="s">
        <v>98</v>
      </c>
      <c r="H51" s="22" t="s">
        <v>88</v>
      </c>
      <c r="I51" s="26">
        <v>14</v>
      </c>
      <c r="O51" s="23" t="s">
        <v>106</v>
      </c>
      <c r="P51" s="22" t="s">
        <v>89</v>
      </c>
      <c r="Q51" s="26">
        <v>24</v>
      </c>
      <c r="S51" s="23" t="s">
        <v>100</v>
      </c>
      <c r="T51" s="22" t="s">
        <v>90</v>
      </c>
      <c r="U51" s="26">
        <v>39</v>
      </c>
    </row>
    <row r="52" spans="7:21" x14ac:dyDescent="0.25">
      <c r="G52" s="24" t="s">
        <v>99</v>
      </c>
      <c r="H52" s="21" t="s">
        <v>88</v>
      </c>
      <c r="I52" s="25">
        <v>15</v>
      </c>
      <c r="O52" s="24" t="s">
        <v>97</v>
      </c>
      <c r="P52" s="21" t="s">
        <v>89</v>
      </c>
      <c r="Q52" s="25">
        <v>25</v>
      </c>
      <c r="S52" s="24" t="s">
        <v>98</v>
      </c>
      <c r="T52" s="21" t="s">
        <v>90</v>
      </c>
      <c r="U52" s="25">
        <v>40</v>
      </c>
    </row>
    <row r="53" spans="7:21" x14ac:dyDescent="0.25">
      <c r="G53" s="23" t="s">
        <v>100</v>
      </c>
      <c r="H53" s="22" t="s">
        <v>88</v>
      </c>
      <c r="I53" s="26">
        <v>16</v>
      </c>
      <c r="O53" s="23" t="s">
        <v>98</v>
      </c>
      <c r="P53" s="22" t="s">
        <v>89</v>
      </c>
      <c r="Q53" s="26">
        <v>26</v>
      </c>
      <c r="S53" s="23" t="s">
        <v>110</v>
      </c>
      <c r="T53" s="22" t="s">
        <v>90</v>
      </c>
      <c r="U53" s="26">
        <v>41</v>
      </c>
    </row>
    <row r="54" spans="7:21" x14ac:dyDescent="0.25">
      <c r="G54" s="24" t="s">
        <v>101</v>
      </c>
      <c r="H54" s="21" t="s">
        <v>88</v>
      </c>
      <c r="I54" s="25">
        <v>17</v>
      </c>
      <c r="O54" s="24" t="s">
        <v>107</v>
      </c>
      <c r="P54" s="21" t="s">
        <v>89</v>
      </c>
      <c r="Q54" s="25">
        <v>27</v>
      </c>
      <c r="S54" s="24" t="s">
        <v>101</v>
      </c>
      <c r="T54" s="21" t="s">
        <v>90</v>
      </c>
      <c r="U54" s="25">
        <v>44</v>
      </c>
    </row>
    <row r="55" spans="7:21" x14ac:dyDescent="0.25">
      <c r="G55" s="23" t="s">
        <v>102</v>
      </c>
      <c r="H55" s="22" t="s">
        <v>88</v>
      </c>
      <c r="I55" s="26">
        <v>18</v>
      </c>
      <c r="O55" s="23" t="s">
        <v>108</v>
      </c>
      <c r="P55" s="22" t="s">
        <v>89</v>
      </c>
      <c r="Q55" s="26">
        <v>28</v>
      </c>
      <c r="S55" s="23" t="s">
        <v>98</v>
      </c>
      <c r="T55" s="22" t="s">
        <v>90</v>
      </c>
      <c r="U55" s="26">
        <v>46</v>
      </c>
    </row>
    <row r="56" spans="7:21" x14ac:dyDescent="0.25">
      <c r="G56" s="24" t="s">
        <v>109</v>
      </c>
      <c r="H56" s="21" t="s">
        <v>88</v>
      </c>
      <c r="I56" s="25">
        <v>32</v>
      </c>
      <c r="O56" s="24" t="s">
        <v>113</v>
      </c>
      <c r="P56" s="21" t="s">
        <v>89</v>
      </c>
      <c r="Q56" s="25">
        <v>56</v>
      </c>
      <c r="S56" s="24" t="s">
        <v>107</v>
      </c>
      <c r="T56" s="21" t="s">
        <v>90</v>
      </c>
      <c r="U56" s="25">
        <v>47</v>
      </c>
    </row>
    <row r="57" spans="7:21" x14ac:dyDescent="0.25">
      <c r="G57" s="23" t="s">
        <v>114</v>
      </c>
      <c r="H57" s="22" t="s">
        <v>88</v>
      </c>
      <c r="I57" s="26">
        <v>57</v>
      </c>
      <c r="O57" s="23" t="s">
        <v>114</v>
      </c>
      <c r="P57" s="22" t="s">
        <v>89</v>
      </c>
      <c r="Q57" s="26">
        <v>58</v>
      </c>
      <c r="S57" s="23" t="s">
        <v>108</v>
      </c>
      <c r="T57" s="22" t="s">
        <v>90</v>
      </c>
      <c r="U57" s="26">
        <v>48</v>
      </c>
    </row>
    <row r="58" spans="7:21" x14ac:dyDescent="0.25">
      <c r="G58" s="24" t="s">
        <v>115</v>
      </c>
      <c r="H58" s="21" t="s">
        <v>88</v>
      </c>
      <c r="I58" s="25">
        <v>59</v>
      </c>
      <c r="O58" s="24" t="s">
        <v>116</v>
      </c>
      <c r="P58" s="21" t="s">
        <v>89</v>
      </c>
      <c r="Q58" s="25">
        <v>60</v>
      </c>
      <c r="S58" s="24" t="s">
        <v>111</v>
      </c>
      <c r="T58" s="21" t="s">
        <v>90</v>
      </c>
      <c r="U58" s="25">
        <v>50</v>
      </c>
    </row>
    <row r="59" spans="7:21" x14ac:dyDescent="0.25">
      <c r="G59" s="23" t="s">
        <v>117</v>
      </c>
      <c r="H59" s="22" t="s">
        <v>88</v>
      </c>
      <c r="I59" s="26">
        <v>62</v>
      </c>
      <c r="O59" s="23" t="s">
        <v>117</v>
      </c>
      <c r="P59" s="22" t="s">
        <v>89</v>
      </c>
      <c r="Q59" s="26">
        <v>63</v>
      </c>
      <c r="S59" s="23" t="s">
        <v>96</v>
      </c>
      <c r="T59" s="22" t="s">
        <v>90</v>
      </c>
      <c r="U59" s="26">
        <v>51</v>
      </c>
    </row>
    <row r="60" spans="7:21" x14ac:dyDescent="0.25">
      <c r="S60" s="24" t="s">
        <v>94</v>
      </c>
      <c r="T60" s="21" t="s">
        <v>90</v>
      </c>
      <c r="U60" s="25">
        <v>52</v>
      </c>
    </row>
    <row r="61" spans="7:21" x14ac:dyDescent="0.25">
      <c r="S61" s="23" t="s">
        <v>97</v>
      </c>
      <c r="T61" s="22" t="s">
        <v>90</v>
      </c>
      <c r="U61" s="26">
        <v>53</v>
      </c>
    </row>
    <row r="62" spans="7:21" x14ac:dyDescent="0.25">
      <c r="S62" s="24" t="s">
        <v>112</v>
      </c>
      <c r="T62" s="21" t="s">
        <v>90</v>
      </c>
      <c r="U62" s="25">
        <v>54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AV1"/>
  <sheetViews>
    <sheetView workbookViewId="0">
      <selection activeCell="H24" sqref="H24"/>
    </sheetView>
  </sheetViews>
  <sheetFormatPr baseColWidth="10" defaultRowHeight="15" x14ac:dyDescent="0.25"/>
  <cols>
    <col min="18" max="18" width="11.42578125" style="4"/>
    <col min="33" max="33" width="10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10" t="s">
        <v>25</v>
      </c>
      <c r="AA1" t="s">
        <v>26</v>
      </c>
      <c r="AB1" t="s">
        <v>27</v>
      </c>
      <c r="AC1" t="s">
        <v>28</v>
      </c>
      <c r="AD1" s="10" t="s">
        <v>29</v>
      </c>
      <c r="AE1" s="10" t="s">
        <v>30</v>
      </c>
      <c r="AF1" t="s">
        <v>31</v>
      </c>
      <c r="AG1" s="10" t="s">
        <v>32</v>
      </c>
      <c r="AH1" t="s">
        <v>33</v>
      </c>
      <c r="AI1" t="s">
        <v>34</v>
      </c>
      <c r="AJ1" t="s">
        <v>35</v>
      </c>
      <c r="AK1" s="10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FormulasCarga</vt:lpstr>
      <vt:lpstr>meta tag</vt:lpstr>
      <vt:lpstr>departamentos</vt:lpstr>
      <vt:lpstr>categorías</vt:lpstr>
      <vt:lpstr>Carga Limpia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Win_10</dc:creator>
  <cp:lastModifiedBy>Win_10</cp:lastModifiedBy>
  <dcterms:created xsi:type="dcterms:W3CDTF">2021-01-05T18:27:15Z</dcterms:created>
  <dcterms:modified xsi:type="dcterms:W3CDTF">2021-01-06T03:51:12Z</dcterms:modified>
</cp:coreProperties>
</file>