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rst\Documents\01_Vorlesungen\01_Studium Plus\07_System_Simulation\05_Matlab_work\"/>
    </mc:Choice>
  </mc:AlternateContent>
  <bookViews>
    <workbookView xWindow="0" yWindow="0" windowWidth="16395" windowHeight="5475"/>
  </bookViews>
  <sheets>
    <sheet name="Inhalt" sheetId="17" r:id="rId1"/>
    <sheet name="Chapter_01" sheetId="1" r:id="rId2"/>
    <sheet name="Chapter_02" sheetId="4" r:id="rId3"/>
    <sheet name="Chapter_03" sheetId="5" r:id="rId4"/>
    <sheet name="Chapter_04" sheetId="7" r:id="rId5"/>
    <sheet name="Chapter_05" sheetId="8" r:id="rId6"/>
    <sheet name="Chapter_06" sheetId="9" r:id="rId7"/>
    <sheet name="Chapter_07" sheetId="10" r:id="rId8"/>
    <sheet name="Chapter_08" sheetId="15" r:id="rId9"/>
    <sheet name="Chapter_09" sheetId="16" r:id="rId10"/>
    <sheet name="Uebung_Vorlage" sheetId="11" r:id="rId11"/>
    <sheet name="Newton-Verfahren" sheetId="14" r:id="rId12"/>
    <sheet name="Spannungsteiler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14" l="1"/>
  <c r="V25" i="14" s="1"/>
  <c r="V23" i="14"/>
  <c r="W23" i="14" s="1"/>
  <c r="W22" i="14"/>
  <c r="D6" i="14"/>
  <c r="W5" i="14"/>
  <c r="V6" i="14" s="1"/>
  <c r="W6" i="14" s="1"/>
  <c r="V7" i="14" s="1"/>
  <c r="W7" i="14" s="1"/>
  <c r="V8" i="14" s="1"/>
  <c r="W8" i="14" s="1"/>
  <c r="V9" i="14" s="1"/>
  <c r="W9" i="14" s="1"/>
  <c r="V10" i="14" s="1"/>
  <c r="W10" i="14" s="1"/>
  <c r="V11" i="14" s="1"/>
  <c r="W11" i="14" s="1"/>
  <c r="V12" i="14" s="1"/>
  <c r="W12" i="14" s="1"/>
  <c r="V13" i="14" s="1"/>
  <c r="W13" i="14" s="1"/>
  <c r="V14" i="14" s="1"/>
  <c r="W14" i="14" s="1"/>
  <c r="V15" i="14" s="1"/>
  <c r="W15" i="14" s="1"/>
  <c r="V16" i="14" s="1"/>
  <c r="W16" i="14" s="1"/>
  <c r="V17" i="14" s="1"/>
  <c r="W17" i="14" s="1"/>
  <c r="V18" i="14" s="1"/>
  <c r="W18" i="14" s="1"/>
  <c r="V19" i="14" s="1"/>
  <c r="W19" i="14" s="1"/>
  <c r="R5" i="14"/>
  <c r="S5" i="14" s="1"/>
  <c r="K5" i="14"/>
  <c r="J5" i="14"/>
  <c r="M5" i="14" s="1"/>
  <c r="F5" i="14"/>
  <c r="E5" i="14"/>
  <c r="R4" i="14"/>
  <c r="S4" i="14" s="1"/>
  <c r="W25" i="14" l="1"/>
  <c r="V26" i="14"/>
  <c r="E6" i="14"/>
  <c r="D7" i="14"/>
  <c r="F6" i="14"/>
  <c r="W24" i="14"/>
  <c r="L5" i="14"/>
  <c r="O5" i="14" l="1"/>
  <c r="N5" i="14"/>
  <c r="P5" i="14" s="1"/>
  <c r="J6" i="14" s="1"/>
  <c r="D8" i="14"/>
  <c r="F7" i="14"/>
  <c r="E7" i="14"/>
  <c r="V27" i="14"/>
  <c r="W26" i="14"/>
  <c r="M6" i="14" l="1"/>
  <c r="L6" i="14"/>
  <c r="K6" i="14"/>
  <c r="W27" i="14"/>
  <c r="V28" i="14"/>
  <c r="F8" i="14"/>
  <c r="E8" i="14"/>
  <c r="D9" i="14"/>
  <c r="O6" i="14" l="1"/>
  <c r="N6" i="14"/>
  <c r="W28" i="14"/>
  <c r="V29" i="14"/>
  <c r="D10" i="14"/>
  <c r="F9" i="14"/>
  <c r="E9" i="14"/>
  <c r="V30" i="14" l="1"/>
  <c r="W29" i="14"/>
  <c r="F10" i="14"/>
  <c r="E10" i="14"/>
  <c r="D11" i="14"/>
  <c r="P6" i="14"/>
  <c r="J7" i="14" s="1"/>
  <c r="E11" i="14" l="1"/>
  <c r="D12" i="14"/>
  <c r="F11" i="14"/>
  <c r="M7" i="14"/>
  <c r="L7" i="14"/>
  <c r="K7" i="14"/>
  <c r="W30" i="14"/>
  <c r="V31" i="14"/>
  <c r="F12" i="14" l="1"/>
  <c r="E12" i="14"/>
  <c r="D13" i="14"/>
  <c r="N7" i="14"/>
  <c r="O7" i="14"/>
  <c r="V32" i="14"/>
  <c r="W31" i="14"/>
  <c r="V33" i="14" l="1"/>
  <c r="W32" i="14"/>
  <c r="D14" i="14"/>
  <c r="F13" i="14"/>
  <c r="E13" i="14"/>
  <c r="P7" i="14"/>
  <c r="J8" i="14" s="1"/>
  <c r="L8" i="14" l="1"/>
  <c r="K8" i="14"/>
  <c r="M8" i="14"/>
  <c r="F14" i="14"/>
  <c r="E14" i="14"/>
  <c r="D15" i="14"/>
  <c r="W33" i="14"/>
  <c r="V34" i="14"/>
  <c r="O8" i="14" l="1"/>
  <c r="N8" i="14"/>
  <c r="D16" i="14"/>
  <c r="F15" i="14"/>
  <c r="E15" i="14"/>
  <c r="V35" i="14"/>
  <c r="W34" i="14"/>
  <c r="W35" i="14" l="1"/>
  <c r="V36" i="14"/>
  <c r="F16" i="14"/>
  <c r="E16" i="14"/>
  <c r="D17" i="14"/>
  <c r="P8" i="14"/>
  <c r="J9" i="14" s="1"/>
  <c r="M9" i="14" l="1"/>
  <c r="L9" i="14"/>
  <c r="K9" i="14"/>
  <c r="W36" i="14"/>
  <c r="V37" i="14"/>
  <c r="D18" i="14"/>
  <c r="F17" i="14"/>
  <c r="E17" i="14"/>
  <c r="V38" i="14" l="1"/>
  <c r="W37" i="14"/>
  <c r="O9" i="14"/>
  <c r="N9" i="14"/>
  <c r="P9" i="14" s="1"/>
  <c r="J10" i="14" s="1"/>
  <c r="F18" i="14"/>
  <c r="E18" i="14"/>
  <c r="D19" i="14"/>
  <c r="K10" i="14" l="1"/>
  <c r="M10" i="14"/>
  <c r="L10" i="14"/>
  <c r="D20" i="14"/>
  <c r="E19" i="14"/>
  <c r="F19" i="14"/>
  <c r="W38" i="14"/>
  <c r="V39" i="14"/>
  <c r="O10" i="14" l="1"/>
  <c r="N10" i="14"/>
  <c r="E20" i="14"/>
  <c r="D21" i="14"/>
  <c r="F20" i="14"/>
  <c r="V40" i="14"/>
  <c r="W39" i="14"/>
  <c r="D22" i="14" l="1"/>
  <c r="F21" i="14"/>
  <c r="E21" i="14"/>
  <c r="V41" i="14"/>
  <c r="W40" i="14"/>
  <c r="P10" i="14"/>
  <c r="J11" i="14" s="1"/>
  <c r="M11" i="14" l="1"/>
  <c r="L11" i="14"/>
  <c r="K11" i="14"/>
  <c r="W41" i="14"/>
  <c r="V42" i="14"/>
  <c r="F22" i="14"/>
  <c r="D23" i="14"/>
  <c r="E22" i="14"/>
  <c r="D24" i="14" l="1"/>
  <c r="F23" i="14"/>
  <c r="E23" i="14"/>
  <c r="O11" i="14"/>
  <c r="N11" i="14"/>
  <c r="P11" i="14" s="1"/>
  <c r="J12" i="14" s="1"/>
  <c r="V43" i="14"/>
  <c r="W42" i="14"/>
  <c r="M12" i="14" l="1"/>
  <c r="L12" i="14"/>
  <c r="K12" i="14"/>
  <c r="W43" i="14"/>
  <c r="V44" i="14"/>
  <c r="F24" i="14"/>
  <c r="E24" i="14"/>
  <c r="D25" i="14"/>
  <c r="W44" i="14" l="1"/>
  <c r="V45" i="14"/>
  <c r="O12" i="14"/>
  <c r="N12" i="14"/>
  <c r="P12" i="14" s="1"/>
  <c r="J13" i="14" s="1"/>
  <c r="D26" i="14"/>
  <c r="F25" i="14"/>
  <c r="E25" i="14"/>
  <c r="F26" i="14" l="1"/>
  <c r="E26" i="14"/>
  <c r="D27" i="14"/>
  <c r="M13" i="14"/>
  <c r="L13" i="14"/>
  <c r="K13" i="14"/>
  <c r="V46" i="14"/>
  <c r="W45" i="14"/>
  <c r="W46" i="14" l="1"/>
  <c r="V47" i="14"/>
  <c r="O13" i="14"/>
  <c r="N13" i="14"/>
  <c r="P13" i="14" s="1"/>
  <c r="J14" i="14" s="1"/>
  <c r="F27" i="14"/>
  <c r="D28" i="14"/>
  <c r="E27" i="14"/>
  <c r="M14" i="14" l="1"/>
  <c r="L14" i="14"/>
  <c r="K14" i="14"/>
  <c r="D29" i="14"/>
  <c r="F28" i="14"/>
  <c r="E28" i="14"/>
  <c r="V48" i="14"/>
  <c r="W47" i="14"/>
  <c r="V49" i="14" l="1"/>
  <c r="W48" i="14"/>
  <c r="E29" i="14"/>
  <c r="D30" i="14"/>
  <c r="F29" i="14"/>
  <c r="N14" i="14"/>
  <c r="O14" i="14"/>
  <c r="P14" i="14" l="1"/>
  <c r="J15" i="14" s="1"/>
  <c r="F30" i="14"/>
  <c r="D31" i="14"/>
  <c r="E30" i="14"/>
  <c r="W49" i="14"/>
  <c r="V50" i="14"/>
  <c r="D32" i="14" l="1"/>
  <c r="E31" i="14"/>
  <c r="F31" i="14"/>
  <c r="V51" i="14"/>
  <c r="W50" i="14"/>
  <c r="M15" i="14"/>
  <c r="L15" i="14"/>
  <c r="K15" i="14"/>
  <c r="N15" i="14" l="1"/>
  <c r="O15" i="14"/>
  <c r="W51" i="14"/>
  <c r="V52" i="14"/>
  <c r="F32" i="14"/>
  <c r="E32" i="14"/>
  <c r="D33" i="14"/>
  <c r="D34" i="14" l="1"/>
  <c r="F33" i="14"/>
  <c r="E33" i="14"/>
  <c r="W52" i="14"/>
  <c r="V53" i="14"/>
  <c r="P15" i="14"/>
  <c r="J16" i="14" s="1"/>
  <c r="L16" i="14" l="1"/>
  <c r="K16" i="14"/>
  <c r="M16" i="14"/>
  <c r="D35" i="14"/>
  <c r="E34" i="14"/>
  <c r="F34" i="14"/>
  <c r="V54" i="14"/>
  <c r="W53" i="14"/>
  <c r="W54" i="14" l="1"/>
  <c r="V55" i="14"/>
  <c r="F35" i="14"/>
  <c r="E35" i="14"/>
  <c r="D36" i="14"/>
  <c r="O16" i="14"/>
  <c r="N16" i="14"/>
  <c r="P16" i="14" l="1"/>
  <c r="J17" i="14" s="1"/>
  <c r="V56" i="14"/>
  <c r="W55" i="14"/>
  <c r="D37" i="14"/>
  <c r="E36" i="14"/>
  <c r="F36" i="14"/>
  <c r="V57" i="14" l="1"/>
  <c r="W56" i="14"/>
  <c r="E37" i="14"/>
  <c r="D38" i="14"/>
  <c r="F37" i="14"/>
  <c r="M17" i="14"/>
  <c r="L17" i="14"/>
  <c r="K17" i="14"/>
  <c r="F38" i="14" l="1"/>
  <c r="D39" i="14"/>
  <c r="E38" i="14"/>
  <c r="O17" i="14"/>
  <c r="N17" i="14"/>
  <c r="P17" i="14" s="1"/>
  <c r="J18" i="14" s="1"/>
  <c r="V58" i="14"/>
  <c r="W57" i="14"/>
  <c r="V59" i="14" l="1"/>
  <c r="W58" i="14"/>
  <c r="K18" i="14"/>
  <c r="M18" i="14"/>
  <c r="L18" i="14"/>
  <c r="D40" i="14"/>
  <c r="E39" i="14"/>
  <c r="F39" i="14"/>
  <c r="F40" i="14" l="1"/>
  <c r="E40" i="14"/>
  <c r="D41" i="14"/>
  <c r="O18" i="14"/>
  <c r="N18" i="14"/>
  <c r="P18" i="14" s="1"/>
  <c r="V60" i="14"/>
  <c r="W59" i="14"/>
  <c r="V61" i="14" l="1"/>
  <c r="W60" i="14"/>
  <c r="D42" i="14"/>
  <c r="E41" i="14"/>
  <c r="F41" i="14"/>
  <c r="D43" i="14" l="1"/>
  <c r="F42" i="14"/>
  <c r="E42" i="14"/>
  <c r="V62" i="14"/>
  <c r="W61" i="14"/>
  <c r="V63" i="14" l="1"/>
  <c r="W62" i="14"/>
  <c r="F43" i="14"/>
  <c r="E43" i="14"/>
  <c r="D44" i="14"/>
  <c r="D45" i="14" l="1"/>
  <c r="E44" i="14"/>
  <c r="F44" i="14"/>
  <c r="V64" i="14"/>
  <c r="W63" i="14"/>
  <c r="W64" i="14" l="1"/>
  <c r="V65" i="14"/>
  <c r="E45" i="14"/>
  <c r="D46" i="14"/>
  <c r="F45" i="14"/>
  <c r="D47" i="14" l="1"/>
  <c r="F46" i="14"/>
  <c r="E46" i="14"/>
  <c r="V66" i="14"/>
  <c r="W65" i="14"/>
  <c r="V67" i="14" l="1"/>
  <c r="W66" i="14"/>
  <c r="D48" i="14"/>
  <c r="F47" i="14"/>
  <c r="E47" i="14"/>
  <c r="F48" i="14" l="1"/>
  <c r="E48" i="14"/>
  <c r="D49" i="14"/>
  <c r="V68" i="14"/>
  <c r="W67" i="14"/>
  <c r="D50" i="14" l="1"/>
  <c r="F49" i="14"/>
  <c r="E49" i="14"/>
  <c r="V69" i="14"/>
  <c r="W68" i="14"/>
  <c r="V70" i="14" l="1"/>
  <c r="W69" i="14"/>
  <c r="E50" i="14"/>
  <c r="D51" i="14"/>
  <c r="F50" i="14"/>
  <c r="F51" i="14" l="1"/>
  <c r="E51" i="14"/>
  <c r="D52" i="14"/>
  <c r="V71" i="14"/>
  <c r="W70" i="14"/>
  <c r="V72" i="14" l="1"/>
  <c r="W71" i="14"/>
  <c r="D53" i="14"/>
  <c r="F52" i="14"/>
  <c r="E52" i="14"/>
  <c r="F53" i="14" l="1"/>
  <c r="E53" i="14"/>
  <c r="D54" i="14"/>
  <c r="V73" i="14"/>
  <c r="W72" i="14"/>
  <c r="V74" i="14" l="1"/>
  <c r="W73" i="14"/>
  <c r="D55" i="14"/>
  <c r="F54" i="14"/>
  <c r="E54" i="14"/>
  <c r="D56" i="14" l="1"/>
  <c r="F55" i="14"/>
  <c r="E55" i="14"/>
  <c r="V75" i="14"/>
  <c r="W74" i="14"/>
  <c r="F56" i="14" l="1"/>
  <c r="E56" i="14"/>
  <c r="V76" i="14"/>
  <c r="W75" i="14"/>
  <c r="V77" i="14" l="1"/>
  <c r="W76" i="14"/>
  <c r="V78" i="14" l="1"/>
  <c r="W77" i="14"/>
  <c r="V79" i="14" l="1"/>
  <c r="W78" i="14"/>
  <c r="V80" i="14" l="1"/>
  <c r="W79" i="14"/>
  <c r="W80" i="14" l="1"/>
  <c r="V81" i="14"/>
  <c r="V82" i="14" l="1"/>
  <c r="W81" i="14"/>
  <c r="V83" i="14" l="1"/>
  <c r="W82" i="14"/>
  <c r="V84" i="14" l="1"/>
  <c r="W83" i="14"/>
  <c r="V85" i="14" l="1"/>
  <c r="W84" i="14"/>
  <c r="V86" i="14" l="1"/>
  <c r="W85" i="14"/>
  <c r="V87" i="14" l="1"/>
  <c r="W86" i="14"/>
  <c r="V88" i="14" l="1"/>
  <c r="W87" i="14"/>
  <c r="V89" i="14" l="1"/>
  <c r="W88" i="14"/>
  <c r="V90" i="14" l="1"/>
  <c r="W89" i="14"/>
  <c r="V91" i="14" l="1"/>
  <c r="W90" i="14"/>
  <c r="V92" i="14" l="1"/>
  <c r="W91" i="14"/>
  <c r="V93" i="14" l="1"/>
  <c r="W92" i="14"/>
  <c r="V94" i="14" l="1"/>
  <c r="W93" i="14"/>
  <c r="V95" i="14" l="1"/>
  <c r="W94" i="14"/>
  <c r="V96" i="14" l="1"/>
  <c r="W95" i="14"/>
  <c r="W96" i="14" l="1"/>
  <c r="V97" i="14"/>
  <c r="V98" i="14" l="1"/>
  <c r="W97" i="14"/>
  <c r="V99" i="14" l="1"/>
  <c r="W98" i="14"/>
  <c r="V100" i="14" l="1"/>
  <c r="W99" i="14"/>
  <c r="V101" i="14" l="1"/>
  <c r="W100" i="14"/>
  <c r="V102" i="14" l="1"/>
  <c r="W102" i="14" s="1"/>
  <c r="W101" i="14"/>
</calcChain>
</file>

<file path=xl/sharedStrings.xml><?xml version="1.0" encoding="utf-8"?>
<sst xmlns="http://schemas.openxmlformats.org/spreadsheetml/2006/main" count="485" uniqueCount="458">
  <si>
    <t>1_2_M-files</t>
  </si>
  <si>
    <t>ABCformula.m</t>
  </si>
  <si>
    <t>ABCformula_mfile_debugging.m</t>
  </si>
  <si>
    <t>debug_abc.m</t>
  </si>
  <si>
    <t>1_3_Visualisation</t>
  </si>
  <si>
    <t>1_4_Control_Structure</t>
  </si>
  <si>
    <t>1_5_Function</t>
  </si>
  <si>
    <t>Plot 2D</t>
  </si>
  <si>
    <t>Plot 3D</t>
  </si>
  <si>
    <t>Plot Exercise</t>
  </si>
  <si>
    <t>AxisLinking</t>
  </si>
  <si>
    <t>Double y-axis</t>
  </si>
  <si>
    <t>Histogram</t>
  </si>
  <si>
    <t>Line Types</t>
  </si>
  <si>
    <t>Log Plots</t>
  </si>
  <si>
    <t>Other Plots</t>
  </si>
  <si>
    <t>Polar Plots</t>
  </si>
  <si>
    <t>Setting Axes</t>
  </si>
  <si>
    <t>Simple Plot</t>
  </si>
  <si>
    <t>Subplot</t>
  </si>
  <si>
    <t>AxisLinking.m</t>
  </si>
  <si>
    <t>DoubleYAxis.m</t>
  </si>
  <si>
    <t>DoubleYAxisDifferentAxisStyles.m</t>
  </si>
  <si>
    <t>Histogram.m</t>
  </si>
  <si>
    <t>LineAttributes.m</t>
  </si>
  <si>
    <t>LineAttributesMoreExamples.m</t>
  </si>
  <si>
    <t>LineTypes.m</t>
  </si>
  <si>
    <t>LogPlots.m</t>
  </si>
  <si>
    <t>Multiple Plots</t>
  </si>
  <si>
    <t>MultiplePlots.m</t>
  </si>
  <si>
    <t>OtherPlot.m</t>
  </si>
  <si>
    <t>PolarPlot.m</t>
  </si>
  <si>
    <t>Setting Axes 2.m</t>
  </si>
  <si>
    <t>Setting Axes.m</t>
  </si>
  <si>
    <t>simple_plot1.m</t>
  </si>
  <si>
    <t>simple_plot2.m</t>
  </si>
  <si>
    <t>simple_plot3.m</t>
  </si>
  <si>
    <t>simple_plot4.m</t>
  </si>
  <si>
    <t>simple_plot5.m</t>
  </si>
  <si>
    <t>Subplots.m</t>
  </si>
  <si>
    <t>Contour</t>
  </si>
  <si>
    <t>MeshSurface</t>
  </si>
  <si>
    <t>Simple3DPlot</t>
  </si>
  <si>
    <t>Contour1.m</t>
  </si>
  <si>
    <t>Contour2.m</t>
  </si>
  <si>
    <t>MeshSurface.m</t>
  </si>
  <si>
    <t>MeshSurface2.m</t>
  </si>
  <si>
    <t>MeshSurface3.m</t>
  </si>
  <si>
    <t>Simple3DPlot.m</t>
  </si>
  <si>
    <t>Other3DPlots.m</t>
  </si>
  <si>
    <t>plot_exercise.m</t>
  </si>
  <si>
    <t>Break</t>
  </si>
  <si>
    <t>Continue</t>
  </si>
  <si>
    <t>For</t>
  </si>
  <si>
    <t>IfThenElse</t>
  </si>
  <si>
    <t>Switch</t>
  </si>
  <si>
    <t>While</t>
  </si>
  <si>
    <t>BreakExample.m</t>
  </si>
  <si>
    <t>BreakExampleNoBreak.m</t>
  </si>
  <si>
    <t>ContinueExample.m</t>
  </si>
  <si>
    <t>ContinueExampleNoContinue.m</t>
  </si>
  <si>
    <t>ForLoop.m</t>
  </si>
  <si>
    <t>NestedForLoop.m</t>
  </si>
  <si>
    <t>NestedWhileLoop_WithAProblem.m</t>
  </si>
  <si>
    <t>WhileLoop.m</t>
  </si>
  <si>
    <t>IfThenElseExample.m</t>
  </si>
  <si>
    <t>SwitchExample1.m</t>
  </si>
  <si>
    <t>SwitchExample2.m</t>
  </si>
  <si>
    <t>fractal.m</t>
  </si>
  <si>
    <t>Binomial</t>
  </si>
  <si>
    <t>Binomial Recursive Factorial</t>
  </si>
  <si>
    <t>isPrimeNumber1</t>
  </si>
  <si>
    <t>Scope</t>
  </si>
  <si>
    <t>binomial.m</t>
  </si>
  <si>
    <t>isPrimeNumber.m</t>
  </si>
  <si>
    <t>isPrimeNumber_ExitReturn.m</t>
  </si>
  <si>
    <t>rectangle_01.m</t>
  </si>
  <si>
    <t>scope.m</t>
  </si>
  <si>
    <t>Function Handle</t>
  </si>
  <si>
    <t>Test_fkt_handle.m</t>
  </si>
  <si>
    <t>numdiff_1.m</t>
  </si>
  <si>
    <t>sin_cardinalis.m</t>
  </si>
  <si>
    <t>ball_main.m</t>
  </si>
  <si>
    <t>ball.m</t>
  </si>
  <si>
    <t>bounce.m</t>
  </si>
  <si>
    <t>mfile_debugging1.m</t>
  </si>
  <si>
    <t>mfile_debugging2.m</t>
  </si>
  <si>
    <t>mfile_debugging3.m</t>
  </si>
  <si>
    <t>Subplots_2.m</t>
  </si>
  <si>
    <t>test_Varistor_fkt.m</t>
  </si>
  <si>
    <t>test_Diode_fkt.m</t>
  </si>
  <si>
    <t>Varistor_fkt.m</t>
  </si>
  <si>
    <t>Diode_fkt.m</t>
  </si>
  <si>
    <t>Brunnentiefe</t>
  </si>
  <si>
    <t>test_iter_brunnen.m</t>
  </si>
  <si>
    <t>test_iter_leiter.m</t>
  </si>
  <si>
    <t>fibonacci_iter.m</t>
  </si>
  <si>
    <t>fibonacci_rec.m</t>
  </si>
  <si>
    <t>test_fib.m</t>
  </si>
  <si>
    <t>Euler_Rueck.m</t>
  </si>
  <si>
    <t>Euler_Vor.m</t>
  </si>
  <si>
    <t>Runge_Kutta4.m</t>
  </si>
  <si>
    <t>test_DGL1_1.m</t>
  </si>
  <si>
    <t>Effektiv-Wert</t>
  </si>
  <si>
    <t>Kap 2 SysSim_Algorithmen</t>
  </si>
  <si>
    <t>2_1_2_Iterartion_Rekursion</t>
  </si>
  <si>
    <t>Leiter-Aufgabe. Iteration mit NewtonVerfahren</t>
  </si>
  <si>
    <t>Fibonacci-Reihe. Zeigt Iteration und Rekursion</t>
  </si>
  <si>
    <t>2_3_Integration</t>
  </si>
  <si>
    <t>2_4_Differentiation</t>
  </si>
  <si>
    <t>2_5_Aufgaben</t>
  </si>
  <si>
    <t>Simpsonverfahren. Integriert über den ganzen Bereich.</t>
  </si>
  <si>
    <t>Simpsonverfahren. Integriert schrittweise.</t>
  </si>
  <si>
    <t>Beispiele für die Integration</t>
  </si>
  <si>
    <t>simpson.m</t>
  </si>
  <si>
    <t>csimpson.m</t>
  </si>
  <si>
    <t>ARV.m</t>
  </si>
  <si>
    <t>Eff.m</t>
  </si>
  <si>
    <t xml:space="preserve">Arithmetischer Gleichricht-Wert
(average rectified value) </t>
  </si>
  <si>
    <t>Kapitel 3 Modell-Bildung Teil 1 (DGL‘s 1ter Ordnung)</t>
  </si>
  <si>
    <t>Lösungsverfahren für  DGLs 1ter Ordnung</t>
  </si>
  <si>
    <t>Kapitel 1 Grundkurs Matlab</t>
  </si>
  <si>
    <t>Beispiele für die Berechnung von DGL's erste Ordnung mit Euler-Vorwärts, Euler-Rückwärts, Runge-Kutta 4ter Ordnung und der matlab-function ode45 (Ordinary Differential Equation)
Beispiele mit zeitlich veränderlicher Störfunktion und nichtlinearem Systemparameter</t>
  </si>
  <si>
    <t>Beispiel: Spannung an einer Induktivität bei gegebenem Stromverlauf</t>
  </si>
  <si>
    <t xml:space="preserve">Kapitel 4 Testfunktionen
</t>
  </si>
  <si>
    <t>Test_Test_fkt.m</t>
  </si>
  <si>
    <t>Folgende Testfunktionen werden dargestellt:
1. Pulsförmige Funktionen
2. Periodische Funktionen 
3. Lineare Sweep-Funktion
4. Power Density Funktion</t>
  </si>
  <si>
    <t>Puls_fkt.m</t>
  </si>
  <si>
    <t>Diese function kann verschiedene Testfunktionen erzeugen</t>
  </si>
  <si>
    <t>Pulse1.m</t>
  </si>
  <si>
    <t>Pulse2.m</t>
  </si>
  <si>
    <t>Diese functions erzeugt einen Sinus-Puls mit Pre-Puls um ein mittelwertfreie Funktion zu erhalten</t>
  </si>
  <si>
    <t>pwm_t.m</t>
  </si>
  <si>
    <t>Diese function erzeugt ein pwm-Signal</t>
  </si>
  <si>
    <t>lin_sweep.m</t>
  </si>
  <si>
    <t>Diese function erzeugt einen linearen Sweep</t>
  </si>
  <si>
    <t>Psd_rnd.m</t>
  </si>
  <si>
    <t>Diese function erzeugt ein Zeitsignal was einer power density function entspricht</t>
  </si>
  <si>
    <t>FFT</t>
  </si>
  <si>
    <t>RobustDesign</t>
  </si>
  <si>
    <t>Kapitel 6.0  Modell-Bildung Teil 2 DGL‘s 2ter Ordnung</t>
  </si>
  <si>
    <t>rob_des2.4</t>
  </si>
  <si>
    <t>Toolbox Robust Design</t>
  </si>
  <si>
    <t>test_RobustDesign.m</t>
  </si>
  <si>
    <t>Beispiele und prinzipielle Berechnungen mit der Robust Design Toolbox</t>
  </si>
  <si>
    <t>Diese function berechnet die Anzahl der Klassen aus der Anzahl Werte</t>
  </si>
  <si>
    <t>Darstellung von Histogrammen</t>
  </si>
  <si>
    <t>xs_hist.m</t>
  </si>
  <si>
    <t>xs_hist_c.m</t>
  </si>
  <si>
    <t>Fortlaufende Mittelwertbildung</t>
  </si>
  <si>
    <t>t_rms.m</t>
  </si>
  <si>
    <t>Fortlaufendes Histogramm</t>
  </si>
  <si>
    <t>t_hist.m</t>
  </si>
  <si>
    <t>test_FFT.m</t>
  </si>
  <si>
    <t>Beispiele für DFT, FFT und Zeit-FFT</t>
  </si>
  <si>
    <t>Einfache DFT</t>
  </si>
  <si>
    <t>DFT.m</t>
  </si>
  <si>
    <t xml:space="preserve">Zeit TFT </t>
  </si>
  <si>
    <t>tfft.m</t>
  </si>
  <si>
    <t>Kapitel 5 Systemanalyse</t>
  </si>
  <si>
    <t>7  Modell-Bildung Teil 3 partielle DGL‘s</t>
  </si>
  <si>
    <t>test_DGL2.m</t>
  </si>
  <si>
    <t>dgl_mdc_lin.m</t>
  </si>
  <si>
    <t>Gedämpfter Reihenschwingkreis System (lineare DGL)</t>
  </si>
  <si>
    <t>Masse-Dämpfer-Feder-System (lineare DGL)</t>
  </si>
  <si>
    <t>dgl_RCL_r_lin.m</t>
  </si>
  <si>
    <t>dgl_RCL_n_lin.m</t>
  </si>
  <si>
    <t>Gedämpfter Reihenschwingkreis System (nicht lineare DGL Stromabhängige Induktivität)</t>
  </si>
  <si>
    <t xml:space="preserve">Beispiel DGLs zu test_DGL2.m </t>
  </si>
  <si>
    <t>Räuber Beute Modell</t>
  </si>
  <si>
    <t>dgl_Raeuber_Beute.m</t>
  </si>
  <si>
    <t>Modifiziertes Räuber Beute Modell. Umwelt und Tourismus</t>
  </si>
  <si>
    <t>dgl_Umwelt_Tourismus.m</t>
  </si>
  <si>
    <t>Beispiel zum gewöhnlichen Differenzenverfahren</t>
  </si>
  <si>
    <t>test_Diff.m</t>
  </si>
  <si>
    <t>Warping.m</t>
  </si>
  <si>
    <t>Beispielaufgabe</t>
  </si>
  <si>
    <t>babylon_sqrt.m</t>
  </si>
  <si>
    <t>Reihen+ Parallelschaltung R, Diode</t>
  </si>
  <si>
    <t>Reihen+ Parallelschaltung R, Varistor</t>
  </si>
  <si>
    <t>Beispiele zu DGLs 2ter Ordnung mit Rückführung auf ein System DGLs 1ter Ordnung</t>
  </si>
  <si>
    <t>dgl_RC_lin.m</t>
  </si>
  <si>
    <t>Eigene Lösungsverfahren</t>
  </si>
  <si>
    <t>DGL RC-Reihenschaltung mit konst. Spannung</t>
  </si>
  <si>
    <t>DGL RC-Reihenschaltung mit PWM Spannung</t>
  </si>
  <si>
    <t xml:space="preserve">DGL Varistor-C-Reihenschaltung mit PWM </t>
  </si>
  <si>
    <t>test_DGL1_2.m</t>
  </si>
  <si>
    <t>Vorlage zum testen der Algorithmen ohne functions</t>
  </si>
  <si>
    <t xml:space="preserve">Uebung_Vorlage
</t>
  </si>
  <si>
    <t>Zu Kapitel 3</t>
  </si>
  <si>
    <t>test_DGL1_x.m</t>
  </si>
  <si>
    <t>Testen der Algorithmen für DGL 1ter Ordnung ohne functions</t>
  </si>
  <si>
    <t>Zu Kapitel 4</t>
  </si>
  <si>
    <t>test_DGL1_t_fkt_x.m</t>
  </si>
  <si>
    <t>dgl_RC_PWM.m</t>
  </si>
  <si>
    <t>DGL 1ter Ordnung mit verschiedenen Spannungsquellen.  Ein Beispiel mit PWM</t>
  </si>
  <si>
    <t>Newton_1.m</t>
  </si>
  <si>
    <t>Function Newton mit Differenzenquotient</t>
  </si>
  <si>
    <t>Leiter-Aufgabe nutzt Newton_1</t>
  </si>
  <si>
    <t>Leiteraufgabe.m</t>
  </si>
  <si>
    <t>läuft nicht mit R2014 siehe Leiteraufgabe.m</t>
  </si>
  <si>
    <t>dgl_RvarC_PWM.m</t>
  </si>
  <si>
    <t>DGL R-C-Reihenschaltung mit Sinus-Spannung</t>
  </si>
  <si>
    <t>dgl_RC_sin.m</t>
  </si>
  <si>
    <t>DGL R-C-Reihenschaltung mit Dreieck-Spannung</t>
  </si>
  <si>
    <t>dgl_RC_tri.m</t>
  </si>
  <si>
    <t>DGL R-C-Reihenschaltung mit Sweep-Spannung</t>
  </si>
  <si>
    <t>dgl_RC_Usweep.m</t>
  </si>
  <si>
    <t>test_DGL1_t_fkt.m</t>
  </si>
  <si>
    <t>Beispiele für die Berechnung von DGL's erste Ordnung mit  ode45
Beispiele mit zeitlich veränderlichen Spannungsquellen an einer RC-Schaltung</t>
  </si>
  <si>
    <t>test_DGL1_3.m</t>
  </si>
  <si>
    <t>Lösen eine DGL erster Ordnung. Bei dieser Aufgabe gibt es zwei Einschränkungen. Die DGL ist bei t=0 nicht definiert und es gibt nur für eine Anfangsbedingung eine sinnvolle Lösung</t>
  </si>
  <si>
    <t>SpannungsTeiler.m</t>
  </si>
  <si>
    <t>Beispiel doppelter Spannungsteiler</t>
  </si>
  <si>
    <t>Beispiele</t>
  </si>
  <si>
    <t>Nützliche functions</t>
  </si>
  <si>
    <t>dgl_Buck.m</t>
  </si>
  <si>
    <t>Buck-Converter</t>
  </si>
  <si>
    <t>Kanal_Pot.m</t>
  </si>
  <si>
    <t>Potentialverteilung auf rechteckigem Kanal
Iterations-Verfahren als Vorübung</t>
  </si>
  <si>
    <t xml:space="preserve"> enthält Beispiele für die Berechnung der Laplace  Gleichung mit Dirichlet Randwert Problem  mit dem Differenzen-Verfahren.</t>
  </si>
  <si>
    <t>test_LP_DGL_Dirichlet.m</t>
  </si>
  <si>
    <t>MeshSurface4.m</t>
  </si>
  <si>
    <t>test_DiffusionsDGL_Dirichlet.m</t>
  </si>
  <si>
    <t>test_DiffusionsDGL_Neumann.m</t>
  </si>
  <si>
    <t>Enthält ein  Beispiel für die Berechnung einer parabolischen partiellen Differentialgleichung mit dem Differenzen Verfahren mit Dirichlet Randbedinung. (Verschiedene Umsetzungen).
 Beispiel: Temperaturausgleichsvorgang in einem Kupferstab  mit vorgegebenen Temperaturen an den Stabenden (Dirichlet Randbed.)</t>
  </si>
  <si>
    <t>Enthält ein  Beispiel für die Berechnung einer parabolischen partiellen Differentialgleichung mit dem Differenzen Verfahren mit NeumannRandbedinung. (Verschiedene Umsetzungen).
 Beispiel: Temperaturausgleichsvorgang in einem Kupferstab  mit vorgegebener Temperatur am Stabanfang und vorgegebner Steigung der Temperaturänderung am Stabende(Neumann Randbed.)</t>
  </si>
  <si>
    <t>DiffusionsDGL_Neumann_Aufg_02.m</t>
  </si>
  <si>
    <t>Ähnlich wie test_DiffusionsDGL_Neumann. Nur mit Temperatursprung nach der halben Rechenzeit.</t>
  </si>
  <si>
    <t>PDGLs.xlsx</t>
  </si>
  <si>
    <t>Excelfile um die Berechnungen und Randbedingungen in einzelnen Schritten nachvollziehbar zu machen.</t>
  </si>
  <si>
    <t>y3.m</t>
  </si>
  <si>
    <t>Sehr einfaches Beispiel</t>
  </si>
  <si>
    <t>Galton Brett</t>
  </si>
  <si>
    <t>Galton_Brett.m</t>
  </si>
  <si>
    <t>dgl_RCL_step.m</t>
  </si>
  <si>
    <t>Gedämpfter Reihenschwingkreis System (lineare DGL) 
nur Sprungantwort.</t>
  </si>
  <si>
    <t>R1</t>
  </si>
  <si>
    <t>R2</t>
  </si>
  <si>
    <t>Uin</t>
  </si>
  <si>
    <t>-R2</t>
  </si>
  <si>
    <t>R34</t>
  </si>
  <si>
    <t>0</t>
  </si>
  <si>
    <t>-I)*R1+II</t>
  </si>
  <si>
    <t>R12</t>
  </si>
  <si>
    <t>-1</t>
  </si>
  <si>
    <t>II)*R2+III)*R12</t>
  </si>
  <si>
    <t>R1*R2+R12*R34</t>
  </si>
  <si>
    <t>Uin*R2</t>
  </si>
  <si>
    <t>I3=Uin*R2/(R1*R2+R12*R34)</t>
  </si>
  <si>
    <t>mit R34=R3+R4</t>
  </si>
  <si>
    <t>mit R12=R1+R2</t>
  </si>
  <si>
    <t>test_Skingleichung.m</t>
  </si>
  <si>
    <t>test_Wellengleichung</t>
  </si>
  <si>
    <t>Eingespannte Saite</t>
  </si>
  <si>
    <t>Uebungen</t>
  </si>
  <si>
    <t>1_6_Spezielle_Funktionen</t>
  </si>
  <si>
    <t>binomial_recursive.m</t>
  </si>
  <si>
    <t>Bahnkurve.m</t>
  </si>
  <si>
    <t>Bewegung im Raum</t>
  </si>
  <si>
    <t>test_3D_fkts.m</t>
  </si>
  <si>
    <t>R_var.m</t>
  </si>
  <si>
    <t>Varistorwiderstand R=f(U)</t>
  </si>
  <si>
    <t>Varistorkennlinie  I=f(U)</t>
  </si>
  <si>
    <t>DataExcel2Matlab.m</t>
  </si>
  <si>
    <t>Daten von und nach Excel und mat-file</t>
  </si>
  <si>
    <t>Standard-Matlab Funktionen für Polynome</t>
  </si>
  <si>
    <t>test_polynom.m</t>
  </si>
  <si>
    <t>Einfache Function</t>
  </si>
  <si>
    <t>Babylonisches Wurzelziehen</t>
  </si>
  <si>
    <t>Konvergenz_Brunnen.m</t>
  </si>
  <si>
    <t>Die Iteration Brunnentiefe zeigt Ähnlichkeit zur logistischen Gleichung. Ist nicht ausgearbeitet und nicht kommentiert!</t>
  </si>
  <si>
    <t>Integral_Differntial_einfach.m</t>
  </si>
  <si>
    <t>Einfache Berechnung Integral und Differential</t>
  </si>
  <si>
    <t>Beispiel: Leiteraufgabe</t>
  </si>
  <si>
    <t>Newton Verfahren</t>
  </si>
  <si>
    <t>Al1</t>
  </si>
  <si>
    <t>y=x²-4</t>
  </si>
  <si>
    <t>d_AL</t>
  </si>
  <si>
    <t>Al [Rad]</t>
  </si>
  <si>
    <t>Al [Grad]</t>
  </si>
  <si>
    <t>Y_0</t>
  </si>
  <si>
    <t>s</t>
  </si>
  <si>
    <t>c</t>
  </si>
  <si>
    <t>y</t>
  </si>
  <si>
    <t>y'</t>
  </si>
  <si>
    <t>y/y'</t>
  </si>
  <si>
    <t>Nr.</t>
  </si>
  <si>
    <t>x_n</t>
  </si>
  <si>
    <t>x_n+1=0,5*x_n+2/x_n</t>
  </si>
  <si>
    <t xml:space="preserve"> </t>
  </si>
  <si>
    <t>x</t>
  </si>
  <si>
    <t>lagrange.m</t>
  </si>
  <si>
    <t>test_lagrange.m</t>
  </si>
  <si>
    <t xml:space="preserve">Näherung einer x/y Punktmenge </t>
  </si>
  <si>
    <t>Die Ableitung der Polynome wurde noch nicht gemacht!</t>
  </si>
  <si>
    <t>test_fminsearch.m</t>
  </si>
  <si>
    <t>Beispiel: Parameter einer Funktion finden</t>
  </si>
  <si>
    <t>test_fminsearch_2.m</t>
  </si>
  <si>
    <t>Zweites Beispiel mit den Meßdaten  Schwingung eines Biegebalkens</t>
  </si>
  <si>
    <t>Daten_fuer_fminsearch_2.mat</t>
  </si>
  <si>
    <t>Daten für test_fminsearch_2.m</t>
  </si>
  <si>
    <t>Runge_Kutta4sys</t>
  </si>
  <si>
    <t>siehe test_DGL2 Fall=1</t>
  </si>
  <si>
    <t>DGL für Runge_Kutta4sys</t>
  </si>
  <si>
    <t>Eigener Solver für System DGLs 1ter Ordnung</t>
  </si>
  <si>
    <t xml:space="preserve">8  Simulink </t>
  </si>
  <si>
    <t>Zugehörige Simulink Modelle</t>
  </si>
  <si>
    <t>DC_Motor; DC_Moroe_IR_Comp; DC_Motor_PI; DC_Motor_Puls</t>
  </si>
  <si>
    <t>DC-Motor_Modell als Sub Block mit verschiedenen Beschaltungen</t>
  </si>
  <si>
    <t>bldc_motor</t>
  </si>
  <si>
    <t>test_simulink.m</t>
  </si>
  <si>
    <t>test_DC_Motor.m</t>
  </si>
  <si>
    <t>BLDC_stern_state_space</t>
  </si>
  <si>
    <t>BLDC-Motor mit Zustandsraum-Darstellung</t>
  </si>
  <si>
    <t>Function um aus einem Zeitsignal einfach eine FFT zu berechnen oder direkt darzustellen</t>
  </si>
  <si>
    <t>my_fft.m</t>
  </si>
  <si>
    <t>my_tfft.m</t>
  </si>
  <si>
    <t>Function um aus einem Zeitsignal einfach eine Zeit- FFT (Wasserfall) zu berechnen oder direkt darzustellen</t>
  </si>
  <si>
    <t>NewtonAnimation.m</t>
  </si>
  <si>
    <t>Animation des Newton-Verfahrens</t>
  </si>
  <si>
    <t>Rekursive Berechnung</t>
  </si>
  <si>
    <t>Interative Berechnung</t>
  </si>
  <si>
    <t>-"-</t>
  </si>
  <si>
    <t>AnimationTalyor</t>
  </si>
  <si>
    <t>Animation Talyor-Reihe</t>
  </si>
  <si>
    <t>test_fminsearch_3.m</t>
  </si>
  <si>
    <t>Drittes Beispiel mit Fallzahlen Corona Pandemie 2020</t>
  </si>
  <si>
    <t>CorDat</t>
  </si>
  <si>
    <t>Zugehörige Daten</t>
  </si>
  <si>
    <t>test_saveGIF</t>
  </si>
  <si>
    <t>test_gif.gif</t>
  </si>
  <si>
    <t>Beispiel um plots als GIF-Datei zu speichern</t>
  </si>
  <si>
    <t>Ergebnis</t>
  </si>
  <si>
    <t>test_roots</t>
  </si>
  <si>
    <t>Beispiel Nullstellenberechnung eines Polynoms</t>
  </si>
  <si>
    <t>test_app</t>
  </si>
  <si>
    <t>Beispiel um eine App mit AppDesigner zu erzeugen</t>
  </si>
  <si>
    <t>Galton_Brett</t>
  </si>
  <si>
    <t>Galton.gif</t>
  </si>
  <si>
    <t>functions, die für Galton Brett case 4 benötigt werden</t>
  </si>
  <si>
    <t>Aufgabe im Skript</t>
  </si>
  <si>
    <t>test_Integration.m</t>
  </si>
  <si>
    <t>circle.m und rotation.m</t>
  </si>
  <si>
    <t>circle zeichnet einen Kreit und rotation 3D-Rotation</t>
  </si>
  <si>
    <t>Ergebnis Galton Animation case 4</t>
  </si>
  <si>
    <t>rev_inv.m</t>
  </si>
  <si>
    <t>Inverse Involut -Funktion mit Newton-Verfahren</t>
  </si>
  <si>
    <t>Polynom-Funktion</t>
  </si>
  <si>
    <t>test_DGL1_0.m</t>
  </si>
  <si>
    <t>Einfaches Beispiel mit dem Streckenzugverfahren</t>
  </si>
  <si>
    <t xml:space="preserve">Beispiel DGLs zu test_DGL1_2.m </t>
  </si>
  <si>
    <t xml:space="preserve"> AnimationWachstum.m</t>
  </si>
  <si>
    <t>Darstellung von Wachstumsfunktionen für 
das Skript Kapitel 3</t>
  </si>
  <si>
    <t>test_Systeme.m</t>
  </si>
  <si>
    <t>Mit diesem m-file können die  "unbekannte Systme" Syste_0, Sytem_01_System_02 und System_03  untersucht werden.</t>
  </si>
  <si>
    <t>Condition_01</t>
  </si>
  <si>
    <t>Condition_03</t>
  </si>
  <si>
    <t>System_0.m</t>
  </si>
  <si>
    <t>System_01.m</t>
  </si>
  <si>
    <t>System_02.m</t>
  </si>
  <si>
    <t>System_03.m</t>
  </si>
  <si>
    <t>Daten für das Systemverhalten</t>
  </si>
  <si>
    <t>test_FFT_Tiefpass.m</t>
  </si>
  <si>
    <t>Beispiel mit überlagertem Rauschsignal</t>
  </si>
  <si>
    <t>zugehörige DGL zu test_FFT_Tiefpass</t>
  </si>
  <si>
    <t>p_gauss.m</t>
  </si>
  <si>
    <t>I_gauss.m</t>
  </si>
  <si>
    <t>Verteilungsfunktion der Gauss'schen Glocken-Kurve</t>
  </si>
  <si>
    <t>Gauß'sche Glockenkurve (Normalverteilung, Dichtefunktion)</t>
  </si>
  <si>
    <t>test_fminsearch_1.m</t>
  </si>
  <si>
    <t>Beispiel: Nullstelle einer mehrparametrigen Funktion finden</t>
  </si>
  <si>
    <t>9  Weitere Verfahren</t>
  </si>
  <si>
    <t>ZellulaereAutomaten</t>
  </si>
  <si>
    <t>m-Files</t>
  </si>
  <si>
    <t>Beschreibung</t>
  </si>
  <si>
    <t>cell-ForrestFire.m</t>
  </si>
  <si>
    <t>cel_GameOfLife.m</t>
  </si>
  <si>
    <t>test_Grenzen.m</t>
  </si>
  <si>
    <t>cell_ParityRule.m</t>
  </si>
  <si>
    <t>cell_SeedsRule.m</t>
  </si>
  <si>
    <t>cell_Sierpinski.m</t>
  </si>
  <si>
    <t>cell_MajorityRuleExercise.m</t>
  </si>
  <si>
    <t>cell_DistributionExercise.m</t>
  </si>
  <si>
    <t>cell_MajorityRule.m</t>
  </si>
  <si>
    <t>Beispiel wie mit den Grenze umgegangen werden kann.</t>
  </si>
  <si>
    <t>Beispiel Waldbrand. (zufällige Ereignisse)</t>
  </si>
  <si>
    <t>Game of life.( Einfache Regel führt zu komplexem Verhalten)</t>
  </si>
  <si>
    <t>Ausbilden von Mehrheitsregionen</t>
  </si>
  <si>
    <t>Zwei Samen erzeugen einen neuen Samen und sterben.</t>
  </si>
  <si>
    <t>Sierpinski-Dreieck</t>
  </si>
  <si>
    <t xml:space="preserve">Einfachstes Beispiel
Ist die Summe der Neumann Nachbarn gerade, dann stirbt die Zelle (0) ansonsten lebt die Zelle (1) im nächsten Zyklus. Beispiel für Selbstreproduzierbarkeit.
</t>
  </si>
  <si>
    <t>Die Beschreibung der Beispiele befindnt sich im Skript Kapitel 9.1</t>
  </si>
  <si>
    <t>Diese files sind Ansätze für die Übungen, die während der Vorlesung bearbeitet werden sollen.</t>
  </si>
  <si>
    <t>n_bins.m</t>
  </si>
  <si>
    <t xml:space="preserve">DGL2_01; DGL2_02; DGL2_03
sim_dgl_Ofen; Pendel_01; Rauber_Beute;
</t>
  </si>
  <si>
    <r>
      <t xml:space="preserve">Beispiel=1: Verschiedene Modelle für gedämpften Reihenschwingkreis 
    1. Mit Integratoren
    2. Zustandsraum
    3. Übertragungsfunktion
Beispiel=2: </t>
    </r>
    <r>
      <rPr>
        <b/>
        <sz val="11"/>
        <color rgb="FF0000FF"/>
        <rFont val="Calibri"/>
        <family val="2"/>
        <scheme val="minor"/>
      </rPr>
      <t>Übungsaufgaben</t>
    </r>
    <r>
      <rPr>
        <sz val="11"/>
        <color theme="1"/>
        <rFont val="Calibri"/>
        <family val="2"/>
        <scheme val="minor"/>
      </rPr>
      <t xml:space="preserve">
                     1: Werkstück in einem Ofen
                     2: Mathematisches Pendel
                     3: Räuber Beute Modell</t>
    </r>
  </si>
  <si>
    <t>RCL_Bsp.m</t>
  </si>
  <si>
    <t>Raueber_Beute_Bsp.m</t>
  </si>
  <si>
    <t>Diese zwei Beispiel befinden sich auch in test_DGL2.m.
Hier sind die DGL's  in lokalen functions beschrieben! 
Zu diesen Beispielen gibt es eine separate Erklärung 
"Kap 6 DGLs_2ter_Ordnung_Bsp.ppt"</t>
  </si>
  <si>
    <t>frame_Sierpinski.m</t>
  </si>
  <si>
    <t>Vorbereitung für die Übung. Hier muss der Algorithmus noch zugefügt werden</t>
  </si>
  <si>
    <t>frame_cell.m</t>
  </si>
  <si>
    <t>Ein File, der die verschiedenen Berandungen und Nachbarschaften enthält. Dieser File kann für die Entwicklung eigener Zellulärer Automaten genutzt werden.</t>
  </si>
  <si>
    <t>Ruft die beiden folgenen functions auf</t>
  </si>
  <si>
    <t>Sinus-Funktion wird durch eine Polynom-Reihe angenähert</t>
  </si>
  <si>
    <t>Neuronales Netzwerk</t>
  </si>
  <si>
    <t>train_Hebb_rule.m</t>
  </si>
  <si>
    <t>test_Hopefiled_N_network.m</t>
  </si>
  <si>
    <t>HardLimiter.m</t>
  </si>
  <si>
    <t>Sigmoid.m</t>
  </si>
  <si>
    <t>test_N_network.m</t>
  </si>
  <si>
    <t>test_Perzeptron.m</t>
  </si>
  <si>
    <t>SGD_Method.m</t>
  </si>
  <si>
    <t>Function: HardLimiter-Aktivierungsfunktion für neuronale Netze</t>
  </si>
  <si>
    <t>Function: Sigmoid-Aktivierungsfunktion für neuronale Netze</t>
  </si>
  <si>
    <t>Aktivierungsfunktionen</t>
  </si>
  <si>
    <t>Beispiel zur Hebb'schen Lernregel aus dem Skript</t>
  </si>
  <si>
    <t>Hebb'sche  Lernregel</t>
  </si>
  <si>
    <t>Steinbuchs‘che Lernmatrix</t>
  </si>
  <si>
    <t>Hopefield-Netzwerk</t>
  </si>
  <si>
    <t>Keine m-files: Übung nach Skript</t>
  </si>
  <si>
    <t>Hopefiled Netzwerk mit Würfelbeispiel aus dem Skript</t>
  </si>
  <si>
    <t>Trainiert ein neuronales Netz mit der SGM-Methode(Stochastic Gradient Descent)
 mit einem Supervised Learning.</t>
  </si>
  <si>
    <t>SGD-Methode</t>
  </si>
  <si>
    <t xml:space="preserve"> Function: - Optimiert die Wichtungen eines Neuronalen Netzes mit SGD-Methode (Stochastic Gradient Descent)</t>
  </si>
  <si>
    <t>TrainedNetwork.mat</t>
  </si>
  <si>
    <t>DATEN: Enthält die Wichtungswerte eines trainierten Netzwerkens</t>
  </si>
  <si>
    <t xml:space="preserve">Perzeptron </t>
  </si>
  <si>
    <t xml:space="preserve">Das Beispiel für ein Perzeptron wurde von der Seite "Tutorials über Maschinelles Lernen,  Künstliche Intelligenz und Data Science"  https://neuromant.de/ übernommen. Das ganze ist noch in Arbeit! </t>
  </si>
  <si>
    <t>TrainedPerzeptron.mat</t>
  </si>
  <si>
    <t>DATEN: Trainiertes Perzeptron</t>
  </si>
  <si>
    <t>ExcelTestFile.xlsx</t>
  </si>
  <si>
    <t>zugehöriger Excel-File</t>
  </si>
  <si>
    <t>2021-11-26 geändert</t>
  </si>
  <si>
    <t>fuellen_von_Vektoren.m</t>
  </si>
  <si>
    <t>Füllen von Vektoren</t>
  </si>
  <si>
    <t>1_1_Grundlagen</t>
  </si>
  <si>
    <t>Rechnen_mit_Matrizen_und_Vektoren.m</t>
  </si>
  <si>
    <t>Beispile für Probleme, die bei Hausübungen aufgetreten sind</t>
  </si>
  <si>
    <t>test_DGL1_4.m</t>
  </si>
  <si>
    <t xml:space="preserve">Vorlesungsbegleitende Übung
Dieser m-file beinhaltet die Lösungen für die Ueb_DGL1_1.m und Ueb_DGL1_2.m </t>
  </si>
  <si>
    <t>Geometrische Deutung Talyor Approximation. 
IN ARBEIT</t>
  </si>
  <si>
    <t>PictureTaylerApproximation.m</t>
  </si>
  <si>
    <t>Ueb_DGL1_1.m</t>
  </si>
  <si>
    <t>Ueb_DGL1_2.m</t>
  </si>
  <si>
    <t>Vorlagen für die Übungen in der Vorlesung</t>
  </si>
  <si>
    <t>Nur Vorlagen - nicht lauffähig</t>
  </si>
  <si>
    <t>Test_PID.m</t>
  </si>
  <si>
    <t>Die Reglerantwort auf verschiedene Testfunktionen
Noch in Arbeit!</t>
  </si>
  <si>
    <t>NichtlinearerDaempfer_Daten.mat</t>
  </si>
  <si>
    <t>- Daten für test_FFT.m</t>
  </si>
  <si>
    <t>Biegebalken_Daten.mat</t>
  </si>
  <si>
    <t>ueb_DFT.m</t>
  </si>
  <si>
    <t>dgl_RC_rnd.m</t>
  </si>
  <si>
    <t>ueb_DFT_Erg.m</t>
  </si>
  <si>
    <t>Ergebnis der Übung</t>
  </si>
  <si>
    <r>
      <t xml:space="preserve">In diesen functions sind die Systeme beschrieben. Diese functions sollen </t>
    </r>
    <r>
      <rPr>
        <sz val="11"/>
        <color rgb="FFFF0000"/>
        <rFont val="Calibri"/>
        <family val="2"/>
        <scheme val="minor"/>
      </rPr>
      <t>NICHT</t>
    </r>
    <r>
      <rPr>
        <sz val="11"/>
        <color theme="1"/>
        <rFont val="Calibri"/>
        <family val="2"/>
        <scheme val="minor"/>
      </rPr>
      <t xml:space="preserve"> geöffnet werden, sondern durch Testfunktionen das Verhalten ermittelt werden.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</si>
</sst>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166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vertical="center" wrapText="1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164" fontId="0" fillId="5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f(</a:t>
            </a:r>
            <a:r>
              <a:rPr lang="el-GR"/>
              <a:t>α</a:t>
            </a:r>
            <a:r>
              <a:rPr lang="de-DE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'Newton-Verfahren'!$F$4</c:f>
              <c:strCache>
                <c:ptCount val="1"/>
                <c:pt idx="0">
                  <c:v>Y_0</c:v>
                </c:pt>
              </c:strCache>
            </c:strRef>
          </c:tx>
          <c:spPr>
            <a:ln w="12700" cap="rnd">
              <a:solidFill>
                <a:srgbClr val="0000CC"/>
              </a:solidFill>
              <a:round/>
            </a:ln>
            <a:effectLst/>
          </c:spPr>
          <c:marker>
            <c:symbol val="none"/>
          </c:marker>
          <c:xVal>
            <c:numRef>
              <c:f>'Newton-Verfahren'!$E$5:$E$56</c:f>
              <c:numCache>
                <c:formatCode>0.00</c:formatCode>
                <c:ptCount val="52"/>
                <c:pt idx="0">
                  <c:v>30.366763141933632</c:v>
                </c:pt>
                <c:pt idx="1">
                  <c:v>30.939720937064454</c:v>
                </c:pt>
                <c:pt idx="2">
                  <c:v>31.512678732195283</c:v>
                </c:pt>
                <c:pt idx="3">
                  <c:v>32.085636527326102</c:v>
                </c:pt>
                <c:pt idx="4">
                  <c:v>32.658594322456928</c:v>
                </c:pt>
                <c:pt idx="5">
                  <c:v>33.231552117587746</c:v>
                </c:pt>
                <c:pt idx="6">
                  <c:v>33.804509912718579</c:v>
                </c:pt>
                <c:pt idx="7">
                  <c:v>34.377467707849398</c:v>
                </c:pt>
                <c:pt idx="8">
                  <c:v>34.950425502980224</c:v>
                </c:pt>
                <c:pt idx="9">
                  <c:v>35.52338329811105</c:v>
                </c:pt>
                <c:pt idx="10">
                  <c:v>36.096341093241868</c:v>
                </c:pt>
                <c:pt idx="11">
                  <c:v>36.669298888372694</c:v>
                </c:pt>
                <c:pt idx="12">
                  <c:v>37.24225668350352</c:v>
                </c:pt>
                <c:pt idx="13">
                  <c:v>37.815214478634338</c:v>
                </c:pt>
                <c:pt idx="14">
                  <c:v>38.388172273765164</c:v>
                </c:pt>
                <c:pt idx="15">
                  <c:v>38.96113006889599</c:v>
                </c:pt>
                <c:pt idx="16">
                  <c:v>39.534087864026816</c:v>
                </c:pt>
                <c:pt idx="17">
                  <c:v>40.107045659157635</c:v>
                </c:pt>
                <c:pt idx="18">
                  <c:v>40.68000345428846</c:v>
                </c:pt>
                <c:pt idx="19">
                  <c:v>41.252961249419279</c:v>
                </c:pt>
                <c:pt idx="20">
                  <c:v>41.825919044550105</c:v>
                </c:pt>
                <c:pt idx="21">
                  <c:v>42.398876839680931</c:v>
                </c:pt>
                <c:pt idx="22">
                  <c:v>42.971834634811749</c:v>
                </c:pt>
                <c:pt idx="23">
                  <c:v>43.544792429942575</c:v>
                </c:pt>
                <c:pt idx="24">
                  <c:v>44.117750225073408</c:v>
                </c:pt>
                <c:pt idx="25">
                  <c:v>44.69070802020422</c:v>
                </c:pt>
                <c:pt idx="26">
                  <c:v>45.263665815335052</c:v>
                </c:pt>
                <c:pt idx="27">
                  <c:v>45.836623610465878</c:v>
                </c:pt>
                <c:pt idx="28">
                  <c:v>46.409581405596697</c:v>
                </c:pt>
                <c:pt idx="29">
                  <c:v>46.982539200727523</c:v>
                </c:pt>
                <c:pt idx="30">
                  <c:v>47.555496995858348</c:v>
                </c:pt>
                <c:pt idx="31">
                  <c:v>48.128454790989167</c:v>
                </c:pt>
                <c:pt idx="32">
                  <c:v>48.701412586119993</c:v>
                </c:pt>
                <c:pt idx="33">
                  <c:v>49.274370381250819</c:v>
                </c:pt>
                <c:pt idx="34">
                  <c:v>49.847328176381637</c:v>
                </c:pt>
                <c:pt idx="35">
                  <c:v>50.420285971512463</c:v>
                </c:pt>
                <c:pt idx="36">
                  <c:v>50.993243766643289</c:v>
                </c:pt>
                <c:pt idx="37">
                  <c:v>51.566201561774108</c:v>
                </c:pt>
                <c:pt idx="38">
                  <c:v>52.139159356904933</c:v>
                </c:pt>
                <c:pt idx="39">
                  <c:v>52.712117152035759</c:v>
                </c:pt>
                <c:pt idx="40">
                  <c:v>53.285074947166578</c:v>
                </c:pt>
                <c:pt idx="41">
                  <c:v>53.858032742297411</c:v>
                </c:pt>
                <c:pt idx="42">
                  <c:v>54.430990537428237</c:v>
                </c:pt>
                <c:pt idx="43">
                  <c:v>55.003948332559055</c:v>
                </c:pt>
                <c:pt idx="44">
                  <c:v>55.576906127689881</c:v>
                </c:pt>
                <c:pt idx="45">
                  <c:v>56.149863922820707</c:v>
                </c:pt>
                <c:pt idx="46">
                  <c:v>56.722821717951525</c:v>
                </c:pt>
                <c:pt idx="47">
                  <c:v>57.295779513082351</c:v>
                </c:pt>
                <c:pt idx="48">
                  <c:v>57.86873730821317</c:v>
                </c:pt>
                <c:pt idx="49">
                  <c:v>58.441695103343996</c:v>
                </c:pt>
                <c:pt idx="50">
                  <c:v>59.014652898474822</c:v>
                </c:pt>
                <c:pt idx="51">
                  <c:v>59.58761069360564</c:v>
                </c:pt>
              </c:numCache>
            </c:numRef>
          </c:xVal>
          <c:yVal>
            <c:numRef>
              <c:f>'Newton-Verfahren'!$F$5:$F$56</c:f>
              <c:numCache>
                <c:formatCode>0.00</c:formatCode>
                <c:ptCount val="52"/>
                <c:pt idx="0">
                  <c:v>0.13711655262682676</c:v>
                </c:pt>
                <c:pt idx="1">
                  <c:v>0.11090771532996024</c:v>
                </c:pt>
                <c:pt idx="2">
                  <c:v>8.6176826222271519E-2</c:v>
                </c:pt>
                <c:pt idx="3">
                  <c:v>6.2861086038649816E-2</c:v>
                </c:pt>
                <c:pt idx="4">
                  <c:v>4.0902695755435925E-2</c:v>
                </c:pt>
                <c:pt idx="5">
                  <c:v>2.0248455662077447E-2</c:v>
                </c:pt>
                <c:pt idx="6">
                  <c:v>8.4940698123681102E-4</c:v>
                </c:pt>
                <c:pt idx="7">
                  <c:v>-1.7339488799958502E-2</c:v>
                </c:pt>
                <c:pt idx="8">
                  <c:v>-3.4359637080102701E-2</c:v>
                </c:pt>
                <c:pt idx="9">
                  <c:v>-5.0249067415603754E-2</c:v>
                </c:pt>
                <c:pt idx="10">
                  <c:v>-6.5042664080861456E-2</c:v>
                </c:pt>
                <c:pt idx="11">
                  <c:v>-7.8772372673999946E-2</c:v>
                </c:pt>
                <c:pt idx="12">
                  <c:v>-9.1467385172208093E-2</c:v>
                </c:pt>
                <c:pt idx="13">
                  <c:v>-0.10315430553420546</c:v>
                </c:pt>
                <c:pt idx="14">
                  <c:v>-0.11385729768047081</c:v>
                </c:pt>
                <c:pt idx="15">
                  <c:v>-0.12359821744866828</c:v>
                </c:pt>
                <c:pt idx="16">
                  <c:v>-0.13239672991717111</c:v>
                </c:pt>
                <c:pt idx="17">
                  <c:v>-0.14027041330930246</c:v>
                </c:pt>
                <c:pt idx="18">
                  <c:v>-0.14723485053139163</c:v>
                </c:pt>
                <c:pt idx="19">
                  <c:v>-0.15330370925570858</c:v>
                </c:pt>
                <c:pt idx="20">
                  <c:v>-0.15848881133220738</c:v>
                </c:pt>
                <c:pt idx="21">
                  <c:v>-0.16280019219842146</c:v>
                </c:pt>
                <c:pt idx="22">
                  <c:v>-0.16624615085276417</c:v>
                </c:pt>
                <c:pt idx="23">
                  <c:v>-0.16883329086117538</c:v>
                </c:pt>
                <c:pt idx="24">
                  <c:v>-0.17056655277889377</c:v>
                </c:pt>
                <c:pt idx="25">
                  <c:v>-0.17144923828670366</c:v>
                </c:pt>
                <c:pt idx="26">
                  <c:v>-0.1714830262631013</c:v>
                </c:pt>
                <c:pt idx="27">
                  <c:v>-0.17066798093912405</c:v>
                </c:pt>
                <c:pt idx="28">
                  <c:v>-0.1690025522101033</c:v>
                </c:pt>
                <c:pt idx="29">
                  <c:v>-0.16648356810717413</c:v>
                </c:pt>
                <c:pt idx="30">
                  <c:v>-0.16310621936000125</c:v>
                </c:pt>
                <c:pt idx="31">
                  <c:v>-0.15886403590980525</c:v>
                </c:pt>
                <c:pt idx="32">
                  <c:v>-0.1537488551573083</c:v>
                </c:pt>
                <c:pt idx="33">
                  <c:v>-0.14775078165259536</c:v>
                </c:pt>
                <c:pt idx="34">
                  <c:v>-0.1408581378518674</c:v>
                </c:pt>
                <c:pt idx="35">
                  <c:v>-0.13305740547841527</c:v>
                </c:pt>
                <c:pt idx="36">
                  <c:v>-0.12433315693044378</c:v>
                </c:pt>
                <c:pt idx="37">
                  <c:v>-0.11466797607505441</c:v>
                </c:pt>
                <c:pt idx="38">
                  <c:v>-0.1040423676540172</c:v>
                </c:pt>
                <c:pt idx="39">
                  <c:v>-9.243465440089027E-2</c:v>
                </c:pt>
                <c:pt idx="40">
                  <c:v>-7.9820860828328399E-2</c:v>
                </c:pt>
                <c:pt idx="41">
                  <c:v>-6.6174582486351774E-2</c:v>
                </c:pt>
                <c:pt idx="42">
                  <c:v>-5.1466839313889956E-2</c:v>
                </c:pt>
                <c:pt idx="43">
                  <c:v>-3.5665911503435233E-2</c:v>
                </c:pt>
                <c:pt idx="44">
                  <c:v>-1.8737156067890393E-2</c:v>
                </c:pt>
                <c:pt idx="45">
                  <c:v>-6.4280203474087472E-4</c:v>
                </c:pt>
                <c:pt idx="46">
                  <c:v>1.8658278110511795E-2</c:v>
                </c:pt>
                <c:pt idx="47">
                  <c:v>3.9210823459047806E-2</c:v>
                </c:pt>
                <c:pt idx="48">
                  <c:v>6.1063469322945707E-2</c:v>
                </c:pt>
                <c:pt idx="49">
                  <c:v>8.4269065088946604E-2</c:v>
                </c:pt>
                <c:pt idx="50">
                  <c:v>0.10888502942719258</c:v>
                </c:pt>
                <c:pt idx="51">
                  <c:v>0.13497374763711001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F-4E8B-8ADD-DE2DC8DE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87544"/>
        <c:axId val="305987936"/>
      </c:scatterChart>
      <c:valAx>
        <c:axId val="305987544"/>
        <c:scaling>
          <c:orientation val="minMax"/>
          <c:max val="6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87936"/>
        <c:crosses val="autoZero"/>
        <c:crossBetween val="midCat"/>
        <c:majorUnit val="5"/>
      </c:valAx>
      <c:valAx>
        <c:axId val="3059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8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Konvergenz Newtonverfahren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diamond"/>
            <c:size val="5"/>
            <c:spPr>
              <a:noFill/>
              <a:ln>
                <a:noFill/>
              </a:ln>
            </c:spPr>
          </c:marker>
          <c:xVal>
            <c:numRef>
              <c:f>'Newton-Verfahren'!$U$5:$U$19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'Newton-Verfahren'!$V$5:$V$19</c:f>
              <c:numCache>
                <c:formatCode>0.00</c:formatCode>
                <c:ptCount val="15"/>
                <c:pt idx="0">
                  <c:v>1000</c:v>
                </c:pt>
                <c:pt idx="1">
                  <c:v>500.00200000000001</c:v>
                </c:pt>
                <c:pt idx="2">
                  <c:v>250.00499998400008</c:v>
                </c:pt>
                <c:pt idx="3">
                  <c:v>125.01049983200375</c:v>
                </c:pt>
                <c:pt idx="4">
                  <c:v>62.521248572136258</c:v>
                </c:pt>
                <c:pt idx="5">
                  <c:v>31.292613410496642</c:v>
                </c:pt>
                <c:pt idx="6">
                  <c:v>15.710219551828567</c:v>
                </c:pt>
                <c:pt idx="7">
                  <c:v>7.9824154442661444</c:v>
                </c:pt>
                <c:pt idx="8">
                  <c:v>4.2417584500379473</c:v>
                </c:pt>
                <c:pt idx="9">
                  <c:v>2.5923817925407304</c:v>
                </c:pt>
                <c:pt idx="10">
                  <c:v>2.0676821965698666</c:v>
                </c:pt>
                <c:pt idx="11">
                  <c:v>2.0011077330307629</c:v>
                </c:pt>
                <c:pt idx="12">
                  <c:v>2.0000003065983023</c:v>
                </c:pt>
                <c:pt idx="13">
                  <c:v>2.0000000000000235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7-4AFD-AC25-D4786B366D4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'Newton-Verfahren'!$U$5:$U$19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'Newton-Verfahren'!$V$5:$V$19</c:f>
              <c:numCache>
                <c:formatCode>0.00</c:formatCode>
                <c:ptCount val="15"/>
                <c:pt idx="0">
                  <c:v>1000</c:v>
                </c:pt>
                <c:pt idx="1">
                  <c:v>500.00200000000001</c:v>
                </c:pt>
                <c:pt idx="2">
                  <c:v>250.00499998400008</c:v>
                </c:pt>
                <c:pt idx="3">
                  <c:v>125.01049983200375</c:v>
                </c:pt>
                <c:pt idx="4">
                  <c:v>62.521248572136258</c:v>
                </c:pt>
                <c:pt idx="5">
                  <c:v>31.292613410496642</c:v>
                </c:pt>
                <c:pt idx="6">
                  <c:v>15.710219551828567</c:v>
                </c:pt>
                <c:pt idx="7">
                  <c:v>7.9824154442661444</c:v>
                </c:pt>
                <c:pt idx="8">
                  <c:v>4.2417584500379473</c:v>
                </c:pt>
                <c:pt idx="9">
                  <c:v>2.5923817925407304</c:v>
                </c:pt>
                <c:pt idx="10">
                  <c:v>2.0676821965698666</c:v>
                </c:pt>
                <c:pt idx="11">
                  <c:v>2.0011077330307629</c:v>
                </c:pt>
                <c:pt idx="12">
                  <c:v>2.0000003065983023</c:v>
                </c:pt>
                <c:pt idx="13">
                  <c:v>2.0000000000000235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7-4AFD-AC25-D4786B366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71824"/>
        <c:axId val="917165168"/>
      </c:scatterChart>
      <c:valAx>
        <c:axId val="9171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65168"/>
        <c:crosses val="autoZero"/>
        <c:crossBetween val="midCat"/>
      </c:valAx>
      <c:valAx>
        <c:axId val="917165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71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'Newton-Verfahren'!$W$21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'Newton-Verfahren'!$V$22:$V$102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'Newton-Verfahren'!$W$22:$W$102</c:f>
              <c:numCache>
                <c:formatCode>General</c:formatCode>
                <c:ptCount val="81"/>
                <c:pt idx="0">
                  <c:v>12</c:v>
                </c:pt>
                <c:pt idx="1">
                  <c:v>11.209999999999999</c:v>
                </c:pt>
                <c:pt idx="2">
                  <c:v>10.44</c:v>
                </c:pt>
                <c:pt idx="3">
                  <c:v>9.6899999999999977</c:v>
                </c:pt>
                <c:pt idx="4">
                  <c:v>8.9599999999999973</c:v>
                </c:pt>
                <c:pt idx="5">
                  <c:v>8.2499999999999964</c:v>
                </c:pt>
                <c:pt idx="6">
                  <c:v>7.5599999999999969</c:v>
                </c:pt>
                <c:pt idx="7">
                  <c:v>6.8899999999999952</c:v>
                </c:pt>
                <c:pt idx="8">
                  <c:v>6.2399999999999949</c:v>
                </c:pt>
                <c:pt idx="9">
                  <c:v>5.6099999999999959</c:v>
                </c:pt>
                <c:pt idx="10">
                  <c:v>4.9999999999999947</c:v>
                </c:pt>
                <c:pt idx="11">
                  <c:v>4.4099999999999948</c:v>
                </c:pt>
                <c:pt idx="12">
                  <c:v>3.8399999999999936</c:v>
                </c:pt>
                <c:pt idx="13">
                  <c:v>3.2899999999999938</c:v>
                </c:pt>
                <c:pt idx="14">
                  <c:v>2.7599999999999936</c:v>
                </c:pt>
                <c:pt idx="15">
                  <c:v>2.2499999999999929</c:v>
                </c:pt>
                <c:pt idx="16">
                  <c:v>1.7599999999999936</c:v>
                </c:pt>
                <c:pt idx="17">
                  <c:v>1.2899999999999929</c:v>
                </c:pt>
                <c:pt idx="18">
                  <c:v>0.83999999999999275</c:v>
                </c:pt>
                <c:pt idx="19">
                  <c:v>0.40999999999999304</c:v>
                </c:pt>
                <c:pt idx="20">
                  <c:v>-7.1054273576010019E-15</c:v>
                </c:pt>
                <c:pt idx="21">
                  <c:v>-0.39000000000000723</c:v>
                </c:pt>
                <c:pt idx="22">
                  <c:v>-0.76000000000000689</c:v>
                </c:pt>
                <c:pt idx="23">
                  <c:v>-1.110000000000007</c:v>
                </c:pt>
                <c:pt idx="24">
                  <c:v>-1.4400000000000066</c:v>
                </c:pt>
                <c:pt idx="25">
                  <c:v>-1.7500000000000067</c:v>
                </c:pt>
                <c:pt idx="26">
                  <c:v>-2.0400000000000063</c:v>
                </c:pt>
                <c:pt idx="27">
                  <c:v>-2.3100000000000063</c:v>
                </c:pt>
                <c:pt idx="28">
                  <c:v>-2.5600000000000058</c:v>
                </c:pt>
                <c:pt idx="29">
                  <c:v>-2.7900000000000054</c:v>
                </c:pt>
                <c:pt idx="30">
                  <c:v>-3.0000000000000053</c:v>
                </c:pt>
                <c:pt idx="31">
                  <c:v>-3.1900000000000048</c:v>
                </c:pt>
                <c:pt idx="32">
                  <c:v>-3.3600000000000039</c:v>
                </c:pt>
                <c:pt idx="33">
                  <c:v>-3.5100000000000033</c:v>
                </c:pt>
                <c:pt idx="34">
                  <c:v>-3.6400000000000028</c:v>
                </c:pt>
                <c:pt idx="35">
                  <c:v>-3.7500000000000027</c:v>
                </c:pt>
                <c:pt idx="36">
                  <c:v>-3.8400000000000021</c:v>
                </c:pt>
                <c:pt idx="37">
                  <c:v>-3.9100000000000015</c:v>
                </c:pt>
                <c:pt idx="38">
                  <c:v>-3.9600000000000009</c:v>
                </c:pt>
                <c:pt idx="39">
                  <c:v>-3.9900000000000007</c:v>
                </c:pt>
                <c:pt idx="40">
                  <c:v>-4</c:v>
                </c:pt>
                <c:pt idx="41">
                  <c:v>-3.9899999999999993</c:v>
                </c:pt>
                <c:pt idx="42">
                  <c:v>-3.9599999999999991</c:v>
                </c:pt>
                <c:pt idx="43">
                  <c:v>-3.9099999999999984</c:v>
                </c:pt>
                <c:pt idx="44">
                  <c:v>-3.8399999999999981</c:v>
                </c:pt>
                <c:pt idx="45">
                  <c:v>-3.7499999999999973</c:v>
                </c:pt>
                <c:pt idx="46">
                  <c:v>-3.639999999999997</c:v>
                </c:pt>
                <c:pt idx="47">
                  <c:v>-3.5099999999999967</c:v>
                </c:pt>
                <c:pt idx="48">
                  <c:v>-3.3599999999999963</c:v>
                </c:pt>
                <c:pt idx="49">
                  <c:v>-3.1899999999999959</c:v>
                </c:pt>
                <c:pt idx="50">
                  <c:v>-2.9999999999999951</c:v>
                </c:pt>
                <c:pt idx="51">
                  <c:v>-2.7899999999999947</c:v>
                </c:pt>
                <c:pt idx="52">
                  <c:v>-2.5599999999999934</c:v>
                </c:pt>
                <c:pt idx="53">
                  <c:v>-2.3099999999999929</c:v>
                </c:pt>
                <c:pt idx="54">
                  <c:v>-2.039999999999992</c:v>
                </c:pt>
                <c:pt idx="55">
                  <c:v>-1.7499999999999911</c:v>
                </c:pt>
                <c:pt idx="56">
                  <c:v>-1.4399999999999906</c:v>
                </c:pt>
                <c:pt idx="57">
                  <c:v>-1.1099999999999897</c:v>
                </c:pt>
                <c:pt idx="58">
                  <c:v>-0.75999999999998868</c:v>
                </c:pt>
                <c:pt idx="59">
                  <c:v>-0.38999999999998769</c:v>
                </c:pt>
                <c:pt idx="60">
                  <c:v>1.2434497875801753E-14</c:v>
                </c:pt>
                <c:pt idx="61">
                  <c:v>0.41000000000001346</c:v>
                </c:pt>
                <c:pt idx="62">
                  <c:v>0.84000000000001407</c:v>
                </c:pt>
                <c:pt idx="63">
                  <c:v>1.2900000000000151</c:v>
                </c:pt>
                <c:pt idx="64">
                  <c:v>1.7600000000000167</c:v>
                </c:pt>
                <c:pt idx="65">
                  <c:v>2.2500000000000178</c:v>
                </c:pt>
                <c:pt idx="66">
                  <c:v>2.7600000000000193</c:v>
                </c:pt>
                <c:pt idx="67">
                  <c:v>3.2900000000000205</c:v>
                </c:pt>
                <c:pt idx="68">
                  <c:v>3.8400000000000212</c:v>
                </c:pt>
                <c:pt idx="69">
                  <c:v>4.4100000000000232</c:v>
                </c:pt>
                <c:pt idx="70">
                  <c:v>5.0000000000000249</c:v>
                </c:pt>
                <c:pt idx="71">
                  <c:v>5.6100000000000261</c:v>
                </c:pt>
                <c:pt idx="72">
                  <c:v>6.2400000000000269</c:v>
                </c:pt>
                <c:pt idx="73">
                  <c:v>6.890000000000029</c:v>
                </c:pt>
                <c:pt idx="74">
                  <c:v>7.5600000000000289</c:v>
                </c:pt>
                <c:pt idx="75">
                  <c:v>8.250000000000032</c:v>
                </c:pt>
                <c:pt idx="76">
                  <c:v>8.9600000000000328</c:v>
                </c:pt>
                <c:pt idx="77">
                  <c:v>9.690000000000035</c:v>
                </c:pt>
                <c:pt idx="78">
                  <c:v>10.440000000000035</c:v>
                </c:pt>
                <c:pt idx="79">
                  <c:v>11.210000000000038</c:v>
                </c:pt>
                <c:pt idx="80">
                  <c:v>12.000000000000036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E-4D76-8B11-F13E173C9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73072"/>
        <c:axId val="917174736"/>
      </c:scatterChart>
      <c:valAx>
        <c:axId val="9171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74736"/>
        <c:crosses val="autoZero"/>
        <c:crossBetween val="midCat"/>
      </c:valAx>
      <c:valAx>
        <c:axId val="9171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Konvergenz Newtonverfahren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diamond"/>
            <c:size val="5"/>
            <c:spPr>
              <a:noFill/>
              <a:ln>
                <a:noFill/>
              </a:ln>
            </c:spPr>
          </c:marker>
          <c:xVal>
            <c:numRef>
              <c:f>'Newton-Verfahren'!$U$5:$U$19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'Newton-Verfahren'!$V$5:$V$19</c:f>
              <c:numCache>
                <c:formatCode>0.00</c:formatCode>
                <c:ptCount val="15"/>
                <c:pt idx="0">
                  <c:v>1000</c:v>
                </c:pt>
                <c:pt idx="1">
                  <c:v>500.00200000000001</c:v>
                </c:pt>
                <c:pt idx="2">
                  <c:v>250.00499998400008</c:v>
                </c:pt>
                <c:pt idx="3">
                  <c:v>125.01049983200375</c:v>
                </c:pt>
                <c:pt idx="4">
                  <c:v>62.521248572136258</c:v>
                </c:pt>
                <c:pt idx="5">
                  <c:v>31.292613410496642</c:v>
                </c:pt>
                <c:pt idx="6">
                  <c:v>15.710219551828567</c:v>
                </c:pt>
                <c:pt idx="7">
                  <c:v>7.9824154442661444</c:v>
                </c:pt>
                <c:pt idx="8">
                  <c:v>4.2417584500379473</c:v>
                </c:pt>
                <c:pt idx="9">
                  <c:v>2.5923817925407304</c:v>
                </c:pt>
                <c:pt idx="10">
                  <c:v>2.0676821965698666</c:v>
                </c:pt>
                <c:pt idx="11">
                  <c:v>2.0011077330307629</c:v>
                </c:pt>
                <c:pt idx="12">
                  <c:v>2.0000003065983023</c:v>
                </c:pt>
                <c:pt idx="13">
                  <c:v>2.0000000000000235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3-4580-9160-3FDCAFCEF39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'Newton-Verfahren'!$U$5:$U$19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'Newton-Verfahren'!$V$5:$V$19</c:f>
              <c:numCache>
                <c:formatCode>0.00</c:formatCode>
                <c:ptCount val="15"/>
                <c:pt idx="0">
                  <c:v>1000</c:v>
                </c:pt>
                <c:pt idx="1">
                  <c:v>500.00200000000001</c:v>
                </c:pt>
                <c:pt idx="2">
                  <c:v>250.00499998400008</c:v>
                </c:pt>
                <c:pt idx="3">
                  <c:v>125.01049983200375</c:v>
                </c:pt>
                <c:pt idx="4">
                  <c:v>62.521248572136258</c:v>
                </c:pt>
                <c:pt idx="5">
                  <c:v>31.292613410496642</c:v>
                </c:pt>
                <c:pt idx="6">
                  <c:v>15.710219551828567</c:v>
                </c:pt>
                <c:pt idx="7">
                  <c:v>7.9824154442661444</c:v>
                </c:pt>
                <c:pt idx="8">
                  <c:v>4.2417584500379473</c:v>
                </c:pt>
                <c:pt idx="9">
                  <c:v>2.5923817925407304</c:v>
                </c:pt>
                <c:pt idx="10">
                  <c:v>2.0676821965698666</c:v>
                </c:pt>
                <c:pt idx="11">
                  <c:v>2.0011077330307629</c:v>
                </c:pt>
                <c:pt idx="12">
                  <c:v>2.0000003065983023</c:v>
                </c:pt>
                <c:pt idx="13">
                  <c:v>2.0000000000000235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3-4580-9160-3FDCAFCE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71824"/>
        <c:axId val="917165168"/>
      </c:scatterChart>
      <c:valAx>
        <c:axId val="9171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65168"/>
        <c:crosses val="autoZero"/>
        <c:crossBetween val="midCat"/>
      </c:valAx>
      <c:valAx>
        <c:axId val="917165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71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</xdr:row>
      <xdr:rowOff>69850</xdr:rowOff>
    </xdr:from>
    <xdr:to>
      <xdr:col>8</xdr:col>
      <xdr:colOff>730250</xdr:colOff>
      <xdr:row>18</xdr:row>
      <xdr:rowOff>95250</xdr:rowOff>
    </xdr:to>
    <xdr:sp macro="" textlink="">
      <xdr:nvSpPr>
        <xdr:cNvPr id="2" name="Textfeld 1"/>
        <xdr:cNvSpPr txBox="1"/>
      </xdr:nvSpPr>
      <xdr:spPr>
        <a:xfrm>
          <a:off x="749300" y="254000"/>
          <a:ext cx="6076950" cy="315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Dieser Excelfile beinhaltet</a:t>
          </a:r>
          <a:r>
            <a:rPr lang="en-US" sz="1100" baseline="0"/>
            <a:t> eine Übersicht über alle m-files für die Vorlesung SysSim </a:t>
          </a:r>
        </a:p>
        <a:p>
          <a:endParaRPr lang="en-US" sz="1100" baseline="0"/>
        </a:p>
        <a:p>
          <a:r>
            <a:rPr lang="en-US" sz="1100" baseline="0"/>
            <a:t>Stand: 3.10.2022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130</xdr:row>
      <xdr:rowOff>175758</xdr:rowOff>
    </xdr:from>
    <xdr:to>
      <xdr:col>7</xdr:col>
      <xdr:colOff>730154</xdr:colOff>
      <xdr:row>141</xdr:row>
      <xdr:rowOff>172720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9770" y="23391358"/>
          <a:ext cx="2506884" cy="2022612"/>
        </a:xfrm>
        <a:prstGeom prst="rect">
          <a:avLst/>
        </a:prstGeom>
      </xdr:spPr>
    </xdr:pic>
    <xdr:clientData/>
  </xdr:twoCellAnchor>
  <xdr:twoCellAnchor editAs="oneCell">
    <xdr:from>
      <xdr:col>8</xdr:col>
      <xdr:colOff>13970</xdr:colOff>
      <xdr:row>130</xdr:row>
      <xdr:rowOff>142240</xdr:rowOff>
    </xdr:from>
    <xdr:to>
      <xdr:col>11</xdr:col>
      <xdr:colOff>451920</xdr:colOff>
      <xdr:row>141</xdr:row>
      <xdr:rowOff>142240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6920" y="23357840"/>
          <a:ext cx="2857300" cy="20256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</xdr:colOff>
      <xdr:row>124</xdr:row>
      <xdr:rowOff>7621</xdr:rowOff>
    </xdr:from>
    <xdr:to>
      <xdr:col>7</xdr:col>
      <xdr:colOff>556260</xdr:colOff>
      <xdr:row>125</xdr:row>
      <xdr:rowOff>180605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9280" y="22341841"/>
          <a:ext cx="2301240" cy="1735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30481</xdr:colOff>
      <xdr:row>10</xdr:row>
      <xdr:rowOff>45720</xdr:rowOff>
    </xdr:from>
    <xdr:to>
      <xdr:col>3</xdr:col>
      <xdr:colOff>1120141</xdr:colOff>
      <xdr:row>10</xdr:row>
      <xdr:rowOff>1778545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8261" y="2240280"/>
          <a:ext cx="1089660" cy="1732825"/>
        </a:xfrm>
        <a:prstGeom prst="rect">
          <a:avLst/>
        </a:prstGeom>
      </xdr:spPr>
    </xdr:pic>
    <xdr:clientData/>
  </xdr:twoCellAnchor>
  <xdr:twoCellAnchor editAs="oneCell">
    <xdr:from>
      <xdr:col>3</xdr:col>
      <xdr:colOff>1112872</xdr:colOff>
      <xdr:row>10</xdr:row>
      <xdr:rowOff>43627</xdr:rowOff>
    </xdr:from>
    <xdr:to>
      <xdr:col>3</xdr:col>
      <xdr:colOff>2199249</xdr:colOff>
      <xdr:row>10</xdr:row>
      <xdr:rowOff>1773288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652" y="2238187"/>
          <a:ext cx="1086377" cy="1729661"/>
        </a:xfrm>
        <a:prstGeom prst="rect">
          <a:avLst/>
        </a:prstGeom>
      </xdr:spPr>
    </xdr:pic>
    <xdr:clientData/>
  </xdr:twoCellAnchor>
  <xdr:twoCellAnchor editAs="oneCell">
    <xdr:from>
      <xdr:col>3</xdr:col>
      <xdr:colOff>716281</xdr:colOff>
      <xdr:row>11</xdr:row>
      <xdr:rowOff>104579</xdr:rowOff>
    </xdr:from>
    <xdr:to>
      <xdr:col>3</xdr:col>
      <xdr:colOff>1760221</xdr:colOff>
      <xdr:row>11</xdr:row>
      <xdr:rowOff>1075821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4061" y="4158419"/>
          <a:ext cx="1043940" cy="971242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12</xdr:row>
      <xdr:rowOff>93849</xdr:rowOff>
    </xdr:from>
    <xdr:to>
      <xdr:col>3</xdr:col>
      <xdr:colOff>1586293</xdr:colOff>
      <xdr:row>12</xdr:row>
      <xdr:rowOff>1242243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54980" y="5328789"/>
          <a:ext cx="1129093" cy="1148394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13</xdr:row>
      <xdr:rowOff>98352</xdr:rowOff>
    </xdr:from>
    <xdr:to>
      <xdr:col>3</xdr:col>
      <xdr:colOff>1615440</xdr:colOff>
      <xdr:row>13</xdr:row>
      <xdr:rowOff>1349071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16880" y="6582972"/>
          <a:ext cx="1196340" cy="1250719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304801</xdr:colOff>
      <xdr:row>9</xdr:row>
      <xdr:rowOff>52969</xdr:rowOff>
    </xdr:from>
    <xdr:to>
      <xdr:col>3</xdr:col>
      <xdr:colOff>1898407</xdr:colOff>
      <xdr:row>9</xdr:row>
      <xdr:rowOff>1310640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2581" y="2857129"/>
          <a:ext cx="1593606" cy="1257671"/>
        </a:xfrm>
        <a:prstGeom prst="rect">
          <a:avLst/>
        </a:prstGeom>
      </xdr:spPr>
    </xdr:pic>
    <xdr:clientData/>
  </xdr:twoCellAnchor>
  <xdr:twoCellAnchor editAs="oneCell">
    <xdr:from>
      <xdr:col>3</xdr:col>
      <xdr:colOff>515378</xdr:colOff>
      <xdr:row>8</xdr:row>
      <xdr:rowOff>76201</xdr:rowOff>
    </xdr:from>
    <xdr:to>
      <xdr:col>3</xdr:col>
      <xdr:colOff>1697355</xdr:colOff>
      <xdr:row>8</xdr:row>
      <xdr:rowOff>1097281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13158" y="1722121"/>
          <a:ext cx="1181977" cy="1021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10</xdr:row>
      <xdr:rowOff>137160</xdr:rowOff>
    </xdr:from>
    <xdr:to>
      <xdr:col>8</xdr:col>
      <xdr:colOff>182880</xdr:colOff>
      <xdr:row>25</xdr:row>
      <xdr:rowOff>137160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1188721</xdr:colOff>
      <xdr:row>5</xdr:row>
      <xdr:rowOff>15240</xdr:rowOff>
    </xdr:from>
    <xdr:to>
      <xdr:col>7</xdr:col>
      <xdr:colOff>3185161</xdr:colOff>
      <xdr:row>6</xdr:row>
      <xdr:rowOff>179250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2"/>
            <xdr:cNvSpPr txBox="1"/>
          </xdr:nvSpPr>
          <xdr:spPr>
            <a:xfrm>
              <a:off x="3924301" y="975360"/>
              <a:ext cx="1996440" cy="34689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de-DE" sz="12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de-DE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unc>
                          <m:func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de-DE" sz="12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de-DE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</m:func>
                      </m:den>
                    </m:f>
                    <m:r>
                      <a:rPr lang="de-DE" sz="12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unc>
                          <m:funcPr>
                            <m:ctrlPr>
                              <a:rPr lang="de-DE" sz="12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de-DE" sz="1200">
                                <a:latin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r>
                              <a:rPr lang="de-DE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</m:func>
                      </m:den>
                    </m:f>
                    <m:r>
                      <a:rPr lang="de-DE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−3=0 </m:t>
                    </m:r>
                  </m:oMath>
                </m:oMathPara>
              </a14:m>
              <a:endParaRPr lang="de-DE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Textfeld 22"/>
            <xdr:cNvSpPr txBox="1"/>
          </xdr:nvSpPr>
          <xdr:spPr>
            <a:xfrm>
              <a:off x="3924301" y="975360"/>
              <a:ext cx="1996440" cy="34689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de-DE" sz="1200" i="0">
                  <a:latin typeface="Cambria Math" panose="02040503050406030204" pitchFamily="18" charset="0"/>
                </a:rPr>
                <a:t>𝑓(</a:t>
              </a:r>
              <a:r>
                <a:rPr lang="de-D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de-DE" sz="1200" b="0" i="0">
                  <a:latin typeface="Cambria Math" panose="02040503050406030204" pitchFamily="18" charset="0"/>
                </a:rPr>
                <a:t>1/sin⁡</a:t>
              </a:r>
              <a:r>
                <a:rPr lang="de-D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</a:t>
              </a:r>
              <a:r>
                <a:rPr lang="de-DE" sz="1200" b="0" i="0">
                  <a:latin typeface="Cambria Math" panose="02040503050406030204" pitchFamily="18" charset="0"/>
                </a:rPr>
                <a:t>+</a:t>
              </a:r>
              <a:r>
                <a:rPr lang="de-DE" sz="1200" i="0">
                  <a:latin typeface="Cambria Math" panose="02040503050406030204" pitchFamily="18" charset="0"/>
                </a:rPr>
                <a:t>1/cos⁡</a:t>
              </a:r>
              <a:r>
                <a:rPr lang="de-D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−3=0 </a:t>
              </a:r>
              <a:endParaRPr lang="de-DE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7</xdr:col>
      <xdr:colOff>1074421</xdr:colOff>
      <xdr:row>7</xdr:row>
      <xdr:rowOff>129540</xdr:rowOff>
    </xdr:from>
    <xdr:to>
      <xdr:col>7</xdr:col>
      <xdr:colOff>3230880</xdr:colOff>
      <xdr:row>9</xdr:row>
      <xdr:rowOff>134331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15"/>
            <xdr:cNvSpPr txBox="1"/>
          </xdr:nvSpPr>
          <xdr:spPr>
            <a:xfrm>
              <a:off x="3810001" y="1455420"/>
              <a:ext cx="2156459" cy="370551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de-DE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de-DE" sz="1200" i="1">
                                <a:solidFill>
                                  <a:prstClr val="black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de-DE" sz="1200">
                                <a:solidFill>
                                  <a:prstClr val="black"/>
                                </a:solidFill>
                                <a:latin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r>
                              <a:rPr lang="de-DE" sz="1200" i="1">
                                <a:solidFill>
                                  <a:prstClr val="black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</m:func>
                      </m:num>
                      <m:den>
                        <m:sSup>
                          <m:sSupPr>
                            <m:ctrlPr>
                              <a:rPr lang="de-DE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de-DE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de-DE" sz="1200">
                                        <a:latin typeface="Cambria Math" panose="02040503050406030204" pitchFamily="18" charset="0"/>
                                      </a:rPr>
                                      <m:t>sin</m:t>
                                    </m:r>
                                  </m:fName>
                                  <m:e>
                                    <m:r>
                                      <a:rPr lang="de-DE" sz="12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de-DE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2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de-D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de-DE" sz="1200" i="1">
                                <a:solidFill>
                                  <a:prstClr val="black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de-DE" sz="1200" b="0" i="0">
                                <a:solidFill>
                                  <a:prstClr val="black"/>
                                </a:solidFill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de-DE" sz="1200" i="1">
                                <a:solidFill>
                                  <a:prstClr val="black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</m:func>
                      </m:num>
                      <m:den>
                        <m:sSup>
                          <m:sSupPr>
                            <m:ctrlPr>
                              <a:rPr lang="de-DE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de-DE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de-DE" sz="1200" b="0" i="0">
                                        <a:latin typeface="Cambria Math" panose="02040503050406030204" pitchFamily="18" charset="0"/>
                                      </a:rPr>
                                      <m:t>cos</m:t>
                                    </m:r>
                                  </m:fName>
                                  <m:e>
                                    <m:r>
                                      <a:rPr lang="de-DE" sz="12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de-DE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Textfeld 15"/>
            <xdr:cNvSpPr txBox="1"/>
          </xdr:nvSpPr>
          <xdr:spPr>
            <a:xfrm>
              <a:off x="3810001" y="1455420"/>
              <a:ext cx="2156459" cy="370551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de-DE" sz="1200" i="0">
                  <a:latin typeface="Cambria Math" panose="02040503050406030204" pitchFamily="18" charset="0"/>
                </a:rPr>
                <a:t>𝑓</a:t>
              </a:r>
              <a:r>
                <a:rPr lang="de-DE" sz="1200" b="0" i="0">
                  <a:latin typeface="Cambria Math" panose="02040503050406030204" pitchFamily="18" charset="0"/>
                </a:rPr>
                <a:t>^′ </a:t>
              </a:r>
              <a:r>
                <a:rPr lang="de-DE" sz="1200" i="0">
                  <a:latin typeface="Cambria Math" panose="02040503050406030204" pitchFamily="18" charset="0"/>
                </a:rPr>
                <a:t>(</a:t>
              </a:r>
              <a:r>
                <a:rPr lang="de-D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de-DE" sz="1200" i="0">
                  <a:solidFill>
                    <a:prstClr val="black"/>
                  </a:solidFill>
                  <a:latin typeface="Cambria Math" panose="02040503050406030204" pitchFamily="18" charset="0"/>
                </a:rPr>
                <a:t>cos⁡</a:t>
              </a:r>
              <a:r>
                <a:rPr lang="de-DE" sz="1200" i="0">
                  <a:solidFill>
                    <a:prstClr val="black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de-DE" sz="1200" b="0" i="0">
                  <a:solidFill>
                    <a:prstClr val="black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/(</a:t>
              </a:r>
              <a:r>
                <a:rPr lang="de-DE" sz="1200" i="0">
                  <a:latin typeface="Cambria Math" panose="02040503050406030204" pitchFamily="18" charset="0"/>
                </a:rPr>
                <a:t>sin⁡</a:t>
              </a:r>
              <a:r>
                <a:rPr lang="de-D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)^2 </a:t>
              </a:r>
              <a:r>
                <a:rPr lang="de-DE" sz="1200" b="0" i="0">
                  <a:latin typeface="Cambria Math" panose="02040503050406030204" pitchFamily="18" charset="0"/>
                </a:rPr>
                <a:t>+</a:t>
              </a:r>
              <a:r>
                <a:rPr lang="de-DE" sz="1200" b="0" i="0">
                  <a:solidFill>
                    <a:prstClr val="black"/>
                  </a:solidFill>
                  <a:latin typeface="Cambria Math" panose="02040503050406030204" pitchFamily="18" charset="0"/>
                </a:rPr>
                <a:t>sin⁡</a:t>
              </a:r>
              <a:r>
                <a:rPr lang="de-DE" sz="1200" i="0">
                  <a:solidFill>
                    <a:prstClr val="black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𝛼/(</a:t>
              </a:r>
              <a:r>
                <a:rPr lang="de-DE" sz="1200" b="0" i="0">
                  <a:latin typeface="Cambria Math" panose="02040503050406030204" pitchFamily="18" charset="0"/>
                </a:rPr>
                <a:t>cos⁡</a:t>
              </a:r>
              <a:r>
                <a:rPr lang="de-D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)^2 </a:t>
              </a:r>
              <a:endParaRPr lang="de-DE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7</xdr:col>
      <xdr:colOff>1196341</xdr:colOff>
      <xdr:row>2</xdr:row>
      <xdr:rowOff>152400</xdr:rowOff>
    </xdr:from>
    <xdr:to>
      <xdr:col>7</xdr:col>
      <xdr:colOff>3009593</xdr:colOff>
      <xdr:row>4</xdr:row>
      <xdr:rowOff>177388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10"/>
            <xdr:cNvSpPr txBox="1"/>
          </xdr:nvSpPr>
          <xdr:spPr>
            <a:xfrm>
              <a:off x="3931921" y="518160"/>
              <a:ext cx="1813252" cy="436468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de-DE" sz="12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de-DE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de-DE" sz="12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num>
                      <m:den>
                        <m:sSup>
                          <m:sSup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de-DE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de-DE" sz="12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de-DE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feld 10"/>
            <xdr:cNvSpPr txBox="1"/>
          </xdr:nvSpPr>
          <xdr:spPr>
            <a:xfrm>
              <a:off x="3931921" y="518160"/>
              <a:ext cx="1813252" cy="436468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𝛼_(</a:t>
              </a:r>
              <a:r>
                <a:rPr lang="de-DE" sz="1200" b="0" i="0">
                  <a:latin typeface="Cambria Math" panose="02040503050406030204" pitchFamily="18" charset="0"/>
                </a:rPr>
                <a:t>𝑛+1)=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de-DE" sz="1200" i="0">
                  <a:latin typeface="Cambria Math" panose="02040503050406030204" pitchFamily="18" charset="0"/>
                </a:rPr>
                <a:t>𝑛</a:t>
              </a:r>
              <a:r>
                <a:rPr lang="de-DE" sz="1200" b="0" i="0">
                  <a:latin typeface="Cambria Math" panose="02040503050406030204" pitchFamily="18" charset="0"/>
                </a:rPr>
                <a:t>−𝑓(</a:t>
              </a:r>
              <a:r>
                <a:rPr lang="de-D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de-DE" sz="1200" i="0">
                  <a:latin typeface="Cambria Math" panose="02040503050406030204" pitchFamily="18" charset="0"/>
                </a:rPr>
                <a:t>𝑛 )</a:t>
              </a:r>
              <a:r>
                <a:rPr lang="de-DE" sz="1200" b="0" i="0">
                  <a:latin typeface="Cambria Math" panose="02040503050406030204" pitchFamily="18" charset="0"/>
                </a:rPr>
                <a:t>/(𝑓^′ (</a:t>
              </a:r>
              <a:r>
                <a:rPr lang="de-D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de-DE" sz="1200" i="0">
                  <a:latin typeface="Cambria Math" panose="02040503050406030204" pitchFamily="18" charset="0"/>
                </a:rPr>
                <a:t>𝑛 ) </a:t>
              </a:r>
              <a:r>
                <a:rPr lang="de-DE" sz="1200" b="0" i="0">
                  <a:latin typeface="Cambria Math" panose="02040503050406030204" pitchFamily="18" charset="0"/>
                </a:rPr>
                <a:t>)</a:t>
              </a:r>
              <a:endParaRPr lang="de-DE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23</xdr:col>
      <xdr:colOff>304800</xdr:colOff>
      <xdr:row>19</xdr:row>
      <xdr:rowOff>90109</xdr:rowOff>
    </xdr:from>
    <xdr:to>
      <xdr:col>29</xdr:col>
      <xdr:colOff>101600</xdr:colOff>
      <xdr:row>35</xdr:row>
      <xdr:rowOff>18143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330201</xdr:colOff>
      <xdr:row>36</xdr:row>
      <xdr:rowOff>12700</xdr:rowOff>
    </xdr:from>
    <xdr:to>
      <xdr:col>26</xdr:col>
      <xdr:colOff>685800</xdr:colOff>
      <xdr:row>57</xdr:row>
      <xdr:rowOff>50800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294750</xdr:colOff>
      <xdr:row>2</xdr:row>
      <xdr:rowOff>222739</xdr:rowOff>
    </xdr:from>
    <xdr:to>
      <xdr:col>29</xdr:col>
      <xdr:colOff>90817</xdr:colOff>
      <xdr:row>18</xdr:row>
      <xdr:rowOff>106496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3" sqref="M1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opLeftCell="A16" workbookViewId="0">
      <selection activeCell="A41" sqref="A41:B41"/>
    </sheetView>
  </sheetViews>
  <sheetFormatPr baseColWidth="10" defaultColWidth="11.5703125" defaultRowHeight="15" x14ac:dyDescent="0.25"/>
  <cols>
    <col min="1" max="1" width="11.5703125" style="4"/>
    <col min="2" max="2" width="38.42578125" style="8" customWidth="1"/>
    <col min="3" max="3" width="25.5703125" style="4" bestFit="1" customWidth="1"/>
    <col min="4" max="4" width="32.42578125" style="8" customWidth="1"/>
    <col min="5" max="16384" width="11.5703125" style="4"/>
  </cols>
  <sheetData>
    <row r="2" spans="1:4" x14ac:dyDescent="0.25">
      <c r="B2" s="9" t="s">
        <v>372</v>
      </c>
      <c r="D2" s="9"/>
    </row>
    <row r="3" spans="1:4" ht="6" customHeight="1" x14ac:dyDescent="0.25"/>
    <row r="4" spans="1:4" x14ac:dyDescent="0.25">
      <c r="A4" s="40" t="s">
        <v>373</v>
      </c>
      <c r="B4" s="42"/>
      <c r="C4" s="40"/>
    </row>
    <row r="5" spans="1:4" x14ac:dyDescent="0.25">
      <c r="A5" s="1"/>
    </row>
    <row r="6" spans="1:4" x14ac:dyDescent="0.25">
      <c r="A6" s="1"/>
      <c r="B6" s="53" t="s">
        <v>392</v>
      </c>
      <c r="C6" s="53"/>
    </row>
    <row r="7" spans="1:4" x14ac:dyDescent="0.25">
      <c r="B7" s="43" t="s">
        <v>375</v>
      </c>
      <c r="C7" s="44" t="s">
        <v>374</v>
      </c>
    </row>
    <row r="8" spans="1:4" ht="30" x14ac:dyDescent="0.25">
      <c r="B8" s="41" t="s">
        <v>385</v>
      </c>
      <c r="C8" s="4" t="s">
        <v>378</v>
      </c>
    </row>
    <row r="9" spans="1:4" ht="91.35" customHeight="1" x14ac:dyDescent="0.25">
      <c r="B9" s="8" t="s">
        <v>386</v>
      </c>
      <c r="C9" s="1" t="s">
        <v>376</v>
      </c>
    </row>
    <row r="10" spans="1:4" ht="104.45" customHeight="1" x14ac:dyDescent="0.25">
      <c r="B10" s="8" t="s">
        <v>387</v>
      </c>
      <c r="C10" s="1" t="s">
        <v>377</v>
      </c>
    </row>
    <row r="11" spans="1:4" ht="146.44999999999999" customHeight="1" x14ac:dyDescent="0.25">
      <c r="B11" s="8" t="s">
        <v>388</v>
      </c>
      <c r="C11" s="1" t="s">
        <v>384</v>
      </c>
    </row>
    <row r="12" spans="1:4" ht="93" customHeight="1" x14ac:dyDescent="0.25">
      <c r="B12" s="8" t="s">
        <v>391</v>
      </c>
      <c r="C12" s="4" t="s">
        <v>379</v>
      </c>
    </row>
    <row r="13" spans="1:4" ht="98.45" customHeight="1" x14ac:dyDescent="0.25">
      <c r="B13" s="8" t="s">
        <v>389</v>
      </c>
      <c r="C13" s="4" t="s">
        <v>380</v>
      </c>
    </row>
    <row r="14" spans="1:4" ht="116.45" customHeight="1" x14ac:dyDescent="0.25">
      <c r="B14" s="8" t="s">
        <v>390</v>
      </c>
      <c r="C14" s="4" t="s">
        <v>381</v>
      </c>
    </row>
    <row r="16" spans="1:4" ht="22.7" customHeight="1" x14ac:dyDescent="0.25">
      <c r="B16" s="53" t="s">
        <v>393</v>
      </c>
      <c r="C16" s="4" t="s">
        <v>382</v>
      </c>
    </row>
    <row r="17" spans="1:3" ht="24" customHeight="1" x14ac:dyDescent="0.25">
      <c r="B17" s="53"/>
      <c r="C17" s="4" t="s">
        <v>383</v>
      </c>
    </row>
    <row r="18" spans="1:3" ht="30" x14ac:dyDescent="0.25">
      <c r="B18" s="8" t="s">
        <v>401</v>
      </c>
      <c r="C18" s="4" t="s">
        <v>400</v>
      </c>
    </row>
    <row r="19" spans="1:3" ht="75" x14ac:dyDescent="0.25">
      <c r="B19" s="8" t="s">
        <v>403</v>
      </c>
      <c r="C19" s="4" t="s">
        <v>402</v>
      </c>
    </row>
    <row r="21" spans="1:3" x14ac:dyDescent="0.25">
      <c r="A21" s="46" t="s">
        <v>406</v>
      </c>
      <c r="B21" s="42"/>
      <c r="C21" s="46"/>
    </row>
    <row r="23" spans="1:3" x14ac:dyDescent="0.25">
      <c r="A23" s="55" t="s">
        <v>416</v>
      </c>
      <c r="B23" s="55"/>
    </row>
    <row r="24" spans="1:3" ht="45" x14ac:dyDescent="0.25">
      <c r="B24" s="8" t="s">
        <v>414</v>
      </c>
      <c r="C24" s="4" t="s">
        <v>409</v>
      </c>
    </row>
    <row r="25" spans="1:3" ht="30" x14ac:dyDescent="0.25">
      <c r="B25" s="8" t="s">
        <v>415</v>
      </c>
      <c r="C25" s="4" t="s">
        <v>410</v>
      </c>
    </row>
    <row r="27" spans="1:3" x14ac:dyDescent="0.25">
      <c r="A27" s="55" t="s">
        <v>418</v>
      </c>
      <c r="B27" s="55"/>
    </row>
    <row r="28" spans="1:3" ht="30" x14ac:dyDescent="0.25">
      <c r="B28" s="8" t="s">
        <v>417</v>
      </c>
      <c r="C28" s="4" t="s">
        <v>407</v>
      </c>
    </row>
    <row r="30" spans="1:3" x14ac:dyDescent="0.25">
      <c r="A30" s="55" t="s">
        <v>419</v>
      </c>
      <c r="B30" s="55"/>
    </row>
    <row r="31" spans="1:3" x14ac:dyDescent="0.25">
      <c r="A31" s="47"/>
      <c r="B31" s="47" t="s">
        <v>421</v>
      </c>
    </row>
    <row r="32" spans="1:3" x14ac:dyDescent="0.25">
      <c r="A32" s="47"/>
      <c r="B32" s="47"/>
    </row>
    <row r="33" spans="1:4" ht="14.45" customHeight="1" x14ac:dyDescent="0.25">
      <c r="A33" s="55" t="s">
        <v>420</v>
      </c>
      <c r="B33" s="55"/>
    </row>
    <row r="34" spans="1:4" ht="30" x14ac:dyDescent="0.25">
      <c r="B34" s="8" t="s">
        <v>422</v>
      </c>
      <c r="C34" s="4" t="s">
        <v>408</v>
      </c>
    </row>
    <row r="36" spans="1:4" x14ac:dyDescent="0.25">
      <c r="A36" s="49" t="s">
        <v>424</v>
      </c>
      <c r="B36" s="49"/>
    </row>
    <row r="37" spans="1:4" ht="45" x14ac:dyDescent="0.25">
      <c r="B37" s="8" t="s">
        <v>425</v>
      </c>
      <c r="C37" s="4" t="s">
        <v>413</v>
      </c>
    </row>
    <row r="38" spans="1:4" ht="60" x14ac:dyDescent="0.25">
      <c r="B38" s="8" t="s">
        <v>423</v>
      </c>
      <c r="C38" s="4" t="s">
        <v>411</v>
      </c>
      <c r="D38" s="4"/>
    </row>
    <row r="39" spans="1:4" ht="30" x14ac:dyDescent="0.25">
      <c r="B39" s="8" t="s">
        <v>427</v>
      </c>
      <c r="C39" s="4" t="s">
        <v>426</v>
      </c>
    </row>
    <row r="41" spans="1:4" x14ac:dyDescent="0.25">
      <c r="A41" s="49" t="s">
        <v>428</v>
      </c>
      <c r="B41" s="49"/>
    </row>
    <row r="42" spans="1:4" ht="90" x14ac:dyDescent="0.25">
      <c r="B42" s="8" t="s">
        <v>429</v>
      </c>
      <c r="C42" s="4" t="s">
        <v>412</v>
      </c>
    </row>
    <row r="43" spans="1:4" x14ac:dyDescent="0.25">
      <c r="B43" s="8" t="s">
        <v>431</v>
      </c>
      <c r="C43" s="4" t="s">
        <v>430</v>
      </c>
    </row>
  </sheetData>
  <mergeCells count="8">
    <mergeCell ref="A33:B33"/>
    <mergeCell ref="A36:B36"/>
    <mergeCell ref="A41:B41"/>
    <mergeCell ref="B6:C6"/>
    <mergeCell ref="B16:B17"/>
    <mergeCell ref="A23:B23"/>
    <mergeCell ref="A27:B27"/>
    <mergeCell ref="A30:B30"/>
  </mergeCells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B8" sqref="B8"/>
    </sheetView>
  </sheetViews>
  <sheetFormatPr baseColWidth="10" defaultColWidth="11.5703125" defaultRowHeight="15" x14ac:dyDescent="0.25"/>
  <cols>
    <col min="1" max="1" width="11.5703125" style="4"/>
    <col min="2" max="2" width="46.5703125" style="8" customWidth="1"/>
    <col min="3" max="3" width="18.42578125" style="4" bestFit="1" customWidth="1"/>
    <col min="4" max="4" width="14.42578125" style="4" bestFit="1" customWidth="1"/>
    <col min="5" max="16384" width="11.5703125" style="4"/>
  </cols>
  <sheetData>
    <row r="1" spans="2:4" ht="30" x14ac:dyDescent="0.25">
      <c r="B1" s="9" t="s">
        <v>188</v>
      </c>
    </row>
    <row r="2" spans="2:4" x14ac:dyDescent="0.25">
      <c r="B2" s="9" t="s">
        <v>189</v>
      </c>
    </row>
    <row r="3" spans="2:4" ht="30" x14ac:dyDescent="0.25">
      <c r="B3" s="8" t="s">
        <v>191</v>
      </c>
      <c r="C3" s="1" t="s">
        <v>190</v>
      </c>
    </row>
    <row r="4" spans="2:4" x14ac:dyDescent="0.25">
      <c r="C4" s="1"/>
    </row>
    <row r="5" spans="2:4" x14ac:dyDescent="0.25">
      <c r="B5" s="9" t="s">
        <v>192</v>
      </c>
    </row>
    <row r="6" spans="2:4" ht="30" x14ac:dyDescent="0.25">
      <c r="B6" s="8" t="s">
        <v>195</v>
      </c>
      <c r="C6" s="4" t="s">
        <v>193</v>
      </c>
      <c r="D6" s="4" t="s">
        <v>194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82"/>
  <sheetViews>
    <sheetView showGridLines="0" topLeftCell="S28" zoomScale="140" zoomScaleNormal="140" workbookViewId="0">
      <selection activeCell="S34" sqref="S34"/>
    </sheetView>
  </sheetViews>
  <sheetFormatPr baseColWidth="10" defaultColWidth="11.5703125" defaultRowHeight="15" x14ac:dyDescent="0.25"/>
  <cols>
    <col min="1" max="1" width="2.5703125" style="4" customWidth="1"/>
    <col min="2" max="2" width="4.85546875" style="19" customWidth="1"/>
    <col min="3" max="3" width="3.85546875" style="19" customWidth="1"/>
    <col min="4" max="4" width="9.42578125" style="20" customWidth="1"/>
    <col min="5" max="5" width="10.140625" style="20" customWidth="1"/>
    <col min="6" max="6" width="5.85546875" style="20" customWidth="1"/>
    <col min="7" max="7" width="3.42578125" style="20" customWidth="1"/>
    <col min="8" max="8" width="65.42578125" style="20" customWidth="1"/>
    <col min="9" max="9" width="11.5703125" style="20"/>
    <col min="10" max="10" width="7.140625" style="22" customWidth="1"/>
    <col min="11" max="11" width="8.140625" style="22" bestFit="1" customWidth="1"/>
    <col min="12" max="13" width="4.140625" style="23" bestFit="1" customWidth="1"/>
    <col min="14" max="14" width="7.85546875" style="24" bestFit="1" customWidth="1"/>
    <col min="15" max="15" width="7.140625" style="23" bestFit="1" customWidth="1"/>
    <col min="16" max="18" width="11.5703125" style="4"/>
    <col min="19" max="19" width="13.42578125" style="4" bestFit="1" customWidth="1"/>
    <col min="20" max="20" width="13.42578125" style="4" customWidth="1"/>
    <col min="21" max="21" width="4.85546875" style="19" bestFit="1" customWidth="1"/>
    <col min="22" max="22" width="11.5703125" style="4"/>
    <col min="23" max="23" width="19.85546875" style="4" bestFit="1" customWidth="1"/>
    <col min="24" max="16384" width="11.5703125" style="4"/>
  </cols>
  <sheetData>
    <row r="2" spans="2:31" x14ac:dyDescent="0.25">
      <c r="E2" s="4"/>
      <c r="H2" s="21" t="s">
        <v>274</v>
      </c>
      <c r="J2" s="56" t="s">
        <v>275</v>
      </c>
      <c r="K2" s="56"/>
      <c r="L2" s="56"/>
      <c r="M2" s="56"/>
      <c r="N2" s="56"/>
      <c r="O2" s="56"/>
      <c r="P2" s="56"/>
    </row>
    <row r="3" spans="2:31" ht="18.75" x14ac:dyDescent="0.25">
      <c r="R3" s="4" t="s">
        <v>276</v>
      </c>
      <c r="W3" s="25" t="s">
        <v>277</v>
      </c>
    </row>
    <row r="4" spans="2:31" x14ac:dyDescent="0.25">
      <c r="B4" s="19" t="s">
        <v>278</v>
      </c>
      <c r="D4" s="20" t="s">
        <v>279</v>
      </c>
      <c r="E4" s="20" t="s">
        <v>280</v>
      </c>
      <c r="F4" s="20" t="s">
        <v>281</v>
      </c>
      <c r="J4" s="26" t="s">
        <v>279</v>
      </c>
      <c r="K4" s="27" t="s">
        <v>280</v>
      </c>
      <c r="L4" s="28" t="s">
        <v>282</v>
      </c>
      <c r="M4" s="28" t="s">
        <v>283</v>
      </c>
      <c r="N4" s="29" t="s">
        <v>284</v>
      </c>
      <c r="O4" s="28" t="s">
        <v>285</v>
      </c>
      <c r="P4" s="30" t="s">
        <v>286</v>
      </c>
      <c r="R4" s="4">
        <f>PI()/4+SQRT((3-2*SQRT(2))/(5*SQRT(2)))</f>
        <v>0.94116744378330774</v>
      </c>
      <c r="S4" s="4">
        <f>R4*180/PI()</f>
        <v>53.924922343899702</v>
      </c>
      <c r="U4" s="19" t="s">
        <v>287</v>
      </c>
      <c r="V4" s="31" t="s">
        <v>288</v>
      </c>
      <c r="W4" s="32" t="s">
        <v>289</v>
      </c>
    </row>
    <row r="5" spans="2:31" x14ac:dyDescent="0.25">
      <c r="B5" s="19">
        <v>0.01</v>
      </c>
      <c r="D5" s="20">
        <v>0.53</v>
      </c>
      <c r="E5" s="20">
        <f>D5*180/PI()</f>
        <v>30.366763141933632</v>
      </c>
      <c r="F5" s="20">
        <f>1/COS(D5)+1/SIN(D5)-3</f>
        <v>0.13711655262682676</v>
      </c>
      <c r="J5" s="26">
        <f>1.05*PI()/4</f>
        <v>0.82466807156732069</v>
      </c>
      <c r="K5" s="26">
        <f>J5*180/PI()</f>
        <v>47.25</v>
      </c>
      <c r="L5" s="28">
        <f>SIN(J5)</f>
        <v>0.73432250943568556</v>
      </c>
      <c r="M5" s="28">
        <f>COS(J5)</f>
        <v>0.67880074553294178</v>
      </c>
      <c r="N5" s="33">
        <f>1/L5+1/M5-3</f>
        <v>-0.16501417489262682</v>
      </c>
      <c r="O5" s="28">
        <f>L5/M5^2-M5/L5^2</f>
        <v>0.33484955008540362</v>
      </c>
      <c r="P5" s="34">
        <f>N5/O5</f>
        <v>-0.49280094553073112</v>
      </c>
      <c r="R5" s="4">
        <f>PI()/4-SQRT((3-2*SQRT(2))/(5*SQRT(2)))</f>
        <v>0.62962888301158881</v>
      </c>
      <c r="S5" s="4">
        <f>R5*180/PI()</f>
        <v>36.075077656100298</v>
      </c>
      <c r="U5" s="30">
        <v>1</v>
      </c>
      <c r="V5" s="35">
        <v>1000</v>
      </c>
      <c r="W5" s="35">
        <f>0.5*V5+2/V5</f>
        <v>500.00200000000001</v>
      </c>
    </row>
    <row r="6" spans="2:31" x14ac:dyDescent="0.25">
      <c r="D6" s="20">
        <f>D5+$B$5</f>
        <v>0.54</v>
      </c>
      <c r="E6" s="20">
        <f>D6*180/PI()</f>
        <v>30.939720937064454</v>
      </c>
      <c r="F6" s="20">
        <f>1/COS(D6)+1/SIN(D6)-3</f>
        <v>0.11090771532996024</v>
      </c>
      <c r="J6" s="26">
        <f>J5-P5</f>
        <v>1.3174690170980519</v>
      </c>
      <c r="K6" s="26">
        <f t="shared" ref="K6:K18" si="0">J6*180/PI()</f>
        <v>75.485414318967258</v>
      </c>
      <c r="L6" s="28">
        <f>SIN(J6)</f>
        <v>0.96808387023206943</v>
      </c>
      <c r="M6" s="28">
        <f>COS(J6)</f>
        <v>0.25062645550000873</v>
      </c>
      <c r="N6" s="33">
        <f>1/L6+1/M6-3</f>
        <v>2.0229701177626547</v>
      </c>
      <c r="O6" s="28">
        <f>L6/M6^2-M6/L6^2</f>
        <v>15.144581316943176</v>
      </c>
      <c r="P6" s="34">
        <f>N6/O6</f>
        <v>0.1335771570983896</v>
      </c>
      <c r="U6" s="30">
        <v>2</v>
      </c>
      <c r="V6" s="35">
        <f>W5</f>
        <v>500.00200000000001</v>
      </c>
      <c r="W6" s="35">
        <f>0.5*V6+2/V6</f>
        <v>250.00499998400008</v>
      </c>
    </row>
    <row r="7" spans="2:31" x14ac:dyDescent="0.25">
      <c r="D7" s="20">
        <f>D6+$B$5</f>
        <v>0.55000000000000004</v>
      </c>
      <c r="E7" s="20">
        <f>D7*180/PI()</f>
        <v>31.512678732195283</v>
      </c>
      <c r="F7" s="20">
        <f>1/COS(D7)+1/SIN(D7)-3</f>
        <v>8.6176826222271519E-2</v>
      </c>
      <c r="J7" s="26">
        <f t="shared" ref="J7:J18" si="1">J6-P6</f>
        <v>1.1838918599996622</v>
      </c>
      <c r="K7" s="26">
        <f t="shared" si="0"/>
        <v>67.832006977873576</v>
      </c>
      <c r="L7" s="28">
        <f t="shared" ref="L7:L18" si="2">SIN(J7)</f>
        <v>0.92608151245439929</v>
      </c>
      <c r="M7" s="28">
        <f t="shared" ref="M7:M18" si="3">COS(J7)</f>
        <v>0.37732351144630821</v>
      </c>
      <c r="N7" s="33">
        <f t="shared" ref="N7:N18" si="4">1/L7+1/M7-3</f>
        <v>0.73006421800213506</v>
      </c>
      <c r="O7" s="28">
        <f t="shared" ref="O7:O18" si="5">L7/M7^2-M7/L7^2</f>
        <v>6.0646509766735415</v>
      </c>
      <c r="P7" s="34">
        <f t="shared" ref="P7:P18" si="6">N7/O7</f>
        <v>0.12038025284722567</v>
      </c>
      <c r="U7" s="30">
        <v>3</v>
      </c>
      <c r="V7" s="35">
        <f t="shared" ref="V7:V9" si="7">W6</f>
        <v>250.00499998400008</v>
      </c>
      <c r="W7" s="35">
        <f t="shared" ref="W7:W9" si="8">0.5*V7+2/V7</f>
        <v>125.01049983200375</v>
      </c>
    </row>
    <row r="8" spans="2:31" x14ac:dyDescent="0.25">
      <c r="D8" s="20">
        <f t="shared" ref="D8:D56" si="9">D7+$B$5</f>
        <v>0.56000000000000005</v>
      </c>
      <c r="E8" s="20">
        <f t="shared" ref="E8:E56" si="10">D8*180/PI()</f>
        <v>32.085636527326102</v>
      </c>
      <c r="F8" s="20">
        <f t="shared" ref="F8:F56" si="11">1/COS(D8)+1/SIN(D8)-3</f>
        <v>6.2861086038649816E-2</v>
      </c>
      <c r="J8" s="26">
        <f t="shared" si="1"/>
        <v>1.0635116071524364</v>
      </c>
      <c r="K8" s="26">
        <f t="shared" si="0"/>
        <v>60.934726553009817</v>
      </c>
      <c r="L8" s="28">
        <f t="shared" si="2"/>
        <v>0.87406682684596937</v>
      </c>
      <c r="M8" s="28">
        <f t="shared" si="3"/>
        <v>0.48580570417340524</v>
      </c>
      <c r="N8" s="33">
        <f t="shared" si="4"/>
        <v>0.20251338446357536</v>
      </c>
      <c r="O8" s="28">
        <f t="shared" si="5"/>
        <v>3.0676829660617235</v>
      </c>
      <c r="P8" s="34">
        <f t="shared" si="6"/>
        <v>6.6015095661453263E-2</v>
      </c>
      <c r="U8" s="30">
        <v>4</v>
      </c>
      <c r="V8" s="35">
        <f t="shared" si="7"/>
        <v>125.01049983200375</v>
      </c>
      <c r="W8" s="35">
        <f t="shared" si="8"/>
        <v>62.521248572136258</v>
      </c>
    </row>
    <row r="9" spans="2:31" x14ac:dyDescent="0.25">
      <c r="D9" s="20">
        <f t="shared" si="9"/>
        <v>0.57000000000000006</v>
      </c>
      <c r="E9" s="20">
        <f t="shared" si="10"/>
        <v>32.658594322456928</v>
      </c>
      <c r="F9" s="20">
        <f t="shared" si="11"/>
        <v>4.0902695755435925E-2</v>
      </c>
      <c r="J9" s="26">
        <f t="shared" si="1"/>
        <v>0.99749651149098317</v>
      </c>
      <c r="K9" s="26">
        <f t="shared" si="0"/>
        <v>57.152340187456161</v>
      </c>
      <c r="L9" s="28">
        <f t="shared" si="2"/>
        <v>0.84011570866742724</v>
      </c>
      <c r="M9" s="28">
        <f t="shared" si="3"/>
        <v>0.5424072234495283</v>
      </c>
      <c r="N9" s="33">
        <f t="shared" si="4"/>
        <v>3.3945491250833904E-2</v>
      </c>
      <c r="O9" s="28">
        <f t="shared" si="5"/>
        <v>2.0870335425110302</v>
      </c>
      <c r="P9" s="34">
        <f t="shared" si="6"/>
        <v>1.6264947620339695E-2</v>
      </c>
      <c r="U9" s="30">
        <v>5</v>
      </c>
      <c r="V9" s="35">
        <f t="shared" si="7"/>
        <v>62.521248572136258</v>
      </c>
      <c r="W9" s="35">
        <f t="shared" si="8"/>
        <v>31.292613410496642</v>
      </c>
    </row>
    <row r="10" spans="2:31" x14ac:dyDescent="0.25">
      <c r="D10" s="20">
        <f t="shared" si="9"/>
        <v>0.58000000000000007</v>
      </c>
      <c r="E10" s="20">
        <f t="shared" si="10"/>
        <v>33.231552117587746</v>
      </c>
      <c r="F10" s="20">
        <f t="shared" si="11"/>
        <v>2.0248455662077447E-2</v>
      </c>
      <c r="J10" s="26">
        <f t="shared" si="1"/>
        <v>0.98123156387064348</v>
      </c>
      <c r="K10" s="26">
        <f t="shared" si="0"/>
        <v>56.220427334809344</v>
      </c>
      <c r="L10" s="28">
        <f t="shared" si="2"/>
        <v>0.83118274933410019</v>
      </c>
      <c r="M10" s="28">
        <f t="shared" si="3"/>
        <v>0.5559993140368128</v>
      </c>
      <c r="N10" s="33">
        <f t="shared" si="4"/>
        <v>1.6682237080400952E-3</v>
      </c>
      <c r="O10" s="28">
        <f t="shared" si="5"/>
        <v>1.8839475722942418</v>
      </c>
      <c r="P10" s="34">
        <f t="shared" si="6"/>
        <v>8.8549370087223742E-4</v>
      </c>
      <c r="U10" s="30">
        <v>6</v>
      </c>
      <c r="V10" s="35">
        <f>W9</f>
        <v>31.292613410496642</v>
      </c>
      <c r="W10" s="35">
        <f>0.5*V10+2/V10</f>
        <v>15.710219551828567</v>
      </c>
    </row>
    <row r="11" spans="2:31" x14ac:dyDescent="0.25">
      <c r="D11" s="20">
        <f t="shared" si="9"/>
        <v>0.59000000000000008</v>
      </c>
      <c r="E11" s="20">
        <f t="shared" si="10"/>
        <v>33.804509912718579</v>
      </c>
      <c r="F11" s="20">
        <f t="shared" si="11"/>
        <v>8.4940698123681102E-4</v>
      </c>
      <c r="J11" s="26">
        <f t="shared" si="1"/>
        <v>0.98034607016977127</v>
      </c>
      <c r="K11" s="26">
        <f t="shared" si="0"/>
        <v>56.16969228296395</v>
      </c>
      <c r="L11" s="28">
        <f t="shared" si="2"/>
        <v>0.83069008964337188</v>
      </c>
      <c r="M11" s="28">
        <f t="shared" si="3"/>
        <v>0.55673510305017304</v>
      </c>
      <c r="N11" s="33">
        <f t="shared" si="4"/>
        <v>4.745587613541602E-6</v>
      </c>
      <c r="O11" s="28">
        <f t="shared" si="5"/>
        <v>1.8732346990452986</v>
      </c>
      <c r="P11" s="34">
        <f t="shared" si="6"/>
        <v>2.5333652082999578E-6</v>
      </c>
      <c r="U11" s="30">
        <v>7</v>
      </c>
      <c r="V11" s="35">
        <f>W10</f>
        <v>15.710219551828567</v>
      </c>
      <c r="W11" s="35">
        <f>0.5*V11+2/V11</f>
        <v>7.9824154442661444</v>
      </c>
    </row>
    <row r="12" spans="2:31" x14ac:dyDescent="0.25">
      <c r="D12" s="20">
        <f t="shared" si="9"/>
        <v>0.60000000000000009</v>
      </c>
      <c r="E12" s="20">
        <f t="shared" si="10"/>
        <v>34.377467707849398</v>
      </c>
      <c r="F12" s="20">
        <f t="shared" si="11"/>
        <v>-1.7339488799958502E-2</v>
      </c>
      <c r="J12" s="26">
        <f t="shared" si="1"/>
        <v>0.98034353680456299</v>
      </c>
      <c r="K12" s="26">
        <f t="shared" si="0"/>
        <v>56.169547131829546</v>
      </c>
      <c r="L12" s="28">
        <f t="shared" si="2"/>
        <v>0.83068867922736589</v>
      </c>
      <c r="M12" s="28">
        <f t="shared" si="3"/>
        <v>0.55673720748975841</v>
      </c>
      <c r="N12" s="33">
        <f t="shared" si="4"/>
        <v>3.8761438503343015E-11</v>
      </c>
      <c r="O12" s="28">
        <f t="shared" si="5"/>
        <v>1.8732040983836282</v>
      </c>
      <c r="P12" s="34">
        <f t="shared" si="6"/>
        <v>2.0692586855212376E-11</v>
      </c>
      <c r="U12" s="30">
        <v>8</v>
      </c>
      <c r="V12" s="35">
        <f t="shared" ref="V12:V19" si="12">W11</f>
        <v>7.9824154442661444</v>
      </c>
      <c r="W12" s="35">
        <f t="shared" ref="W12:W19" si="13">0.5*V12+2/V12</f>
        <v>4.2417584500379473</v>
      </c>
    </row>
    <row r="13" spans="2:31" x14ac:dyDescent="0.25">
      <c r="D13" s="20">
        <f t="shared" si="9"/>
        <v>0.6100000000000001</v>
      </c>
      <c r="E13" s="20">
        <f t="shared" si="10"/>
        <v>34.950425502980224</v>
      </c>
      <c r="F13" s="20">
        <f t="shared" si="11"/>
        <v>-3.4359637080102701E-2</v>
      </c>
      <c r="J13" s="26">
        <f t="shared" si="1"/>
        <v>0.98034353678387043</v>
      </c>
      <c r="K13" s="26">
        <f t="shared" si="0"/>
        <v>56.169547130643949</v>
      </c>
      <c r="L13" s="28">
        <f t="shared" si="2"/>
        <v>0.83068867921584566</v>
      </c>
      <c r="M13" s="28">
        <f t="shared" si="3"/>
        <v>0.55673720750694755</v>
      </c>
      <c r="N13" s="33">
        <f t="shared" si="4"/>
        <v>0</v>
      </c>
      <c r="O13" s="28">
        <f t="shared" si="5"/>
        <v>1.8732040981336822</v>
      </c>
      <c r="P13" s="34">
        <f t="shared" si="6"/>
        <v>0</v>
      </c>
      <c r="U13" s="30">
        <v>9</v>
      </c>
      <c r="V13" s="35">
        <f t="shared" si="12"/>
        <v>4.2417584500379473</v>
      </c>
      <c r="W13" s="35">
        <f t="shared" si="13"/>
        <v>2.5923817925407304</v>
      </c>
    </row>
    <row r="14" spans="2:31" x14ac:dyDescent="0.25">
      <c r="D14" s="20">
        <f t="shared" si="9"/>
        <v>0.62000000000000011</v>
      </c>
      <c r="E14" s="20">
        <f t="shared" si="10"/>
        <v>35.52338329811105</v>
      </c>
      <c r="F14" s="20">
        <f t="shared" si="11"/>
        <v>-5.0249067415603754E-2</v>
      </c>
      <c r="J14" s="26">
        <f t="shared" si="1"/>
        <v>0.98034353678387043</v>
      </c>
      <c r="K14" s="26">
        <f t="shared" si="0"/>
        <v>56.169547130643949</v>
      </c>
      <c r="L14" s="28">
        <f t="shared" si="2"/>
        <v>0.83068867921584566</v>
      </c>
      <c r="M14" s="28">
        <f t="shared" si="3"/>
        <v>0.55673720750694755</v>
      </c>
      <c r="N14" s="33">
        <f t="shared" si="4"/>
        <v>0</v>
      </c>
      <c r="O14" s="28">
        <f t="shared" si="5"/>
        <v>1.8732040981336822</v>
      </c>
      <c r="P14" s="34">
        <f t="shared" si="6"/>
        <v>0</v>
      </c>
      <c r="U14" s="30">
        <v>10</v>
      </c>
      <c r="V14" s="35">
        <f t="shared" si="12"/>
        <v>2.5923817925407304</v>
      </c>
      <c r="W14" s="35">
        <f t="shared" si="13"/>
        <v>2.0676821965698666</v>
      </c>
    </row>
    <row r="15" spans="2:31" x14ac:dyDescent="0.25">
      <c r="D15" s="20">
        <f t="shared" si="9"/>
        <v>0.63000000000000012</v>
      </c>
      <c r="E15" s="20">
        <f t="shared" si="10"/>
        <v>36.096341093241868</v>
      </c>
      <c r="F15" s="20">
        <f t="shared" si="11"/>
        <v>-6.5042664080861456E-2</v>
      </c>
      <c r="J15" s="26">
        <f t="shared" si="1"/>
        <v>0.98034353678387043</v>
      </c>
      <c r="K15" s="26">
        <f t="shared" si="0"/>
        <v>56.169547130643949</v>
      </c>
      <c r="L15" s="28">
        <f t="shared" si="2"/>
        <v>0.83068867921584566</v>
      </c>
      <c r="M15" s="28">
        <f t="shared" si="3"/>
        <v>0.55673720750694755</v>
      </c>
      <c r="N15" s="33">
        <f t="shared" si="4"/>
        <v>0</v>
      </c>
      <c r="O15" s="28">
        <f t="shared" si="5"/>
        <v>1.8732040981336822</v>
      </c>
      <c r="P15" s="34">
        <f t="shared" si="6"/>
        <v>0</v>
      </c>
      <c r="U15" s="30">
        <v>11</v>
      </c>
      <c r="V15" s="35">
        <f t="shared" si="12"/>
        <v>2.0676821965698666</v>
      </c>
      <c r="W15" s="35">
        <f t="shared" si="13"/>
        <v>2.0011077330307629</v>
      </c>
    </row>
    <row r="16" spans="2:31" x14ac:dyDescent="0.25">
      <c r="D16" s="20">
        <f t="shared" si="9"/>
        <v>0.64000000000000012</v>
      </c>
      <c r="E16" s="20">
        <f t="shared" si="10"/>
        <v>36.669298888372694</v>
      </c>
      <c r="F16" s="20">
        <f t="shared" si="11"/>
        <v>-7.8772372673999946E-2</v>
      </c>
      <c r="J16" s="26">
        <f t="shared" si="1"/>
        <v>0.98034353678387043</v>
      </c>
      <c r="K16" s="26">
        <f t="shared" si="0"/>
        <v>56.169547130643949</v>
      </c>
      <c r="L16" s="28">
        <f t="shared" si="2"/>
        <v>0.83068867921584566</v>
      </c>
      <c r="M16" s="28">
        <f t="shared" si="3"/>
        <v>0.55673720750694755</v>
      </c>
      <c r="N16" s="33">
        <f t="shared" si="4"/>
        <v>0</v>
      </c>
      <c r="O16" s="28">
        <f t="shared" si="5"/>
        <v>1.8732040981336822</v>
      </c>
      <c r="P16" s="34">
        <f t="shared" si="6"/>
        <v>0</v>
      </c>
      <c r="U16" s="30">
        <v>12</v>
      </c>
      <c r="V16" s="35">
        <f t="shared" si="12"/>
        <v>2.0011077330307629</v>
      </c>
      <c r="W16" s="35">
        <f t="shared" si="13"/>
        <v>2.0000003065983023</v>
      </c>
      <c r="AE16" s="4" t="s">
        <v>290</v>
      </c>
    </row>
    <row r="17" spans="4:30" x14ac:dyDescent="0.25">
      <c r="D17" s="20">
        <f t="shared" si="9"/>
        <v>0.65000000000000013</v>
      </c>
      <c r="E17" s="20">
        <f t="shared" si="10"/>
        <v>37.24225668350352</v>
      </c>
      <c r="F17" s="20">
        <f t="shared" si="11"/>
        <v>-9.1467385172208093E-2</v>
      </c>
      <c r="J17" s="26">
        <f t="shared" si="1"/>
        <v>0.98034353678387043</v>
      </c>
      <c r="K17" s="26">
        <f t="shared" si="0"/>
        <v>56.169547130643949</v>
      </c>
      <c r="L17" s="28">
        <f t="shared" si="2"/>
        <v>0.83068867921584566</v>
      </c>
      <c r="M17" s="28">
        <f t="shared" si="3"/>
        <v>0.55673720750694755</v>
      </c>
      <c r="N17" s="33">
        <f t="shared" si="4"/>
        <v>0</v>
      </c>
      <c r="O17" s="28">
        <f t="shared" si="5"/>
        <v>1.8732040981336822</v>
      </c>
      <c r="P17" s="34">
        <f t="shared" si="6"/>
        <v>0</v>
      </c>
      <c r="U17" s="30">
        <v>13</v>
      </c>
      <c r="V17" s="35">
        <f t="shared" si="12"/>
        <v>2.0000003065983023</v>
      </c>
      <c r="W17" s="35">
        <f t="shared" si="13"/>
        <v>2.0000000000000235</v>
      </c>
    </row>
    <row r="18" spans="4:30" x14ac:dyDescent="0.25">
      <c r="D18" s="20">
        <f t="shared" si="9"/>
        <v>0.66000000000000014</v>
      </c>
      <c r="E18" s="20">
        <f t="shared" si="10"/>
        <v>37.815214478634338</v>
      </c>
      <c r="F18" s="20">
        <f t="shared" si="11"/>
        <v>-0.10315430553420546</v>
      </c>
      <c r="J18" s="26">
        <f t="shared" si="1"/>
        <v>0.98034353678387043</v>
      </c>
      <c r="K18" s="26">
        <f t="shared" si="0"/>
        <v>56.169547130643949</v>
      </c>
      <c r="L18" s="28">
        <f t="shared" si="2"/>
        <v>0.83068867921584566</v>
      </c>
      <c r="M18" s="28">
        <f t="shared" si="3"/>
        <v>0.55673720750694755</v>
      </c>
      <c r="N18" s="33">
        <f t="shared" si="4"/>
        <v>0</v>
      </c>
      <c r="O18" s="28">
        <f t="shared" si="5"/>
        <v>1.8732040981336822</v>
      </c>
      <c r="P18" s="34">
        <f t="shared" si="6"/>
        <v>0</v>
      </c>
      <c r="U18" s="30">
        <v>14</v>
      </c>
      <c r="V18" s="35">
        <f t="shared" si="12"/>
        <v>2.0000000000000235</v>
      </c>
      <c r="W18" s="35">
        <f t="shared" si="13"/>
        <v>2</v>
      </c>
    </row>
    <row r="19" spans="4:30" x14ac:dyDescent="0.25">
      <c r="D19" s="20">
        <f t="shared" si="9"/>
        <v>0.67000000000000015</v>
      </c>
      <c r="E19" s="20">
        <f t="shared" si="10"/>
        <v>38.388172273765164</v>
      </c>
      <c r="F19" s="20">
        <f t="shared" si="11"/>
        <v>-0.11385729768047081</v>
      </c>
      <c r="U19" s="30">
        <v>15</v>
      </c>
      <c r="V19" s="35">
        <f t="shared" si="12"/>
        <v>2</v>
      </c>
      <c r="W19" s="35">
        <f t="shared" si="13"/>
        <v>2</v>
      </c>
    </row>
    <row r="20" spans="4:30" x14ac:dyDescent="0.25">
      <c r="D20" s="20">
        <f t="shared" si="9"/>
        <v>0.68000000000000016</v>
      </c>
      <c r="E20" s="20">
        <f t="shared" si="10"/>
        <v>38.96113006889599</v>
      </c>
      <c r="F20" s="20">
        <f t="shared" si="11"/>
        <v>-0.12359821744866828</v>
      </c>
    </row>
    <row r="21" spans="4:30" x14ac:dyDescent="0.25">
      <c r="D21" s="20">
        <f t="shared" si="9"/>
        <v>0.69000000000000017</v>
      </c>
      <c r="E21" s="20">
        <f t="shared" si="10"/>
        <v>39.534087864026816</v>
      </c>
      <c r="F21" s="20">
        <f t="shared" si="11"/>
        <v>-0.13239672991717111</v>
      </c>
      <c r="V21" s="36" t="s">
        <v>291</v>
      </c>
      <c r="W21" s="36" t="s">
        <v>284</v>
      </c>
    </row>
    <row r="22" spans="4:30" x14ac:dyDescent="0.25">
      <c r="D22" s="20">
        <f t="shared" si="9"/>
        <v>0.70000000000000018</v>
      </c>
      <c r="E22" s="20">
        <f t="shared" si="10"/>
        <v>40.107045659157635</v>
      </c>
      <c r="F22" s="20">
        <f t="shared" si="11"/>
        <v>-0.14027041330930246</v>
      </c>
      <c r="T22" s="4" t="s">
        <v>290</v>
      </c>
      <c r="U22" s="20">
        <v>0.1</v>
      </c>
      <c r="V22" s="30">
        <v>-4</v>
      </c>
      <c r="W22" s="30">
        <f>V22^2-4</f>
        <v>12</v>
      </c>
    </row>
    <row r="23" spans="4:30" x14ac:dyDescent="0.25">
      <c r="D23" s="20">
        <f t="shared" si="9"/>
        <v>0.71000000000000019</v>
      </c>
      <c r="E23" s="20">
        <f t="shared" si="10"/>
        <v>40.68000345428846</v>
      </c>
      <c r="F23" s="20">
        <f t="shared" si="11"/>
        <v>-0.14723485053139163</v>
      </c>
      <c r="V23" s="30">
        <f>$U$22+V22</f>
        <v>-3.9</v>
      </c>
      <c r="W23" s="30">
        <f>V23^2-4</f>
        <v>11.209999999999999</v>
      </c>
      <c r="AD23" s="4" t="s">
        <v>290</v>
      </c>
    </row>
    <row r="24" spans="4:30" x14ac:dyDescent="0.25">
      <c r="D24" s="20">
        <f t="shared" si="9"/>
        <v>0.7200000000000002</v>
      </c>
      <c r="E24" s="20">
        <f t="shared" si="10"/>
        <v>41.252961249419279</v>
      </c>
      <c r="F24" s="20">
        <f t="shared" si="11"/>
        <v>-0.15330370925570858</v>
      </c>
      <c r="V24" s="30">
        <f t="shared" ref="V24:V87" si="14">$U$22+V23</f>
        <v>-3.8</v>
      </c>
      <c r="W24" s="30">
        <f t="shared" ref="W24:W87" si="15">V24^2-4</f>
        <v>10.44</v>
      </c>
    </row>
    <row r="25" spans="4:30" x14ac:dyDescent="0.25">
      <c r="D25" s="20">
        <f t="shared" si="9"/>
        <v>0.7300000000000002</v>
      </c>
      <c r="E25" s="20">
        <f t="shared" si="10"/>
        <v>41.825919044550105</v>
      </c>
      <c r="F25" s="20">
        <f t="shared" si="11"/>
        <v>-0.15848881133220738</v>
      </c>
      <c r="V25" s="30">
        <f t="shared" si="14"/>
        <v>-3.6999999999999997</v>
      </c>
      <c r="W25" s="30">
        <f t="shared" si="15"/>
        <v>9.6899999999999977</v>
      </c>
    </row>
    <row r="26" spans="4:30" x14ac:dyDescent="0.25">
      <c r="D26" s="20">
        <f t="shared" si="9"/>
        <v>0.74000000000000021</v>
      </c>
      <c r="E26" s="20">
        <f t="shared" si="10"/>
        <v>42.398876839680931</v>
      </c>
      <c r="F26" s="20">
        <f t="shared" si="11"/>
        <v>-0.16280019219842146</v>
      </c>
      <c r="V26" s="30">
        <f t="shared" si="14"/>
        <v>-3.5999999999999996</v>
      </c>
      <c r="W26" s="30">
        <f t="shared" si="15"/>
        <v>8.9599999999999973</v>
      </c>
    </row>
    <row r="27" spans="4:30" x14ac:dyDescent="0.25">
      <c r="D27" s="20">
        <f t="shared" si="9"/>
        <v>0.75000000000000022</v>
      </c>
      <c r="E27" s="20">
        <f t="shared" si="10"/>
        <v>42.971834634811749</v>
      </c>
      <c r="F27" s="20">
        <f t="shared" si="11"/>
        <v>-0.16624615085276417</v>
      </c>
      <c r="V27" s="30">
        <f t="shared" si="14"/>
        <v>-3.4999999999999996</v>
      </c>
      <c r="W27" s="30">
        <f t="shared" si="15"/>
        <v>8.2499999999999964</v>
      </c>
    </row>
    <row r="28" spans="4:30" x14ac:dyDescent="0.25">
      <c r="D28" s="20">
        <f t="shared" si="9"/>
        <v>0.76000000000000023</v>
      </c>
      <c r="E28" s="20">
        <f t="shared" si="10"/>
        <v>43.544792429942575</v>
      </c>
      <c r="F28" s="20">
        <f t="shared" si="11"/>
        <v>-0.16883329086117538</v>
      </c>
      <c r="V28" s="30">
        <f t="shared" si="14"/>
        <v>-3.3999999999999995</v>
      </c>
      <c r="W28" s="30">
        <f t="shared" si="15"/>
        <v>7.5599999999999969</v>
      </c>
    </row>
    <row r="29" spans="4:30" x14ac:dyDescent="0.25">
      <c r="D29" s="20">
        <f t="shared" si="9"/>
        <v>0.77000000000000024</v>
      </c>
      <c r="E29" s="20">
        <f t="shared" si="10"/>
        <v>44.117750225073408</v>
      </c>
      <c r="F29" s="20">
        <f t="shared" si="11"/>
        <v>-0.17056655277889377</v>
      </c>
      <c r="V29" s="30">
        <f t="shared" si="14"/>
        <v>-3.2999999999999994</v>
      </c>
      <c r="W29" s="30">
        <f t="shared" si="15"/>
        <v>6.8899999999999952</v>
      </c>
    </row>
    <row r="30" spans="4:30" x14ac:dyDescent="0.25">
      <c r="D30" s="20">
        <f t="shared" si="9"/>
        <v>0.78000000000000025</v>
      </c>
      <c r="E30" s="20">
        <f t="shared" si="10"/>
        <v>44.69070802020422</v>
      </c>
      <c r="F30" s="20">
        <f t="shared" si="11"/>
        <v>-0.17144923828670366</v>
      </c>
      <c r="V30" s="30">
        <f t="shared" si="14"/>
        <v>-3.1999999999999993</v>
      </c>
      <c r="W30" s="30">
        <f t="shared" si="15"/>
        <v>6.2399999999999949</v>
      </c>
    </row>
    <row r="31" spans="4:30" x14ac:dyDescent="0.25">
      <c r="D31" s="20">
        <f t="shared" si="9"/>
        <v>0.79000000000000026</v>
      </c>
      <c r="E31" s="20">
        <f t="shared" si="10"/>
        <v>45.263665815335052</v>
      </c>
      <c r="F31" s="20">
        <f t="shared" si="11"/>
        <v>-0.1714830262631013</v>
      </c>
      <c r="V31" s="30">
        <f t="shared" si="14"/>
        <v>-3.0999999999999992</v>
      </c>
      <c r="W31" s="30">
        <f t="shared" si="15"/>
        <v>5.6099999999999959</v>
      </c>
    </row>
    <row r="32" spans="4:30" x14ac:dyDescent="0.25">
      <c r="D32" s="20">
        <f t="shared" si="9"/>
        <v>0.80000000000000027</v>
      </c>
      <c r="E32" s="20">
        <f t="shared" si="10"/>
        <v>45.836623610465878</v>
      </c>
      <c r="F32" s="20">
        <f t="shared" si="11"/>
        <v>-0.17066798093912405</v>
      </c>
      <c r="V32" s="30">
        <f t="shared" si="14"/>
        <v>-2.9999999999999991</v>
      </c>
      <c r="W32" s="30">
        <f t="shared" si="15"/>
        <v>4.9999999999999947</v>
      </c>
    </row>
    <row r="33" spans="4:23" x14ac:dyDescent="0.25">
      <c r="D33" s="20">
        <f t="shared" si="9"/>
        <v>0.81000000000000028</v>
      </c>
      <c r="E33" s="20">
        <f t="shared" si="10"/>
        <v>46.409581405596697</v>
      </c>
      <c r="F33" s="20">
        <f t="shared" si="11"/>
        <v>-0.1690025522101033</v>
      </c>
      <c r="V33" s="30">
        <f t="shared" si="14"/>
        <v>-2.899999999999999</v>
      </c>
      <c r="W33" s="30">
        <f t="shared" si="15"/>
        <v>4.4099999999999948</v>
      </c>
    </row>
    <row r="34" spans="4:23" x14ac:dyDescent="0.25">
      <c r="D34" s="20">
        <f t="shared" si="9"/>
        <v>0.82000000000000028</v>
      </c>
      <c r="E34" s="20">
        <f t="shared" si="10"/>
        <v>46.982539200727523</v>
      </c>
      <c r="F34" s="20">
        <f t="shared" si="11"/>
        <v>-0.16648356810717413</v>
      </c>
      <c r="V34" s="30">
        <f t="shared" si="14"/>
        <v>-2.7999999999999989</v>
      </c>
      <c r="W34" s="30">
        <f t="shared" si="15"/>
        <v>3.8399999999999936</v>
      </c>
    </row>
    <row r="35" spans="4:23" x14ac:dyDescent="0.25">
      <c r="D35" s="20">
        <f t="shared" si="9"/>
        <v>0.83000000000000029</v>
      </c>
      <c r="E35" s="20">
        <f t="shared" si="10"/>
        <v>47.555496995858348</v>
      </c>
      <c r="F35" s="20">
        <f t="shared" si="11"/>
        <v>-0.16310621936000125</v>
      </c>
      <c r="V35" s="30">
        <f t="shared" si="14"/>
        <v>-2.6999999999999988</v>
      </c>
      <c r="W35" s="30">
        <f t="shared" si="15"/>
        <v>3.2899999999999938</v>
      </c>
    </row>
    <row r="36" spans="4:23" x14ac:dyDescent="0.25">
      <c r="D36" s="20">
        <f t="shared" si="9"/>
        <v>0.8400000000000003</v>
      </c>
      <c r="E36" s="20">
        <f t="shared" si="10"/>
        <v>48.128454790989167</v>
      </c>
      <c r="F36" s="20">
        <f t="shared" si="11"/>
        <v>-0.15886403590980525</v>
      </c>
      <c r="V36" s="30">
        <f t="shared" si="14"/>
        <v>-2.5999999999999988</v>
      </c>
      <c r="W36" s="30">
        <f t="shared" si="15"/>
        <v>2.7599999999999936</v>
      </c>
    </row>
    <row r="37" spans="4:23" x14ac:dyDescent="0.25">
      <c r="D37" s="20">
        <f t="shared" si="9"/>
        <v>0.85000000000000031</v>
      </c>
      <c r="E37" s="20">
        <f t="shared" si="10"/>
        <v>48.701412586119993</v>
      </c>
      <c r="F37" s="20">
        <f t="shared" si="11"/>
        <v>-0.1537488551573083</v>
      </c>
      <c r="V37" s="30">
        <f t="shared" si="14"/>
        <v>-2.4999999999999987</v>
      </c>
      <c r="W37" s="30">
        <f t="shared" si="15"/>
        <v>2.2499999999999929</v>
      </c>
    </row>
    <row r="38" spans="4:23" x14ac:dyDescent="0.25">
      <c r="D38" s="20">
        <f t="shared" si="9"/>
        <v>0.86000000000000032</v>
      </c>
      <c r="E38" s="20">
        <f t="shared" si="10"/>
        <v>49.274370381250819</v>
      </c>
      <c r="F38" s="20">
        <f t="shared" si="11"/>
        <v>-0.14775078165259536</v>
      </c>
      <c r="V38" s="30">
        <f t="shared" si="14"/>
        <v>-2.3999999999999986</v>
      </c>
      <c r="W38" s="30">
        <f t="shared" si="15"/>
        <v>1.7599999999999936</v>
      </c>
    </row>
    <row r="39" spans="4:23" x14ac:dyDescent="0.25">
      <c r="D39" s="20">
        <f t="shared" si="9"/>
        <v>0.87000000000000033</v>
      </c>
      <c r="E39" s="20">
        <f t="shared" si="10"/>
        <v>49.847328176381637</v>
      </c>
      <c r="F39" s="20">
        <f t="shared" si="11"/>
        <v>-0.1408581378518674</v>
      </c>
      <c r="V39" s="30">
        <f t="shared" si="14"/>
        <v>-2.2999999999999985</v>
      </c>
      <c r="W39" s="30">
        <f t="shared" si="15"/>
        <v>1.2899999999999929</v>
      </c>
    </row>
    <row r="40" spans="4:23" x14ac:dyDescent="0.25">
      <c r="D40" s="20">
        <f t="shared" si="9"/>
        <v>0.88000000000000034</v>
      </c>
      <c r="E40" s="20">
        <f t="shared" si="10"/>
        <v>50.420285971512463</v>
      </c>
      <c r="F40" s="20">
        <f t="shared" si="11"/>
        <v>-0.13305740547841527</v>
      </c>
      <c r="V40" s="30">
        <f t="shared" si="14"/>
        <v>-2.1999999999999984</v>
      </c>
      <c r="W40" s="30">
        <f t="shared" si="15"/>
        <v>0.83999999999999275</v>
      </c>
    </row>
    <row r="41" spans="4:23" x14ac:dyDescent="0.25">
      <c r="D41" s="20">
        <f t="shared" si="9"/>
        <v>0.89000000000000035</v>
      </c>
      <c r="E41" s="20">
        <f t="shared" si="10"/>
        <v>50.993243766643289</v>
      </c>
      <c r="F41" s="20">
        <f t="shared" si="11"/>
        <v>-0.12433315693044378</v>
      </c>
      <c r="V41" s="30">
        <f t="shared" si="14"/>
        <v>-2.0999999999999983</v>
      </c>
      <c r="W41" s="30">
        <f t="shared" si="15"/>
        <v>0.40999999999999304</v>
      </c>
    </row>
    <row r="42" spans="4:23" x14ac:dyDescent="0.25">
      <c r="D42" s="20">
        <f t="shared" si="9"/>
        <v>0.90000000000000036</v>
      </c>
      <c r="E42" s="20">
        <f t="shared" si="10"/>
        <v>51.566201561774108</v>
      </c>
      <c r="F42" s="20">
        <f t="shared" si="11"/>
        <v>-0.11466797607505441</v>
      </c>
      <c r="V42" s="30">
        <f t="shared" si="14"/>
        <v>-1.9999999999999982</v>
      </c>
      <c r="W42" s="30">
        <f t="shared" si="15"/>
        <v>-7.1054273576010019E-15</v>
      </c>
    </row>
    <row r="43" spans="4:23" x14ac:dyDescent="0.25">
      <c r="D43" s="20">
        <f t="shared" si="9"/>
        <v>0.91000000000000036</v>
      </c>
      <c r="E43" s="20">
        <f t="shared" si="10"/>
        <v>52.139159356904933</v>
      </c>
      <c r="F43" s="20">
        <f t="shared" si="11"/>
        <v>-0.1040423676540172</v>
      </c>
      <c r="V43" s="30">
        <f t="shared" si="14"/>
        <v>-1.8999999999999981</v>
      </c>
      <c r="W43" s="30">
        <f t="shared" si="15"/>
        <v>-0.39000000000000723</v>
      </c>
    </row>
    <row r="44" spans="4:23" x14ac:dyDescent="0.25">
      <c r="D44" s="20">
        <f t="shared" si="9"/>
        <v>0.92000000000000037</v>
      </c>
      <c r="E44" s="20">
        <f t="shared" si="10"/>
        <v>52.712117152035759</v>
      </c>
      <c r="F44" s="20">
        <f t="shared" si="11"/>
        <v>-9.243465440089027E-2</v>
      </c>
      <c r="V44" s="30">
        <f t="shared" si="14"/>
        <v>-1.799999999999998</v>
      </c>
      <c r="W44" s="30">
        <f t="shared" si="15"/>
        <v>-0.76000000000000689</v>
      </c>
    </row>
    <row r="45" spans="4:23" x14ac:dyDescent="0.25">
      <c r="D45" s="20">
        <f t="shared" si="9"/>
        <v>0.93000000000000038</v>
      </c>
      <c r="E45" s="20">
        <f t="shared" si="10"/>
        <v>53.285074947166578</v>
      </c>
      <c r="F45" s="20">
        <f t="shared" si="11"/>
        <v>-7.9820860828328399E-2</v>
      </c>
      <c r="V45" s="30">
        <f t="shared" si="14"/>
        <v>-1.699999999999998</v>
      </c>
      <c r="W45" s="30">
        <f t="shared" si="15"/>
        <v>-1.110000000000007</v>
      </c>
    </row>
    <row r="46" spans="4:23" x14ac:dyDescent="0.25">
      <c r="D46" s="20">
        <f t="shared" si="9"/>
        <v>0.94000000000000039</v>
      </c>
      <c r="E46" s="20">
        <f t="shared" si="10"/>
        <v>53.858032742297411</v>
      </c>
      <c r="F46" s="20">
        <f t="shared" si="11"/>
        <v>-6.6174582486351774E-2</v>
      </c>
      <c r="V46" s="30">
        <f t="shared" si="14"/>
        <v>-1.5999999999999979</v>
      </c>
      <c r="W46" s="30">
        <f t="shared" si="15"/>
        <v>-1.4400000000000066</v>
      </c>
    </row>
    <row r="47" spans="4:23" x14ac:dyDescent="0.25">
      <c r="D47" s="20">
        <f t="shared" si="9"/>
        <v>0.9500000000000004</v>
      </c>
      <c r="E47" s="20">
        <f t="shared" si="10"/>
        <v>54.430990537428237</v>
      </c>
      <c r="F47" s="20">
        <f t="shared" si="11"/>
        <v>-5.1466839313889956E-2</v>
      </c>
      <c r="V47" s="30">
        <f t="shared" si="14"/>
        <v>-1.4999999999999978</v>
      </c>
      <c r="W47" s="30">
        <f t="shared" si="15"/>
        <v>-1.7500000000000067</v>
      </c>
    </row>
    <row r="48" spans="4:23" x14ac:dyDescent="0.25">
      <c r="D48" s="20">
        <f t="shared" si="9"/>
        <v>0.96000000000000041</v>
      </c>
      <c r="E48" s="20">
        <f t="shared" si="10"/>
        <v>55.003948332559055</v>
      </c>
      <c r="F48" s="20">
        <f t="shared" si="11"/>
        <v>-3.5665911503435233E-2</v>
      </c>
      <c r="V48" s="30">
        <f t="shared" si="14"/>
        <v>-1.3999999999999977</v>
      </c>
      <c r="W48" s="30">
        <f t="shared" si="15"/>
        <v>-2.0400000000000063</v>
      </c>
    </row>
    <row r="49" spans="4:23" x14ac:dyDescent="0.25">
      <c r="D49" s="20">
        <f t="shared" si="9"/>
        <v>0.97000000000000042</v>
      </c>
      <c r="E49" s="20">
        <f t="shared" si="10"/>
        <v>55.576906127689881</v>
      </c>
      <c r="F49" s="20">
        <f t="shared" si="11"/>
        <v>-1.8737156067890393E-2</v>
      </c>
      <c r="V49" s="30">
        <f t="shared" si="14"/>
        <v>-1.2999999999999976</v>
      </c>
      <c r="W49" s="30">
        <f t="shared" si="15"/>
        <v>-2.3100000000000063</v>
      </c>
    </row>
    <row r="50" spans="4:23" x14ac:dyDescent="0.25">
      <c r="D50" s="20">
        <f t="shared" si="9"/>
        <v>0.98000000000000043</v>
      </c>
      <c r="E50" s="20">
        <f t="shared" si="10"/>
        <v>56.149863922820707</v>
      </c>
      <c r="F50" s="20">
        <f t="shared" si="11"/>
        <v>-6.4280203474087472E-4</v>
      </c>
      <c r="V50" s="30">
        <f t="shared" si="14"/>
        <v>-1.1999999999999975</v>
      </c>
      <c r="W50" s="30">
        <f t="shared" si="15"/>
        <v>-2.5600000000000058</v>
      </c>
    </row>
    <row r="51" spans="4:23" x14ac:dyDescent="0.25">
      <c r="D51" s="20">
        <f t="shared" si="9"/>
        <v>0.99000000000000044</v>
      </c>
      <c r="E51" s="20">
        <f t="shared" si="10"/>
        <v>56.722821717951525</v>
      </c>
      <c r="F51" s="20">
        <f t="shared" si="11"/>
        <v>1.8658278110511795E-2</v>
      </c>
      <c r="V51" s="30">
        <f t="shared" si="14"/>
        <v>-1.0999999999999974</v>
      </c>
      <c r="W51" s="30">
        <f t="shared" si="15"/>
        <v>-2.7900000000000054</v>
      </c>
    </row>
    <row r="52" spans="4:23" x14ac:dyDescent="0.25">
      <c r="D52" s="20">
        <f t="shared" si="9"/>
        <v>1.0000000000000004</v>
      </c>
      <c r="E52" s="20">
        <f t="shared" si="10"/>
        <v>57.295779513082351</v>
      </c>
      <c r="F52" s="20">
        <f t="shared" si="11"/>
        <v>3.9210823459047806E-2</v>
      </c>
      <c r="V52" s="30">
        <f t="shared" si="14"/>
        <v>-0.99999999999999745</v>
      </c>
      <c r="W52" s="30">
        <f t="shared" si="15"/>
        <v>-3.0000000000000053</v>
      </c>
    </row>
    <row r="53" spans="4:23" x14ac:dyDescent="0.25">
      <c r="D53" s="20">
        <f t="shared" si="9"/>
        <v>1.0100000000000005</v>
      </c>
      <c r="E53" s="20">
        <f t="shared" si="10"/>
        <v>57.86873730821317</v>
      </c>
      <c r="F53" s="20">
        <f t="shared" si="11"/>
        <v>6.1063469322945707E-2</v>
      </c>
      <c r="V53" s="30">
        <f t="shared" si="14"/>
        <v>-0.89999999999999747</v>
      </c>
      <c r="W53" s="30">
        <f t="shared" si="15"/>
        <v>-3.1900000000000048</v>
      </c>
    </row>
    <row r="54" spans="4:23" x14ac:dyDescent="0.25">
      <c r="D54" s="20">
        <f t="shared" si="9"/>
        <v>1.0200000000000005</v>
      </c>
      <c r="E54" s="20">
        <f t="shared" si="10"/>
        <v>58.441695103343996</v>
      </c>
      <c r="F54" s="20">
        <f t="shared" si="11"/>
        <v>8.4269065088946604E-2</v>
      </c>
      <c r="V54" s="30">
        <f t="shared" si="14"/>
        <v>-0.79999999999999749</v>
      </c>
      <c r="W54" s="30">
        <f t="shared" si="15"/>
        <v>-3.3600000000000039</v>
      </c>
    </row>
    <row r="55" spans="4:23" x14ac:dyDescent="0.25">
      <c r="D55" s="20">
        <f t="shared" si="9"/>
        <v>1.0300000000000005</v>
      </c>
      <c r="E55" s="20">
        <f t="shared" si="10"/>
        <v>59.014652898474822</v>
      </c>
      <c r="F55" s="20">
        <f t="shared" si="11"/>
        <v>0.10888502942719258</v>
      </c>
      <c r="V55" s="30">
        <f t="shared" si="14"/>
        <v>-0.69999999999999751</v>
      </c>
      <c r="W55" s="30">
        <f t="shared" si="15"/>
        <v>-3.5100000000000033</v>
      </c>
    </row>
    <row r="56" spans="4:23" x14ac:dyDescent="0.25">
      <c r="D56" s="20">
        <f t="shared" si="9"/>
        <v>1.0400000000000005</v>
      </c>
      <c r="E56" s="20">
        <f t="shared" si="10"/>
        <v>59.58761069360564</v>
      </c>
      <c r="F56" s="20">
        <f t="shared" si="11"/>
        <v>0.13497374763711001</v>
      </c>
      <c r="V56" s="30">
        <f t="shared" si="14"/>
        <v>-0.59999999999999754</v>
      </c>
      <c r="W56" s="30">
        <f t="shared" si="15"/>
        <v>-3.6400000000000028</v>
      </c>
    </row>
    <row r="57" spans="4:23" x14ac:dyDescent="0.25">
      <c r="V57" s="30">
        <f t="shared" si="14"/>
        <v>-0.49999999999999756</v>
      </c>
      <c r="W57" s="30">
        <f t="shared" si="15"/>
        <v>-3.7500000000000027</v>
      </c>
    </row>
    <row r="58" spans="4:23" x14ac:dyDescent="0.25">
      <c r="V58" s="30">
        <f t="shared" si="14"/>
        <v>-0.39999999999999758</v>
      </c>
      <c r="W58" s="30">
        <f t="shared" si="15"/>
        <v>-3.8400000000000021</v>
      </c>
    </row>
    <row r="59" spans="4:23" x14ac:dyDescent="0.25">
      <c r="V59" s="30">
        <f t="shared" si="14"/>
        <v>-0.2999999999999976</v>
      </c>
      <c r="W59" s="30">
        <f t="shared" si="15"/>
        <v>-3.9100000000000015</v>
      </c>
    </row>
    <row r="60" spans="4:23" x14ac:dyDescent="0.25">
      <c r="V60" s="30">
        <f t="shared" si="14"/>
        <v>-0.1999999999999976</v>
      </c>
      <c r="W60" s="30">
        <f t="shared" si="15"/>
        <v>-3.9600000000000009</v>
      </c>
    </row>
    <row r="61" spans="4:23" x14ac:dyDescent="0.25">
      <c r="V61" s="30">
        <f t="shared" si="14"/>
        <v>-9.9999999999997591E-2</v>
      </c>
      <c r="W61" s="30">
        <f t="shared" si="15"/>
        <v>-3.9900000000000007</v>
      </c>
    </row>
    <row r="62" spans="4:23" x14ac:dyDescent="0.25">
      <c r="V62" s="30">
        <f t="shared" si="14"/>
        <v>2.4147350785597155E-15</v>
      </c>
      <c r="W62" s="30">
        <f t="shared" si="15"/>
        <v>-4</v>
      </c>
    </row>
    <row r="63" spans="4:23" x14ac:dyDescent="0.25">
      <c r="V63" s="30">
        <f t="shared" si="14"/>
        <v>0.10000000000000242</v>
      </c>
      <c r="W63" s="30">
        <f t="shared" si="15"/>
        <v>-3.9899999999999993</v>
      </c>
    </row>
    <row r="64" spans="4:23" x14ac:dyDescent="0.25">
      <c r="V64" s="30">
        <f t="shared" si="14"/>
        <v>0.20000000000000243</v>
      </c>
      <c r="W64" s="30">
        <f t="shared" si="15"/>
        <v>-3.9599999999999991</v>
      </c>
    </row>
    <row r="65" spans="22:23" x14ac:dyDescent="0.25">
      <c r="V65" s="30">
        <f t="shared" si="14"/>
        <v>0.30000000000000243</v>
      </c>
      <c r="W65" s="30">
        <f t="shared" si="15"/>
        <v>-3.9099999999999984</v>
      </c>
    </row>
    <row r="66" spans="22:23" x14ac:dyDescent="0.25">
      <c r="V66" s="30">
        <f t="shared" si="14"/>
        <v>0.40000000000000246</v>
      </c>
      <c r="W66" s="30">
        <f t="shared" si="15"/>
        <v>-3.8399999999999981</v>
      </c>
    </row>
    <row r="67" spans="22:23" x14ac:dyDescent="0.25">
      <c r="V67" s="30">
        <f t="shared" si="14"/>
        <v>0.50000000000000244</v>
      </c>
      <c r="W67" s="30">
        <f t="shared" si="15"/>
        <v>-3.7499999999999973</v>
      </c>
    </row>
    <row r="68" spans="22:23" x14ac:dyDescent="0.25">
      <c r="V68" s="30">
        <f t="shared" si="14"/>
        <v>0.60000000000000242</v>
      </c>
      <c r="W68" s="30">
        <f t="shared" si="15"/>
        <v>-3.639999999999997</v>
      </c>
    </row>
    <row r="69" spans="22:23" x14ac:dyDescent="0.25">
      <c r="V69" s="30">
        <f t="shared" si="14"/>
        <v>0.7000000000000024</v>
      </c>
      <c r="W69" s="30">
        <f t="shared" si="15"/>
        <v>-3.5099999999999967</v>
      </c>
    </row>
    <row r="70" spans="22:23" x14ac:dyDescent="0.25">
      <c r="V70" s="30">
        <f t="shared" si="14"/>
        <v>0.80000000000000238</v>
      </c>
      <c r="W70" s="30">
        <f t="shared" si="15"/>
        <v>-3.3599999999999963</v>
      </c>
    </row>
    <row r="71" spans="22:23" x14ac:dyDescent="0.25">
      <c r="V71" s="30">
        <f t="shared" si="14"/>
        <v>0.90000000000000235</v>
      </c>
      <c r="W71" s="30">
        <f t="shared" si="15"/>
        <v>-3.1899999999999959</v>
      </c>
    </row>
    <row r="72" spans="22:23" x14ac:dyDescent="0.25">
      <c r="V72" s="30">
        <f t="shared" si="14"/>
        <v>1.0000000000000024</v>
      </c>
      <c r="W72" s="30">
        <f t="shared" si="15"/>
        <v>-2.9999999999999951</v>
      </c>
    </row>
    <row r="73" spans="22:23" x14ac:dyDescent="0.25">
      <c r="V73" s="30">
        <f t="shared" si="14"/>
        <v>1.1000000000000025</v>
      </c>
      <c r="W73" s="30">
        <f t="shared" si="15"/>
        <v>-2.7899999999999947</v>
      </c>
    </row>
    <row r="74" spans="22:23" x14ac:dyDescent="0.25">
      <c r="V74" s="30">
        <f t="shared" si="14"/>
        <v>1.2000000000000026</v>
      </c>
      <c r="W74" s="30">
        <f t="shared" si="15"/>
        <v>-2.5599999999999934</v>
      </c>
    </row>
    <row r="75" spans="22:23" x14ac:dyDescent="0.25">
      <c r="V75" s="30">
        <f t="shared" si="14"/>
        <v>1.3000000000000027</v>
      </c>
      <c r="W75" s="30">
        <f t="shared" si="15"/>
        <v>-2.3099999999999929</v>
      </c>
    </row>
    <row r="76" spans="22:23" x14ac:dyDescent="0.25">
      <c r="V76" s="30">
        <f t="shared" si="14"/>
        <v>1.4000000000000028</v>
      </c>
      <c r="W76" s="30">
        <f t="shared" si="15"/>
        <v>-2.039999999999992</v>
      </c>
    </row>
    <row r="77" spans="22:23" x14ac:dyDescent="0.25">
      <c r="V77" s="30">
        <f t="shared" si="14"/>
        <v>1.5000000000000029</v>
      </c>
      <c r="W77" s="30">
        <f t="shared" si="15"/>
        <v>-1.7499999999999911</v>
      </c>
    </row>
    <row r="78" spans="22:23" x14ac:dyDescent="0.25">
      <c r="V78" s="30">
        <f t="shared" si="14"/>
        <v>1.600000000000003</v>
      </c>
      <c r="W78" s="30">
        <f t="shared" si="15"/>
        <v>-1.4399999999999906</v>
      </c>
    </row>
    <row r="79" spans="22:23" x14ac:dyDescent="0.25">
      <c r="V79" s="30">
        <f t="shared" si="14"/>
        <v>1.7000000000000031</v>
      </c>
      <c r="W79" s="30">
        <f t="shared" si="15"/>
        <v>-1.1099999999999897</v>
      </c>
    </row>
    <row r="80" spans="22:23" x14ac:dyDescent="0.25">
      <c r="V80" s="30">
        <f t="shared" si="14"/>
        <v>1.8000000000000032</v>
      </c>
      <c r="W80" s="30">
        <f t="shared" si="15"/>
        <v>-0.75999999999998868</v>
      </c>
    </row>
    <row r="81" spans="22:23" x14ac:dyDescent="0.25">
      <c r="V81" s="30">
        <f t="shared" si="14"/>
        <v>1.9000000000000032</v>
      </c>
      <c r="W81" s="30">
        <f t="shared" si="15"/>
        <v>-0.38999999999998769</v>
      </c>
    </row>
    <row r="82" spans="22:23" x14ac:dyDescent="0.25">
      <c r="V82" s="30">
        <f t="shared" si="14"/>
        <v>2.0000000000000031</v>
      </c>
      <c r="W82" s="30">
        <f t="shared" si="15"/>
        <v>1.2434497875801753E-14</v>
      </c>
    </row>
    <row r="83" spans="22:23" x14ac:dyDescent="0.25">
      <c r="V83" s="30">
        <f t="shared" si="14"/>
        <v>2.1000000000000032</v>
      </c>
      <c r="W83" s="30">
        <f t="shared" si="15"/>
        <v>0.41000000000001346</v>
      </c>
    </row>
    <row r="84" spans="22:23" x14ac:dyDescent="0.25">
      <c r="V84" s="30">
        <f t="shared" si="14"/>
        <v>2.2000000000000033</v>
      </c>
      <c r="W84" s="30">
        <f t="shared" si="15"/>
        <v>0.84000000000001407</v>
      </c>
    </row>
    <row r="85" spans="22:23" x14ac:dyDescent="0.25">
      <c r="V85" s="30">
        <f t="shared" si="14"/>
        <v>2.3000000000000034</v>
      </c>
      <c r="W85" s="30">
        <f t="shared" si="15"/>
        <v>1.2900000000000151</v>
      </c>
    </row>
    <row r="86" spans="22:23" x14ac:dyDescent="0.25">
      <c r="V86" s="30">
        <f t="shared" si="14"/>
        <v>2.4000000000000035</v>
      </c>
      <c r="W86" s="30">
        <f t="shared" si="15"/>
        <v>1.7600000000000167</v>
      </c>
    </row>
    <row r="87" spans="22:23" x14ac:dyDescent="0.25">
      <c r="V87" s="30">
        <f t="shared" si="14"/>
        <v>2.5000000000000036</v>
      </c>
      <c r="W87" s="30">
        <f t="shared" si="15"/>
        <v>2.2500000000000178</v>
      </c>
    </row>
    <row r="88" spans="22:23" x14ac:dyDescent="0.25">
      <c r="V88" s="30">
        <f t="shared" ref="V88:V102" si="16">$U$22+V87</f>
        <v>2.6000000000000036</v>
      </c>
      <c r="W88" s="30">
        <f t="shared" ref="W88:W102" si="17">V88^2-4</f>
        <v>2.7600000000000193</v>
      </c>
    </row>
    <row r="89" spans="22:23" x14ac:dyDescent="0.25">
      <c r="V89" s="30">
        <f t="shared" si="16"/>
        <v>2.7000000000000037</v>
      </c>
      <c r="W89" s="30">
        <f t="shared" si="17"/>
        <v>3.2900000000000205</v>
      </c>
    </row>
    <row r="90" spans="22:23" x14ac:dyDescent="0.25">
      <c r="V90" s="30">
        <f t="shared" si="16"/>
        <v>2.8000000000000038</v>
      </c>
      <c r="W90" s="30">
        <f t="shared" si="17"/>
        <v>3.8400000000000212</v>
      </c>
    </row>
    <row r="91" spans="22:23" x14ac:dyDescent="0.25">
      <c r="V91" s="30">
        <f t="shared" si="16"/>
        <v>2.9000000000000039</v>
      </c>
      <c r="W91" s="30">
        <f t="shared" si="17"/>
        <v>4.4100000000000232</v>
      </c>
    </row>
    <row r="92" spans="22:23" x14ac:dyDescent="0.25">
      <c r="V92" s="30">
        <f t="shared" si="16"/>
        <v>3.000000000000004</v>
      </c>
      <c r="W92" s="30">
        <f t="shared" si="17"/>
        <v>5.0000000000000249</v>
      </c>
    </row>
    <row r="93" spans="22:23" x14ac:dyDescent="0.25">
      <c r="V93" s="30">
        <f t="shared" si="16"/>
        <v>3.1000000000000041</v>
      </c>
      <c r="W93" s="30">
        <f t="shared" si="17"/>
        <v>5.6100000000000261</v>
      </c>
    </row>
    <row r="94" spans="22:23" x14ac:dyDescent="0.25">
      <c r="V94" s="30">
        <f t="shared" si="16"/>
        <v>3.2000000000000042</v>
      </c>
      <c r="W94" s="30">
        <f t="shared" si="17"/>
        <v>6.2400000000000269</v>
      </c>
    </row>
    <row r="95" spans="22:23" x14ac:dyDescent="0.25">
      <c r="V95" s="30">
        <f t="shared" si="16"/>
        <v>3.3000000000000043</v>
      </c>
      <c r="W95" s="30">
        <f t="shared" si="17"/>
        <v>6.890000000000029</v>
      </c>
    </row>
    <row r="96" spans="22:23" x14ac:dyDescent="0.25">
      <c r="V96" s="30">
        <f t="shared" si="16"/>
        <v>3.4000000000000044</v>
      </c>
      <c r="W96" s="30">
        <f t="shared" si="17"/>
        <v>7.5600000000000289</v>
      </c>
    </row>
    <row r="97" spans="22:23" x14ac:dyDescent="0.25">
      <c r="V97" s="30">
        <f t="shared" si="16"/>
        <v>3.5000000000000044</v>
      </c>
      <c r="W97" s="30">
        <f t="shared" si="17"/>
        <v>8.250000000000032</v>
      </c>
    </row>
    <row r="98" spans="22:23" x14ac:dyDescent="0.25">
      <c r="V98" s="30">
        <f t="shared" si="16"/>
        <v>3.6000000000000045</v>
      </c>
      <c r="W98" s="30">
        <f t="shared" si="17"/>
        <v>8.9600000000000328</v>
      </c>
    </row>
    <row r="99" spans="22:23" x14ac:dyDescent="0.25">
      <c r="V99" s="30">
        <f t="shared" si="16"/>
        <v>3.7000000000000046</v>
      </c>
      <c r="W99" s="30">
        <f t="shared" si="17"/>
        <v>9.690000000000035</v>
      </c>
    </row>
    <row r="100" spans="22:23" x14ac:dyDescent="0.25">
      <c r="V100" s="30">
        <f t="shared" si="16"/>
        <v>3.8000000000000047</v>
      </c>
      <c r="W100" s="30">
        <f t="shared" si="17"/>
        <v>10.440000000000035</v>
      </c>
    </row>
    <row r="101" spans="22:23" x14ac:dyDescent="0.25">
      <c r="V101" s="30">
        <f t="shared" si="16"/>
        <v>3.9000000000000048</v>
      </c>
      <c r="W101" s="30">
        <f t="shared" si="17"/>
        <v>11.210000000000038</v>
      </c>
    </row>
    <row r="102" spans="22:23" x14ac:dyDescent="0.25">
      <c r="V102" s="30">
        <f t="shared" si="16"/>
        <v>4.0000000000000044</v>
      </c>
      <c r="W102" s="30">
        <f t="shared" si="17"/>
        <v>12.000000000000036</v>
      </c>
    </row>
    <row r="103" spans="22:23" x14ac:dyDescent="0.25">
      <c r="V103" s="19"/>
      <c r="W103" s="19"/>
    </row>
    <row r="104" spans="22:23" x14ac:dyDescent="0.25">
      <c r="V104" s="19"/>
      <c r="W104" s="19"/>
    </row>
    <row r="105" spans="22:23" x14ac:dyDescent="0.25">
      <c r="V105" s="19"/>
      <c r="W105" s="19"/>
    </row>
    <row r="106" spans="22:23" x14ac:dyDescent="0.25">
      <c r="V106" s="19"/>
      <c r="W106" s="19"/>
    </row>
    <row r="107" spans="22:23" x14ac:dyDescent="0.25">
      <c r="V107" s="19"/>
      <c r="W107" s="19"/>
    </row>
    <row r="108" spans="22:23" x14ac:dyDescent="0.25">
      <c r="V108" s="19"/>
      <c r="W108" s="19"/>
    </row>
    <row r="109" spans="22:23" x14ac:dyDescent="0.25">
      <c r="V109" s="19"/>
      <c r="W109" s="19"/>
    </row>
    <row r="110" spans="22:23" x14ac:dyDescent="0.25">
      <c r="V110" s="19"/>
      <c r="W110" s="19"/>
    </row>
    <row r="111" spans="22:23" x14ac:dyDescent="0.25">
      <c r="V111" s="19"/>
      <c r="W111" s="19"/>
    </row>
    <row r="112" spans="22:23" x14ac:dyDescent="0.25">
      <c r="V112" s="19"/>
      <c r="W112" s="19"/>
    </row>
    <row r="113" spans="22:23" x14ac:dyDescent="0.25">
      <c r="V113" s="19"/>
      <c r="W113" s="19"/>
    </row>
    <row r="114" spans="22:23" x14ac:dyDescent="0.25">
      <c r="V114" s="19"/>
      <c r="W114" s="19"/>
    </row>
    <row r="115" spans="22:23" x14ac:dyDescent="0.25">
      <c r="V115" s="19"/>
      <c r="W115" s="19"/>
    </row>
    <row r="116" spans="22:23" x14ac:dyDescent="0.25">
      <c r="V116" s="19"/>
      <c r="W116" s="19"/>
    </row>
    <row r="117" spans="22:23" x14ac:dyDescent="0.25">
      <c r="V117" s="19"/>
      <c r="W117" s="19"/>
    </row>
    <row r="118" spans="22:23" x14ac:dyDescent="0.25">
      <c r="V118" s="19"/>
      <c r="W118" s="19"/>
    </row>
    <row r="119" spans="22:23" x14ac:dyDescent="0.25">
      <c r="V119" s="19"/>
      <c r="W119" s="19"/>
    </row>
    <row r="120" spans="22:23" x14ac:dyDescent="0.25">
      <c r="V120" s="19"/>
      <c r="W120" s="19"/>
    </row>
    <row r="121" spans="22:23" x14ac:dyDescent="0.25">
      <c r="V121" s="19"/>
      <c r="W121" s="19"/>
    </row>
    <row r="122" spans="22:23" x14ac:dyDescent="0.25">
      <c r="V122" s="19"/>
      <c r="W122" s="19"/>
    </row>
    <row r="123" spans="22:23" x14ac:dyDescent="0.25">
      <c r="V123" s="19"/>
      <c r="W123" s="19"/>
    </row>
    <row r="124" spans="22:23" x14ac:dyDescent="0.25">
      <c r="V124" s="19"/>
      <c r="W124" s="19"/>
    </row>
    <row r="125" spans="22:23" x14ac:dyDescent="0.25">
      <c r="V125" s="19"/>
      <c r="W125" s="19"/>
    </row>
    <row r="126" spans="22:23" x14ac:dyDescent="0.25">
      <c r="V126" s="19"/>
      <c r="W126" s="19"/>
    </row>
    <row r="127" spans="22:23" x14ac:dyDescent="0.25">
      <c r="V127" s="19"/>
      <c r="W127" s="19"/>
    </row>
    <row r="128" spans="22:23" x14ac:dyDescent="0.25">
      <c r="V128" s="19"/>
      <c r="W128" s="19"/>
    </row>
    <row r="129" spans="22:23" x14ac:dyDescent="0.25">
      <c r="V129" s="19"/>
      <c r="W129" s="19"/>
    </row>
    <row r="130" spans="22:23" x14ac:dyDescent="0.25">
      <c r="V130" s="19"/>
      <c r="W130" s="19"/>
    </row>
    <row r="131" spans="22:23" x14ac:dyDescent="0.25">
      <c r="V131" s="19"/>
      <c r="W131" s="19"/>
    </row>
    <row r="132" spans="22:23" x14ac:dyDescent="0.25">
      <c r="V132" s="19"/>
      <c r="W132" s="19"/>
    </row>
    <row r="133" spans="22:23" x14ac:dyDescent="0.25">
      <c r="V133" s="19"/>
      <c r="W133" s="19"/>
    </row>
    <row r="134" spans="22:23" x14ac:dyDescent="0.25">
      <c r="V134" s="19"/>
      <c r="W134" s="19"/>
    </row>
    <row r="135" spans="22:23" x14ac:dyDescent="0.25">
      <c r="V135" s="19"/>
      <c r="W135" s="19"/>
    </row>
    <row r="136" spans="22:23" x14ac:dyDescent="0.25">
      <c r="V136" s="19"/>
      <c r="W136" s="19"/>
    </row>
    <row r="137" spans="22:23" x14ac:dyDescent="0.25">
      <c r="V137" s="19"/>
      <c r="W137" s="19"/>
    </row>
    <row r="138" spans="22:23" x14ac:dyDescent="0.25">
      <c r="V138" s="19"/>
      <c r="W138" s="19"/>
    </row>
    <row r="139" spans="22:23" x14ac:dyDescent="0.25">
      <c r="V139" s="19"/>
      <c r="W139" s="19"/>
    </row>
    <row r="140" spans="22:23" x14ac:dyDescent="0.25">
      <c r="V140" s="19"/>
      <c r="W140" s="19"/>
    </row>
    <row r="141" spans="22:23" x14ac:dyDescent="0.25">
      <c r="V141" s="19"/>
      <c r="W141" s="19"/>
    </row>
    <row r="142" spans="22:23" x14ac:dyDescent="0.25">
      <c r="V142" s="19"/>
      <c r="W142" s="19"/>
    </row>
    <row r="143" spans="22:23" x14ac:dyDescent="0.25">
      <c r="V143" s="19"/>
      <c r="W143" s="19"/>
    </row>
    <row r="144" spans="22:23" x14ac:dyDescent="0.25">
      <c r="V144" s="19"/>
      <c r="W144" s="19"/>
    </row>
    <row r="145" spans="22:23" x14ac:dyDescent="0.25">
      <c r="V145" s="19"/>
      <c r="W145" s="19"/>
    </row>
    <row r="146" spans="22:23" x14ac:dyDescent="0.25">
      <c r="V146" s="19"/>
      <c r="W146" s="19"/>
    </row>
    <row r="147" spans="22:23" x14ac:dyDescent="0.25">
      <c r="V147" s="19"/>
      <c r="W147" s="19"/>
    </row>
    <row r="148" spans="22:23" x14ac:dyDescent="0.25">
      <c r="V148" s="19"/>
      <c r="W148" s="19"/>
    </row>
    <row r="149" spans="22:23" x14ac:dyDescent="0.25">
      <c r="V149" s="19"/>
      <c r="W149" s="19"/>
    </row>
    <row r="150" spans="22:23" x14ac:dyDescent="0.25">
      <c r="V150" s="19"/>
      <c r="W150" s="19"/>
    </row>
    <row r="151" spans="22:23" x14ac:dyDescent="0.25">
      <c r="V151" s="19"/>
      <c r="W151" s="19"/>
    </row>
    <row r="152" spans="22:23" x14ac:dyDescent="0.25">
      <c r="V152" s="19"/>
      <c r="W152" s="19"/>
    </row>
    <row r="153" spans="22:23" x14ac:dyDescent="0.25">
      <c r="V153" s="19"/>
      <c r="W153" s="19"/>
    </row>
    <row r="154" spans="22:23" x14ac:dyDescent="0.25">
      <c r="V154" s="19"/>
      <c r="W154" s="19"/>
    </row>
    <row r="155" spans="22:23" x14ac:dyDescent="0.25">
      <c r="V155" s="19"/>
      <c r="W155" s="19"/>
    </row>
    <row r="156" spans="22:23" x14ac:dyDescent="0.25">
      <c r="V156" s="19"/>
      <c r="W156" s="19"/>
    </row>
    <row r="157" spans="22:23" x14ac:dyDescent="0.25">
      <c r="V157" s="19"/>
      <c r="W157" s="19"/>
    </row>
    <row r="158" spans="22:23" x14ac:dyDescent="0.25">
      <c r="V158" s="19"/>
      <c r="W158" s="19"/>
    </row>
    <row r="159" spans="22:23" x14ac:dyDescent="0.25">
      <c r="V159" s="19"/>
      <c r="W159" s="19"/>
    </row>
    <row r="160" spans="22:23" x14ac:dyDescent="0.25">
      <c r="V160" s="19"/>
      <c r="W160" s="19"/>
    </row>
    <row r="161" spans="22:23" x14ac:dyDescent="0.25">
      <c r="V161" s="19"/>
      <c r="W161" s="19"/>
    </row>
    <row r="162" spans="22:23" x14ac:dyDescent="0.25">
      <c r="V162" s="19"/>
      <c r="W162" s="19"/>
    </row>
    <row r="163" spans="22:23" x14ac:dyDescent="0.25">
      <c r="V163" s="19"/>
      <c r="W163" s="19"/>
    </row>
    <row r="164" spans="22:23" x14ac:dyDescent="0.25">
      <c r="V164" s="19"/>
      <c r="W164" s="19"/>
    </row>
    <row r="165" spans="22:23" x14ac:dyDescent="0.25">
      <c r="V165" s="19"/>
      <c r="W165" s="19"/>
    </row>
    <row r="166" spans="22:23" x14ac:dyDescent="0.25">
      <c r="V166" s="19"/>
      <c r="W166" s="19"/>
    </row>
    <row r="167" spans="22:23" x14ac:dyDescent="0.25">
      <c r="V167" s="19"/>
      <c r="W167" s="19"/>
    </row>
    <row r="168" spans="22:23" x14ac:dyDescent="0.25">
      <c r="V168" s="19"/>
      <c r="W168" s="19"/>
    </row>
    <row r="169" spans="22:23" x14ac:dyDescent="0.25">
      <c r="V169" s="19"/>
      <c r="W169" s="19"/>
    </row>
    <row r="170" spans="22:23" x14ac:dyDescent="0.25">
      <c r="V170" s="19"/>
      <c r="W170" s="19"/>
    </row>
    <row r="171" spans="22:23" x14ac:dyDescent="0.25">
      <c r="V171" s="19"/>
      <c r="W171" s="19"/>
    </row>
    <row r="172" spans="22:23" x14ac:dyDescent="0.25">
      <c r="V172" s="19"/>
      <c r="W172" s="19"/>
    </row>
    <row r="173" spans="22:23" x14ac:dyDescent="0.25">
      <c r="V173" s="19"/>
      <c r="W173" s="19"/>
    </row>
    <row r="174" spans="22:23" x14ac:dyDescent="0.25">
      <c r="V174" s="19"/>
      <c r="W174" s="19"/>
    </row>
    <row r="175" spans="22:23" x14ac:dyDescent="0.25">
      <c r="V175" s="19"/>
      <c r="W175" s="19"/>
    </row>
    <row r="176" spans="22:23" x14ac:dyDescent="0.25">
      <c r="V176" s="19"/>
      <c r="W176" s="19"/>
    </row>
    <row r="177" spans="22:23" x14ac:dyDescent="0.25">
      <c r="V177" s="19"/>
      <c r="W177" s="19"/>
    </row>
    <row r="178" spans="22:23" x14ac:dyDescent="0.25">
      <c r="V178" s="19"/>
      <c r="W178" s="19"/>
    </row>
    <row r="179" spans="22:23" x14ac:dyDescent="0.25">
      <c r="V179" s="19"/>
      <c r="W179" s="19"/>
    </row>
    <row r="180" spans="22:23" x14ac:dyDescent="0.25">
      <c r="V180" s="19"/>
      <c r="W180" s="19"/>
    </row>
    <row r="181" spans="22:23" x14ac:dyDescent="0.25">
      <c r="V181" s="19"/>
      <c r="W181" s="19"/>
    </row>
    <row r="182" spans="22:23" x14ac:dyDescent="0.25">
      <c r="V182" s="19"/>
      <c r="W182" s="19"/>
    </row>
    <row r="183" spans="22:23" x14ac:dyDescent="0.25">
      <c r="V183" s="19"/>
      <c r="W183" s="19"/>
    </row>
    <row r="184" spans="22:23" x14ac:dyDescent="0.25">
      <c r="V184" s="19"/>
      <c r="W184" s="19"/>
    </row>
    <row r="185" spans="22:23" x14ac:dyDescent="0.25">
      <c r="V185" s="19"/>
      <c r="W185" s="19"/>
    </row>
    <row r="186" spans="22:23" x14ac:dyDescent="0.25">
      <c r="V186" s="19"/>
      <c r="W186" s="19"/>
    </row>
    <row r="187" spans="22:23" x14ac:dyDescent="0.25">
      <c r="V187" s="19"/>
      <c r="W187" s="19"/>
    </row>
    <row r="188" spans="22:23" x14ac:dyDescent="0.25">
      <c r="V188" s="19"/>
      <c r="W188" s="19"/>
    </row>
    <row r="189" spans="22:23" x14ac:dyDescent="0.25">
      <c r="V189" s="19"/>
      <c r="W189" s="19"/>
    </row>
    <row r="190" spans="22:23" x14ac:dyDescent="0.25">
      <c r="V190" s="19"/>
      <c r="W190" s="19"/>
    </row>
    <row r="191" spans="22:23" x14ac:dyDescent="0.25">
      <c r="V191" s="19"/>
      <c r="W191" s="19"/>
    </row>
    <row r="192" spans="22:23" x14ac:dyDescent="0.25">
      <c r="V192" s="19"/>
      <c r="W192" s="19"/>
    </row>
    <row r="193" spans="22:23" x14ac:dyDescent="0.25">
      <c r="V193" s="19"/>
      <c r="W193" s="19"/>
    </row>
    <row r="194" spans="22:23" x14ac:dyDescent="0.25">
      <c r="V194" s="19"/>
      <c r="W194" s="19"/>
    </row>
    <row r="195" spans="22:23" x14ac:dyDescent="0.25">
      <c r="V195" s="19"/>
      <c r="W195" s="19"/>
    </row>
    <row r="196" spans="22:23" x14ac:dyDescent="0.25">
      <c r="V196" s="19"/>
      <c r="W196" s="19"/>
    </row>
    <row r="197" spans="22:23" x14ac:dyDescent="0.25">
      <c r="V197" s="19"/>
      <c r="W197" s="19"/>
    </row>
    <row r="198" spans="22:23" x14ac:dyDescent="0.25">
      <c r="V198" s="19"/>
      <c r="W198" s="19"/>
    </row>
    <row r="199" spans="22:23" x14ac:dyDescent="0.25">
      <c r="V199" s="19"/>
      <c r="W199" s="19"/>
    </row>
    <row r="200" spans="22:23" x14ac:dyDescent="0.25">
      <c r="V200" s="19"/>
      <c r="W200" s="19"/>
    </row>
    <row r="201" spans="22:23" x14ac:dyDescent="0.25">
      <c r="V201" s="19"/>
      <c r="W201" s="19"/>
    </row>
    <row r="202" spans="22:23" x14ac:dyDescent="0.25">
      <c r="V202" s="19"/>
      <c r="W202" s="19"/>
    </row>
    <row r="203" spans="22:23" x14ac:dyDescent="0.25">
      <c r="V203" s="19"/>
      <c r="W203" s="19"/>
    </row>
    <row r="204" spans="22:23" x14ac:dyDescent="0.25">
      <c r="V204" s="19"/>
      <c r="W204" s="19"/>
    </row>
    <row r="205" spans="22:23" x14ac:dyDescent="0.25">
      <c r="V205" s="19"/>
      <c r="W205" s="19"/>
    </row>
    <row r="206" spans="22:23" x14ac:dyDescent="0.25">
      <c r="V206" s="19"/>
      <c r="W206" s="19"/>
    </row>
    <row r="207" spans="22:23" x14ac:dyDescent="0.25">
      <c r="V207" s="19"/>
      <c r="W207" s="19"/>
    </row>
    <row r="208" spans="22:23" x14ac:dyDescent="0.25">
      <c r="V208" s="19"/>
      <c r="W208" s="19"/>
    </row>
    <row r="209" spans="22:23" x14ac:dyDescent="0.25">
      <c r="V209" s="19"/>
      <c r="W209" s="19"/>
    </row>
    <row r="210" spans="22:23" x14ac:dyDescent="0.25">
      <c r="V210" s="19"/>
      <c r="W210" s="19"/>
    </row>
    <row r="211" spans="22:23" x14ac:dyDescent="0.25">
      <c r="V211" s="19"/>
      <c r="W211" s="19"/>
    </row>
    <row r="212" spans="22:23" x14ac:dyDescent="0.25">
      <c r="V212" s="19"/>
      <c r="W212" s="19"/>
    </row>
    <row r="213" spans="22:23" x14ac:dyDescent="0.25">
      <c r="V213" s="19"/>
      <c r="W213" s="19"/>
    </row>
    <row r="214" spans="22:23" x14ac:dyDescent="0.25">
      <c r="V214" s="19"/>
      <c r="W214" s="19"/>
    </row>
    <row r="215" spans="22:23" x14ac:dyDescent="0.25">
      <c r="V215" s="19"/>
      <c r="W215" s="19"/>
    </row>
    <row r="216" spans="22:23" x14ac:dyDescent="0.25">
      <c r="V216" s="19"/>
      <c r="W216" s="19"/>
    </row>
    <row r="217" spans="22:23" x14ac:dyDescent="0.25">
      <c r="V217" s="19"/>
      <c r="W217" s="19"/>
    </row>
    <row r="218" spans="22:23" x14ac:dyDescent="0.25">
      <c r="V218" s="19"/>
      <c r="W218" s="19"/>
    </row>
    <row r="219" spans="22:23" x14ac:dyDescent="0.25">
      <c r="V219" s="19"/>
      <c r="W219" s="19"/>
    </row>
    <row r="220" spans="22:23" x14ac:dyDescent="0.25">
      <c r="V220" s="19"/>
      <c r="W220" s="19"/>
    </row>
    <row r="221" spans="22:23" x14ac:dyDescent="0.25">
      <c r="V221" s="19"/>
      <c r="W221" s="19"/>
    </row>
    <row r="222" spans="22:23" x14ac:dyDescent="0.25">
      <c r="V222" s="19"/>
      <c r="W222" s="19"/>
    </row>
    <row r="223" spans="22:23" x14ac:dyDescent="0.25">
      <c r="V223" s="19"/>
      <c r="W223" s="19"/>
    </row>
    <row r="224" spans="22:23" x14ac:dyDescent="0.25">
      <c r="V224" s="19"/>
      <c r="W224" s="19"/>
    </row>
    <row r="225" spans="22:23" x14ac:dyDescent="0.25">
      <c r="V225" s="19"/>
      <c r="W225" s="19"/>
    </row>
    <row r="226" spans="22:23" x14ac:dyDescent="0.25">
      <c r="V226" s="19"/>
      <c r="W226" s="19"/>
    </row>
    <row r="227" spans="22:23" x14ac:dyDescent="0.25">
      <c r="V227" s="19"/>
      <c r="W227" s="19"/>
    </row>
    <row r="228" spans="22:23" x14ac:dyDescent="0.25">
      <c r="V228" s="19"/>
      <c r="W228" s="19"/>
    </row>
    <row r="229" spans="22:23" x14ac:dyDescent="0.25">
      <c r="V229" s="19"/>
      <c r="W229" s="19"/>
    </row>
    <row r="230" spans="22:23" x14ac:dyDescent="0.25">
      <c r="V230" s="19"/>
      <c r="W230" s="19"/>
    </row>
    <row r="231" spans="22:23" x14ac:dyDescent="0.25">
      <c r="V231" s="19"/>
      <c r="W231" s="19"/>
    </row>
    <row r="232" spans="22:23" x14ac:dyDescent="0.25">
      <c r="V232" s="19"/>
      <c r="W232" s="19"/>
    </row>
    <row r="233" spans="22:23" x14ac:dyDescent="0.25">
      <c r="V233" s="19"/>
      <c r="W233" s="19"/>
    </row>
    <row r="234" spans="22:23" x14ac:dyDescent="0.25">
      <c r="V234" s="19"/>
      <c r="W234" s="19"/>
    </row>
    <row r="235" spans="22:23" x14ac:dyDescent="0.25">
      <c r="V235" s="19"/>
      <c r="W235" s="19"/>
    </row>
    <row r="236" spans="22:23" x14ac:dyDescent="0.25">
      <c r="V236" s="19"/>
      <c r="W236" s="19"/>
    </row>
    <row r="237" spans="22:23" x14ac:dyDescent="0.25">
      <c r="V237" s="19"/>
      <c r="W237" s="19"/>
    </row>
    <row r="238" spans="22:23" x14ac:dyDescent="0.25">
      <c r="V238" s="19"/>
      <c r="W238" s="19"/>
    </row>
    <row r="239" spans="22:23" x14ac:dyDescent="0.25">
      <c r="V239" s="19"/>
      <c r="W239" s="19"/>
    </row>
    <row r="240" spans="22:23" x14ac:dyDescent="0.25">
      <c r="V240" s="19"/>
      <c r="W240" s="19"/>
    </row>
    <row r="241" spans="22:23" x14ac:dyDescent="0.25">
      <c r="V241" s="19"/>
      <c r="W241" s="19"/>
    </row>
    <row r="242" spans="22:23" x14ac:dyDescent="0.25">
      <c r="V242" s="19"/>
      <c r="W242" s="19"/>
    </row>
    <row r="243" spans="22:23" x14ac:dyDescent="0.25">
      <c r="V243" s="19"/>
      <c r="W243" s="19"/>
    </row>
    <row r="244" spans="22:23" x14ac:dyDescent="0.25">
      <c r="V244" s="19"/>
      <c r="W244" s="19"/>
    </row>
    <row r="245" spans="22:23" x14ac:dyDescent="0.25">
      <c r="V245" s="19"/>
      <c r="W245" s="19"/>
    </row>
    <row r="246" spans="22:23" x14ac:dyDescent="0.25">
      <c r="V246" s="19"/>
      <c r="W246" s="19"/>
    </row>
    <row r="247" spans="22:23" x14ac:dyDescent="0.25">
      <c r="V247" s="19"/>
      <c r="W247" s="19"/>
    </row>
    <row r="248" spans="22:23" x14ac:dyDescent="0.25">
      <c r="V248" s="19"/>
      <c r="W248" s="19"/>
    </row>
    <row r="249" spans="22:23" x14ac:dyDescent="0.25">
      <c r="V249" s="19"/>
      <c r="W249" s="19"/>
    </row>
    <row r="250" spans="22:23" x14ac:dyDescent="0.25">
      <c r="V250" s="19"/>
      <c r="W250" s="19"/>
    </row>
    <row r="251" spans="22:23" x14ac:dyDescent="0.25">
      <c r="V251" s="19"/>
      <c r="W251" s="19"/>
    </row>
    <row r="252" spans="22:23" x14ac:dyDescent="0.25">
      <c r="V252" s="19"/>
      <c r="W252" s="19"/>
    </row>
    <row r="253" spans="22:23" x14ac:dyDescent="0.25">
      <c r="V253" s="19"/>
      <c r="W253" s="19"/>
    </row>
    <row r="254" spans="22:23" x14ac:dyDescent="0.25">
      <c r="V254" s="19"/>
      <c r="W254" s="19"/>
    </row>
    <row r="255" spans="22:23" x14ac:dyDescent="0.25">
      <c r="V255" s="19"/>
      <c r="W255" s="19"/>
    </row>
    <row r="256" spans="22:23" x14ac:dyDescent="0.25">
      <c r="V256" s="19"/>
      <c r="W256" s="19"/>
    </row>
    <row r="257" spans="22:23" x14ac:dyDescent="0.25">
      <c r="V257" s="19"/>
      <c r="W257" s="19"/>
    </row>
    <row r="258" spans="22:23" x14ac:dyDescent="0.25">
      <c r="V258" s="19"/>
      <c r="W258" s="19"/>
    </row>
    <row r="259" spans="22:23" x14ac:dyDescent="0.25">
      <c r="V259" s="19"/>
      <c r="W259" s="19"/>
    </row>
    <row r="260" spans="22:23" x14ac:dyDescent="0.25">
      <c r="V260" s="19"/>
      <c r="W260" s="19"/>
    </row>
    <row r="261" spans="22:23" x14ac:dyDescent="0.25">
      <c r="V261" s="19"/>
      <c r="W261" s="19"/>
    </row>
    <row r="262" spans="22:23" x14ac:dyDescent="0.25">
      <c r="V262" s="19"/>
      <c r="W262" s="19"/>
    </row>
    <row r="263" spans="22:23" x14ac:dyDescent="0.25">
      <c r="V263" s="19"/>
      <c r="W263" s="19"/>
    </row>
    <row r="264" spans="22:23" x14ac:dyDescent="0.25">
      <c r="V264" s="19"/>
      <c r="W264" s="19"/>
    </row>
    <row r="265" spans="22:23" x14ac:dyDescent="0.25">
      <c r="V265" s="19"/>
      <c r="W265" s="19"/>
    </row>
    <row r="266" spans="22:23" x14ac:dyDescent="0.25">
      <c r="V266" s="19"/>
      <c r="W266" s="19"/>
    </row>
    <row r="267" spans="22:23" x14ac:dyDescent="0.25">
      <c r="V267" s="19"/>
      <c r="W267" s="19"/>
    </row>
    <row r="268" spans="22:23" x14ac:dyDescent="0.25">
      <c r="V268" s="19"/>
      <c r="W268" s="19"/>
    </row>
    <row r="269" spans="22:23" x14ac:dyDescent="0.25">
      <c r="V269" s="19"/>
      <c r="W269" s="19"/>
    </row>
    <row r="270" spans="22:23" x14ac:dyDescent="0.25">
      <c r="V270" s="19"/>
      <c r="W270" s="19"/>
    </row>
    <row r="271" spans="22:23" x14ac:dyDescent="0.25">
      <c r="V271" s="19"/>
      <c r="W271" s="19"/>
    </row>
    <row r="272" spans="22:23" x14ac:dyDescent="0.25">
      <c r="V272" s="19"/>
      <c r="W272" s="19"/>
    </row>
    <row r="273" spans="22:23" x14ac:dyDescent="0.25">
      <c r="V273" s="19"/>
      <c r="W273" s="19"/>
    </row>
    <row r="274" spans="22:23" x14ac:dyDescent="0.25">
      <c r="V274" s="19"/>
      <c r="W274" s="19"/>
    </row>
    <row r="275" spans="22:23" x14ac:dyDescent="0.25">
      <c r="V275" s="19"/>
      <c r="W275" s="19"/>
    </row>
    <row r="276" spans="22:23" x14ac:dyDescent="0.25">
      <c r="V276" s="19"/>
      <c r="W276" s="19"/>
    </row>
    <row r="277" spans="22:23" x14ac:dyDescent="0.25">
      <c r="V277" s="19"/>
      <c r="W277" s="19"/>
    </row>
    <row r="278" spans="22:23" x14ac:dyDescent="0.25">
      <c r="V278" s="19"/>
      <c r="W278" s="19"/>
    </row>
    <row r="279" spans="22:23" x14ac:dyDescent="0.25">
      <c r="V279" s="19"/>
      <c r="W279" s="19"/>
    </row>
    <row r="280" spans="22:23" x14ac:dyDescent="0.25">
      <c r="V280" s="19"/>
      <c r="W280" s="19"/>
    </row>
    <row r="281" spans="22:23" x14ac:dyDescent="0.25">
      <c r="V281" s="19"/>
      <c r="W281" s="19"/>
    </row>
    <row r="282" spans="22:23" x14ac:dyDescent="0.25">
      <c r="V282" s="19"/>
      <c r="W282" s="19"/>
    </row>
    <row r="283" spans="22:23" x14ac:dyDescent="0.25">
      <c r="V283" s="19"/>
      <c r="W283" s="19"/>
    </row>
    <row r="284" spans="22:23" x14ac:dyDescent="0.25">
      <c r="V284" s="19"/>
      <c r="W284" s="19"/>
    </row>
    <row r="285" spans="22:23" x14ac:dyDescent="0.25">
      <c r="V285" s="19"/>
      <c r="W285" s="19"/>
    </row>
    <row r="286" spans="22:23" x14ac:dyDescent="0.25">
      <c r="V286" s="19"/>
      <c r="W286" s="19"/>
    </row>
    <row r="287" spans="22:23" x14ac:dyDescent="0.25">
      <c r="V287" s="19"/>
      <c r="W287" s="19"/>
    </row>
    <row r="288" spans="22:23" x14ac:dyDescent="0.25">
      <c r="V288" s="19"/>
      <c r="W288" s="19"/>
    </row>
    <row r="289" spans="22:23" x14ac:dyDescent="0.25">
      <c r="V289" s="19"/>
      <c r="W289" s="19"/>
    </row>
    <row r="290" spans="22:23" x14ac:dyDescent="0.25">
      <c r="V290" s="19"/>
      <c r="W290" s="19"/>
    </row>
    <row r="291" spans="22:23" x14ac:dyDescent="0.25">
      <c r="V291" s="19"/>
      <c r="W291" s="19"/>
    </row>
    <row r="292" spans="22:23" x14ac:dyDescent="0.25">
      <c r="V292" s="19"/>
      <c r="W292" s="19"/>
    </row>
    <row r="293" spans="22:23" x14ac:dyDescent="0.25">
      <c r="V293" s="19"/>
      <c r="W293" s="19"/>
    </row>
    <row r="294" spans="22:23" x14ac:dyDescent="0.25">
      <c r="V294" s="19"/>
      <c r="W294" s="19"/>
    </row>
    <row r="295" spans="22:23" x14ac:dyDescent="0.25">
      <c r="V295" s="19"/>
      <c r="W295" s="19"/>
    </row>
    <row r="296" spans="22:23" x14ac:dyDescent="0.25">
      <c r="V296" s="19"/>
      <c r="W296" s="19"/>
    </row>
    <row r="297" spans="22:23" x14ac:dyDescent="0.25">
      <c r="V297" s="19"/>
      <c r="W297" s="19"/>
    </row>
    <row r="298" spans="22:23" x14ac:dyDescent="0.25">
      <c r="V298" s="19"/>
      <c r="W298" s="19"/>
    </row>
    <row r="299" spans="22:23" x14ac:dyDescent="0.25">
      <c r="V299" s="19"/>
      <c r="W299" s="19"/>
    </row>
    <row r="300" spans="22:23" x14ac:dyDescent="0.25">
      <c r="V300" s="19"/>
      <c r="W300" s="19"/>
    </row>
    <row r="301" spans="22:23" x14ac:dyDescent="0.25">
      <c r="V301" s="19"/>
      <c r="W301" s="19"/>
    </row>
    <row r="302" spans="22:23" x14ac:dyDescent="0.25">
      <c r="V302" s="19"/>
      <c r="W302" s="19"/>
    </row>
    <row r="303" spans="22:23" x14ac:dyDescent="0.25">
      <c r="V303" s="19"/>
      <c r="W303" s="19"/>
    </row>
    <row r="304" spans="22:23" x14ac:dyDescent="0.25">
      <c r="V304" s="19"/>
      <c r="W304" s="19"/>
    </row>
    <row r="305" spans="22:23" x14ac:dyDescent="0.25">
      <c r="V305" s="19"/>
      <c r="W305" s="19"/>
    </row>
    <row r="306" spans="22:23" x14ac:dyDescent="0.25">
      <c r="V306" s="19"/>
      <c r="W306" s="19"/>
    </row>
    <row r="307" spans="22:23" x14ac:dyDescent="0.25">
      <c r="V307" s="19"/>
      <c r="W307" s="19"/>
    </row>
    <row r="308" spans="22:23" x14ac:dyDescent="0.25">
      <c r="V308" s="19"/>
      <c r="W308" s="19"/>
    </row>
    <row r="309" spans="22:23" x14ac:dyDescent="0.25">
      <c r="V309" s="19"/>
      <c r="W309" s="19"/>
    </row>
    <row r="310" spans="22:23" x14ac:dyDescent="0.25">
      <c r="V310" s="19"/>
      <c r="W310" s="19"/>
    </row>
    <row r="311" spans="22:23" x14ac:dyDescent="0.25">
      <c r="V311" s="19"/>
      <c r="W311" s="19"/>
    </row>
    <row r="312" spans="22:23" x14ac:dyDescent="0.25">
      <c r="V312" s="19"/>
      <c r="W312" s="19"/>
    </row>
    <row r="313" spans="22:23" x14ac:dyDescent="0.25">
      <c r="V313" s="19"/>
      <c r="W313" s="19"/>
    </row>
    <row r="314" spans="22:23" x14ac:dyDescent="0.25">
      <c r="V314" s="19"/>
      <c r="W314" s="19"/>
    </row>
    <row r="315" spans="22:23" x14ac:dyDescent="0.25">
      <c r="V315" s="19"/>
      <c r="W315" s="19"/>
    </row>
    <row r="316" spans="22:23" x14ac:dyDescent="0.25">
      <c r="V316" s="19"/>
      <c r="W316" s="19"/>
    </row>
    <row r="317" spans="22:23" x14ac:dyDescent="0.25">
      <c r="V317" s="19"/>
      <c r="W317" s="19"/>
    </row>
    <row r="318" spans="22:23" x14ac:dyDescent="0.25">
      <c r="V318" s="19"/>
      <c r="W318" s="19"/>
    </row>
    <row r="319" spans="22:23" x14ac:dyDescent="0.25">
      <c r="V319" s="19"/>
      <c r="W319" s="19"/>
    </row>
    <row r="320" spans="22:23" x14ac:dyDescent="0.25">
      <c r="V320" s="19"/>
      <c r="W320" s="19"/>
    </row>
    <row r="321" spans="22:23" x14ac:dyDescent="0.25">
      <c r="V321" s="19"/>
      <c r="W321" s="19"/>
    </row>
    <row r="322" spans="22:23" x14ac:dyDescent="0.25">
      <c r="V322" s="19"/>
      <c r="W322" s="19"/>
    </row>
    <row r="323" spans="22:23" x14ac:dyDescent="0.25">
      <c r="V323" s="19"/>
      <c r="W323" s="19"/>
    </row>
    <row r="324" spans="22:23" x14ac:dyDescent="0.25">
      <c r="V324" s="19"/>
      <c r="W324" s="19"/>
    </row>
    <row r="325" spans="22:23" x14ac:dyDescent="0.25">
      <c r="V325" s="19"/>
      <c r="W325" s="19"/>
    </row>
    <row r="326" spans="22:23" x14ac:dyDescent="0.25">
      <c r="V326" s="19"/>
      <c r="W326" s="19"/>
    </row>
    <row r="327" spans="22:23" x14ac:dyDescent="0.25">
      <c r="V327" s="19"/>
      <c r="W327" s="19"/>
    </row>
    <row r="328" spans="22:23" x14ac:dyDescent="0.25">
      <c r="V328" s="19"/>
      <c r="W328" s="19"/>
    </row>
    <row r="329" spans="22:23" x14ac:dyDescent="0.25">
      <c r="V329" s="19"/>
      <c r="W329" s="19"/>
    </row>
    <row r="330" spans="22:23" x14ac:dyDescent="0.25">
      <c r="V330" s="19"/>
      <c r="W330" s="19"/>
    </row>
    <row r="331" spans="22:23" x14ac:dyDescent="0.25">
      <c r="V331" s="19"/>
      <c r="W331" s="19"/>
    </row>
    <row r="332" spans="22:23" x14ac:dyDescent="0.25">
      <c r="V332" s="19"/>
      <c r="W332" s="19"/>
    </row>
    <row r="333" spans="22:23" x14ac:dyDescent="0.25">
      <c r="V333" s="19"/>
      <c r="W333" s="19"/>
    </row>
    <row r="334" spans="22:23" x14ac:dyDescent="0.25">
      <c r="V334" s="19"/>
      <c r="W334" s="19"/>
    </row>
    <row r="335" spans="22:23" x14ac:dyDescent="0.25">
      <c r="V335" s="19"/>
      <c r="W335" s="19"/>
    </row>
    <row r="336" spans="22:23" x14ac:dyDescent="0.25">
      <c r="V336" s="19"/>
      <c r="W336" s="19"/>
    </row>
    <row r="337" spans="22:23" x14ac:dyDescent="0.25">
      <c r="V337" s="19"/>
      <c r="W337" s="19"/>
    </row>
    <row r="338" spans="22:23" x14ac:dyDescent="0.25">
      <c r="V338" s="19"/>
      <c r="W338" s="19"/>
    </row>
    <row r="339" spans="22:23" x14ac:dyDescent="0.25">
      <c r="V339" s="19"/>
      <c r="W339" s="19"/>
    </row>
    <row r="340" spans="22:23" x14ac:dyDescent="0.25">
      <c r="V340" s="19"/>
      <c r="W340" s="19"/>
    </row>
    <row r="341" spans="22:23" x14ac:dyDescent="0.25">
      <c r="V341" s="19"/>
      <c r="W341" s="19"/>
    </row>
    <row r="342" spans="22:23" x14ac:dyDescent="0.25">
      <c r="V342" s="19"/>
      <c r="W342" s="19"/>
    </row>
    <row r="343" spans="22:23" x14ac:dyDescent="0.25">
      <c r="V343" s="19"/>
      <c r="W343" s="19"/>
    </row>
    <row r="344" spans="22:23" x14ac:dyDescent="0.25">
      <c r="V344" s="19"/>
      <c r="W344" s="19"/>
    </row>
    <row r="345" spans="22:23" x14ac:dyDescent="0.25">
      <c r="V345" s="19"/>
      <c r="W345" s="19"/>
    </row>
    <row r="346" spans="22:23" x14ac:dyDescent="0.25">
      <c r="V346" s="19"/>
      <c r="W346" s="19"/>
    </row>
    <row r="347" spans="22:23" x14ac:dyDescent="0.25">
      <c r="V347" s="19"/>
      <c r="W347" s="19"/>
    </row>
    <row r="348" spans="22:23" x14ac:dyDescent="0.25">
      <c r="V348" s="19"/>
      <c r="W348" s="19"/>
    </row>
    <row r="349" spans="22:23" x14ac:dyDescent="0.25">
      <c r="V349" s="19"/>
      <c r="W349" s="19"/>
    </row>
    <row r="350" spans="22:23" x14ac:dyDescent="0.25">
      <c r="V350" s="19"/>
      <c r="W350" s="19"/>
    </row>
    <row r="351" spans="22:23" x14ac:dyDescent="0.25">
      <c r="V351" s="19"/>
      <c r="W351" s="19"/>
    </row>
    <row r="352" spans="22:23" x14ac:dyDescent="0.25">
      <c r="V352" s="19"/>
      <c r="W352" s="19"/>
    </row>
    <row r="353" spans="22:23" x14ac:dyDescent="0.25">
      <c r="V353" s="19"/>
      <c r="W353" s="19"/>
    </row>
    <row r="354" spans="22:23" x14ac:dyDescent="0.25">
      <c r="V354" s="19"/>
      <c r="W354" s="19"/>
    </row>
    <row r="355" spans="22:23" x14ac:dyDescent="0.25">
      <c r="V355" s="19"/>
      <c r="W355" s="19"/>
    </row>
    <row r="356" spans="22:23" x14ac:dyDescent="0.25">
      <c r="V356" s="19"/>
      <c r="W356" s="19"/>
    </row>
    <row r="357" spans="22:23" x14ac:dyDescent="0.25">
      <c r="V357" s="19"/>
      <c r="W357" s="19"/>
    </row>
    <row r="358" spans="22:23" x14ac:dyDescent="0.25">
      <c r="V358" s="19"/>
      <c r="W358" s="19"/>
    </row>
    <row r="359" spans="22:23" x14ac:dyDescent="0.25">
      <c r="V359" s="19"/>
      <c r="W359" s="19"/>
    </row>
    <row r="360" spans="22:23" x14ac:dyDescent="0.25">
      <c r="V360" s="19"/>
      <c r="W360" s="19"/>
    </row>
    <row r="361" spans="22:23" x14ac:dyDescent="0.25">
      <c r="V361" s="19"/>
      <c r="W361" s="19"/>
    </row>
    <row r="362" spans="22:23" x14ac:dyDescent="0.25">
      <c r="V362" s="19"/>
      <c r="W362" s="19"/>
    </row>
    <row r="363" spans="22:23" x14ac:dyDescent="0.25">
      <c r="V363" s="19"/>
      <c r="W363" s="19"/>
    </row>
    <row r="364" spans="22:23" x14ac:dyDescent="0.25">
      <c r="V364" s="19"/>
      <c r="W364" s="19"/>
    </row>
    <row r="365" spans="22:23" x14ac:dyDescent="0.25">
      <c r="V365" s="19"/>
      <c r="W365" s="19"/>
    </row>
    <row r="366" spans="22:23" x14ac:dyDescent="0.25">
      <c r="V366" s="19"/>
      <c r="W366" s="19"/>
    </row>
    <row r="367" spans="22:23" x14ac:dyDescent="0.25">
      <c r="V367" s="19"/>
      <c r="W367" s="19"/>
    </row>
    <row r="368" spans="22:23" x14ac:dyDescent="0.25">
      <c r="V368" s="19"/>
      <c r="W368" s="19"/>
    </row>
    <row r="369" spans="22:23" x14ac:dyDescent="0.25">
      <c r="V369" s="19"/>
      <c r="W369" s="19"/>
    </row>
    <row r="370" spans="22:23" x14ac:dyDescent="0.25">
      <c r="V370" s="19"/>
      <c r="W370" s="19"/>
    </row>
    <row r="371" spans="22:23" x14ac:dyDescent="0.25">
      <c r="V371" s="19"/>
      <c r="W371" s="19"/>
    </row>
    <row r="372" spans="22:23" x14ac:dyDescent="0.25">
      <c r="V372" s="19"/>
      <c r="W372" s="19"/>
    </row>
    <row r="373" spans="22:23" x14ac:dyDescent="0.25">
      <c r="V373" s="19"/>
      <c r="W373" s="19"/>
    </row>
    <row r="374" spans="22:23" x14ac:dyDescent="0.25">
      <c r="V374" s="19"/>
      <c r="W374" s="19"/>
    </row>
    <row r="375" spans="22:23" x14ac:dyDescent="0.25">
      <c r="V375" s="19"/>
      <c r="W375" s="19"/>
    </row>
    <row r="376" spans="22:23" x14ac:dyDescent="0.25">
      <c r="V376" s="19"/>
      <c r="W376" s="19"/>
    </row>
    <row r="377" spans="22:23" x14ac:dyDescent="0.25">
      <c r="V377" s="19"/>
      <c r="W377" s="19"/>
    </row>
    <row r="378" spans="22:23" x14ac:dyDescent="0.25">
      <c r="V378" s="19"/>
      <c r="W378" s="19"/>
    </row>
    <row r="379" spans="22:23" x14ac:dyDescent="0.25">
      <c r="V379" s="19"/>
      <c r="W379" s="19"/>
    </row>
    <row r="380" spans="22:23" x14ac:dyDescent="0.25">
      <c r="V380" s="19"/>
      <c r="W380" s="19"/>
    </row>
    <row r="381" spans="22:23" x14ac:dyDescent="0.25">
      <c r="V381" s="19"/>
      <c r="W381" s="19"/>
    </row>
    <row r="382" spans="22:23" x14ac:dyDescent="0.25">
      <c r="V382" s="19"/>
      <c r="W382" s="19"/>
    </row>
  </sheetData>
  <mergeCells count="1">
    <mergeCell ref="J2:P2"/>
  </mergeCells>
  <pageMargins left="0.7" right="0.7" top="0.78740157499999996" bottom="0.78740157499999996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6"/>
  <sheetViews>
    <sheetView showGridLines="0" workbookViewId="0">
      <selection activeCell="J23" sqref="J23"/>
    </sheetView>
  </sheetViews>
  <sheetFormatPr baseColWidth="10" defaultColWidth="11.5703125" defaultRowHeight="15" x14ac:dyDescent="0.25"/>
  <cols>
    <col min="1" max="2" width="11.5703125" style="13"/>
    <col min="3" max="3" width="8.42578125" style="13" customWidth="1"/>
    <col min="4" max="4" width="8" style="13" customWidth="1"/>
    <col min="5" max="5" width="14.42578125" style="13" bestFit="1" customWidth="1"/>
    <col min="6" max="6" width="7.85546875" style="13" customWidth="1"/>
    <col min="7" max="7" width="2.85546875" style="13" customWidth="1"/>
    <col min="8" max="8" width="13.140625" style="17" bestFit="1" customWidth="1"/>
    <col min="9" max="16384" width="11.5703125" style="13"/>
  </cols>
  <sheetData>
    <row r="2" spans="3:8" x14ac:dyDescent="0.25">
      <c r="C2" s="14">
        <v>1</v>
      </c>
      <c r="D2" s="14">
        <v>-1</v>
      </c>
      <c r="E2" s="15" t="s">
        <v>245</v>
      </c>
      <c r="F2" s="16">
        <v>0</v>
      </c>
      <c r="H2" s="17" t="s">
        <v>243</v>
      </c>
    </row>
    <row r="3" spans="3:8" x14ac:dyDescent="0.25">
      <c r="C3" s="14" t="s">
        <v>237</v>
      </c>
      <c r="D3" s="14" t="s">
        <v>238</v>
      </c>
      <c r="E3" s="15">
        <v>0</v>
      </c>
      <c r="F3" s="16" t="s">
        <v>239</v>
      </c>
    </row>
    <row r="4" spans="3:8" x14ac:dyDescent="0.25">
      <c r="C4" s="14">
        <v>0</v>
      </c>
      <c r="D4" s="14" t="s">
        <v>240</v>
      </c>
      <c r="E4" s="15" t="s">
        <v>241</v>
      </c>
      <c r="F4" s="16" t="s">
        <v>242</v>
      </c>
      <c r="H4" s="17" t="s">
        <v>250</v>
      </c>
    </row>
    <row r="7" spans="3:8" x14ac:dyDescent="0.25">
      <c r="C7" s="14">
        <v>1</v>
      </c>
      <c r="D7" s="14">
        <v>-1</v>
      </c>
      <c r="E7" s="15" t="s">
        <v>245</v>
      </c>
      <c r="F7" s="16">
        <v>0</v>
      </c>
    </row>
    <row r="8" spans="3:8" x14ac:dyDescent="0.25">
      <c r="C8" s="14" t="s">
        <v>242</v>
      </c>
      <c r="D8" s="14" t="s">
        <v>244</v>
      </c>
      <c r="E8" s="15" t="s">
        <v>237</v>
      </c>
      <c r="F8" s="16" t="s">
        <v>239</v>
      </c>
      <c r="H8" s="17" t="s">
        <v>251</v>
      </c>
    </row>
    <row r="9" spans="3:8" x14ac:dyDescent="0.25">
      <c r="C9" s="14">
        <v>0</v>
      </c>
      <c r="D9" s="14" t="s">
        <v>240</v>
      </c>
      <c r="E9" s="15" t="s">
        <v>241</v>
      </c>
      <c r="F9" s="16" t="s">
        <v>242</v>
      </c>
      <c r="H9" s="17" t="s">
        <v>246</v>
      </c>
    </row>
    <row r="12" spans="3:8" x14ac:dyDescent="0.25">
      <c r="C12" s="14">
        <v>1</v>
      </c>
      <c r="D12" s="14">
        <v>-1</v>
      </c>
      <c r="E12" s="15" t="s">
        <v>245</v>
      </c>
      <c r="F12" s="16">
        <v>0</v>
      </c>
    </row>
    <row r="13" spans="3:8" x14ac:dyDescent="0.25">
      <c r="C13" s="14" t="s">
        <v>242</v>
      </c>
      <c r="D13" s="14" t="s">
        <v>244</v>
      </c>
      <c r="E13" s="15" t="s">
        <v>237</v>
      </c>
      <c r="F13" s="16" t="s">
        <v>239</v>
      </c>
    </row>
    <row r="14" spans="3:8" x14ac:dyDescent="0.25">
      <c r="C14" s="14">
        <v>0</v>
      </c>
      <c r="D14" s="14" t="s">
        <v>242</v>
      </c>
      <c r="E14" s="15" t="s">
        <v>247</v>
      </c>
      <c r="F14" s="16" t="s">
        <v>248</v>
      </c>
    </row>
    <row r="16" spans="3:8" x14ac:dyDescent="0.25">
      <c r="C16" s="57" t="s">
        <v>249</v>
      </c>
      <c r="D16" s="57"/>
      <c r="E16" s="57"/>
      <c r="F16" s="57"/>
    </row>
  </sheetData>
  <mergeCells count="1">
    <mergeCell ref="C16:F16"/>
  </mergeCells>
  <pageMargins left="0.7" right="0.7" top="0.78740157499999996" bottom="0.78740157499999996" header="0.3" footer="0.3"/>
  <ignoredErrors>
    <ignoredError sqref="E2 E7 F4 C8 F9 C13 D14 E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8"/>
  <sheetViews>
    <sheetView topLeftCell="A19" workbookViewId="0">
      <selection activeCell="F13" sqref="F13"/>
    </sheetView>
  </sheetViews>
  <sheetFormatPr baseColWidth="10" defaultColWidth="11.5703125" defaultRowHeight="15" x14ac:dyDescent="0.25"/>
  <cols>
    <col min="1" max="1" width="11.5703125" style="1"/>
    <col min="2" max="2" width="4.42578125" style="1" customWidth="1"/>
    <col min="3" max="3" width="4" style="1" customWidth="1"/>
    <col min="4" max="4" width="35.5703125" style="1" bestFit="1" customWidth="1"/>
    <col min="5" max="5" width="31.42578125" style="1" bestFit="1" customWidth="1"/>
    <col min="6" max="6" width="14.5703125" style="1" customWidth="1"/>
    <col min="7" max="16384" width="11.5703125" style="1"/>
  </cols>
  <sheetData>
    <row r="1" spans="2:5" x14ac:dyDescent="0.25">
      <c r="B1" s="51" t="s">
        <v>121</v>
      </c>
      <c r="C1" s="51"/>
      <c r="D1" s="51"/>
    </row>
    <row r="2" spans="2:5" x14ac:dyDescent="0.25">
      <c r="B2" s="50" t="s">
        <v>437</v>
      </c>
      <c r="C2" s="50"/>
      <c r="D2" s="50"/>
    </row>
    <row r="3" spans="2:5" x14ac:dyDescent="0.25">
      <c r="D3" s="1" t="s">
        <v>438</v>
      </c>
      <c r="E3" s="1" t="s">
        <v>439</v>
      </c>
    </row>
    <row r="5" spans="2:5" x14ac:dyDescent="0.25">
      <c r="B5" s="50" t="s">
        <v>0</v>
      </c>
      <c r="C5" s="50"/>
      <c r="D5" s="50"/>
    </row>
    <row r="6" spans="2:5" x14ac:dyDescent="0.25">
      <c r="D6" s="1" t="s">
        <v>1</v>
      </c>
    </row>
    <row r="7" spans="2:5" x14ac:dyDescent="0.25">
      <c r="D7" s="1" t="s">
        <v>2</v>
      </c>
    </row>
    <row r="8" spans="2:5" x14ac:dyDescent="0.25">
      <c r="D8" s="1" t="s">
        <v>3</v>
      </c>
    </row>
    <row r="9" spans="2:5" x14ac:dyDescent="0.25">
      <c r="D9" s="1" t="s">
        <v>85</v>
      </c>
    </row>
    <row r="10" spans="2:5" x14ac:dyDescent="0.25">
      <c r="D10" s="1" t="s">
        <v>86</v>
      </c>
    </row>
    <row r="11" spans="2:5" x14ac:dyDescent="0.25">
      <c r="D11" s="1" t="s">
        <v>87</v>
      </c>
    </row>
    <row r="12" spans="2:5" x14ac:dyDescent="0.25">
      <c r="D12" s="1" t="s">
        <v>175</v>
      </c>
      <c r="E12" s="1" t="s">
        <v>176</v>
      </c>
    </row>
    <row r="14" spans="2:5" x14ac:dyDescent="0.25">
      <c r="B14" s="50" t="s">
        <v>4</v>
      </c>
      <c r="C14" s="50"/>
      <c r="D14" s="50"/>
    </row>
    <row r="15" spans="2:5" x14ac:dyDescent="0.25">
      <c r="C15" s="49" t="s">
        <v>7</v>
      </c>
      <c r="D15" s="49"/>
    </row>
    <row r="16" spans="2:5" x14ac:dyDescent="0.25">
      <c r="D16" s="3" t="s">
        <v>10</v>
      </c>
    </row>
    <row r="17" spans="4:4" x14ac:dyDescent="0.25">
      <c r="D17" s="1" t="s">
        <v>20</v>
      </c>
    </row>
    <row r="19" spans="4:4" x14ac:dyDescent="0.25">
      <c r="D19" s="3" t="s">
        <v>11</v>
      </c>
    </row>
    <row r="20" spans="4:4" x14ac:dyDescent="0.25">
      <c r="D20" s="1" t="s">
        <v>21</v>
      </c>
    </row>
    <row r="21" spans="4:4" x14ac:dyDescent="0.25">
      <c r="D21" s="1" t="s">
        <v>22</v>
      </c>
    </row>
    <row r="23" spans="4:4" x14ac:dyDescent="0.25">
      <c r="D23" s="3" t="s">
        <v>12</v>
      </c>
    </row>
    <row r="24" spans="4:4" x14ac:dyDescent="0.25">
      <c r="D24" s="1" t="s">
        <v>23</v>
      </c>
    </row>
    <row r="26" spans="4:4" x14ac:dyDescent="0.25">
      <c r="D26" s="3" t="s">
        <v>13</v>
      </c>
    </row>
    <row r="27" spans="4:4" x14ac:dyDescent="0.25">
      <c r="D27" s="1" t="s">
        <v>26</v>
      </c>
    </row>
    <row r="28" spans="4:4" x14ac:dyDescent="0.25">
      <c r="D28" s="1" t="s">
        <v>24</v>
      </c>
    </row>
    <row r="29" spans="4:4" x14ac:dyDescent="0.25">
      <c r="D29" s="1" t="s">
        <v>25</v>
      </c>
    </row>
    <row r="31" spans="4:4" x14ac:dyDescent="0.25">
      <c r="D31" s="3" t="s">
        <v>14</v>
      </c>
    </row>
    <row r="32" spans="4:4" x14ac:dyDescent="0.25">
      <c r="D32" s="1" t="s">
        <v>27</v>
      </c>
    </row>
    <row r="34" spans="4:4" x14ac:dyDescent="0.25">
      <c r="D34" s="3" t="s">
        <v>28</v>
      </c>
    </row>
    <row r="35" spans="4:4" x14ac:dyDescent="0.25">
      <c r="D35" s="1" t="s">
        <v>29</v>
      </c>
    </row>
    <row r="37" spans="4:4" x14ac:dyDescent="0.25">
      <c r="D37" s="3" t="s">
        <v>15</v>
      </c>
    </row>
    <row r="38" spans="4:4" x14ac:dyDescent="0.25">
      <c r="D38" s="1" t="s">
        <v>30</v>
      </c>
    </row>
    <row r="40" spans="4:4" x14ac:dyDescent="0.25">
      <c r="D40" s="3" t="s">
        <v>16</v>
      </c>
    </row>
    <row r="41" spans="4:4" x14ac:dyDescent="0.25">
      <c r="D41" s="1" t="s">
        <v>31</v>
      </c>
    </row>
    <row r="43" spans="4:4" x14ac:dyDescent="0.25">
      <c r="D43" s="3" t="s">
        <v>17</v>
      </c>
    </row>
    <row r="44" spans="4:4" x14ac:dyDescent="0.25">
      <c r="D44" s="1" t="s">
        <v>33</v>
      </c>
    </row>
    <row r="45" spans="4:4" x14ac:dyDescent="0.25">
      <c r="D45" s="1" t="s">
        <v>32</v>
      </c>
    </row>
    <row r="48" spans="4:4" x14ac:dyDescent="0.25">
      <c r="D48" s="3" t="s">
        <v>18</v>
      </c>
    </row>
    <row r="49" spans="3:4" x14ac:dyDescent="0.25">
      <c r="D49" s="1" t="s">
        <v>34</v>
      </c>
    </row>
    <row r="50" spans="3:4" x14ac:dyDescent="0.25">
      <c r="D50" s="1" t="s">
        <v>35</v>
      </c>
    </row>
    <row r="51" spans="3:4" x14ac:dyDescent="0.25">
      <c r="D51" s="1" t="s">
        <v>36</v>
      </c>
    </row>
    <row r="52" spans="3:4" x14ac:dyDescent="0.25">
      <c r="D52" s="1" t="s">
        <v>37</v>
      </c>
    </row>
    <row r="53" spans="3:4" x14ac:dyDescent="0.25">
      <c r="D53" s="1" t="s">
        <v>38</v>
      </c>
    </row>
    <row r="55" spans="3:4" x14ac:dyDescent="0.25">
      <c r="D55" s="3" t="s">
        <v>19</v>
      </c>
    </row>
    <row r="56" spans="3:4" x14ac:dyDescent="0.25">
      <c r="D56" s="1" t="s">
        <v>39</v>
      </c>
    </row>
    <row r="57" spans="3:4" x14ac:dyDescent="0.25">
      <c r="D57" s="1" t="s">
        <v>88</v>
      </c>
    </row>
    <row r="58" spans="3:4" ht="13.7" customHeight="1" x14ac:dyDescent="0.25"/>
    <row r="59" spans="3:4" x14ac:dyDescent="0.25">
      <c r="C59" s="49" t="s">
        <v>8</v>
      </c>
      <c r="D59" s="49"/>
    </row>
    <row r="60" spans="3:4" x14ac:dyDescent="0.25">
      <c r="D60" s="3" t="s">
        <v>40</v>
      </c>
    </row>
    <row r="61" spans="3:4" ht="15" customHeight="1" x14ac:dyDescent="0.25">
      <c r="D61" s="1" t="s">
        <v>43</v>
      </c>
    </row>
    <row r="62" spans="3:4" x14ac:dyDescent="0.25">
      <c r="D62" s="1" t="s">
        <v>44</v>
      </c>
    </row>
    <row r="64" spans="3:4" x14ac:dyDescent="0.25">
      <c r="D64" s="3" t="s">
        <v>41</v>
      </c>
    </row>
    <row r="65" spans="2:4" ht="15" customHeight="1" x14ac:dyDescent="0.25">
      <c r="D65" s="1" t="s">
        <v>45</v>
      </c>
    </row>
    <row r="66" spans="2:4" ht="15" customHeight="1" x14ac:dyDescent="0.25">
      <c r="D66" s="1" t="s">
        <v>46</v>
      </c>
    </row>
    <row r="67" spans="2:4" x14ac:dyDescent="0.25">
      <c r="D67" s="1" t="s">
        <v>47</v>
      </c>
    </row>
    <row r="68" spans="2:4" x14ac:dyDescent="0.25">
      <c r="D68" s="1" t="s">
        <v>222</v>
      </c>
    </row>
    <row r="69" spans="2:4" x14ac:dyDescent="0.25">
      <c r="D69" s="3" t="s">
        <v>42</v>
      </c>
    </row>
    <row r="70" spans="2:4" ht="15" customHeight="1" x14ac:dyDescent="0.25">
      <c r="D70" s="1" t="s">
        <v>48</v>
      </c>
    </row>
    <row r="71" spans="2:4" x14ac:dyDescent="0.25">
      <c r="D71" s="1" t="s">
        <v>49</v>
      </c>
    </row>
    <row r="73" spans="2:4" x14ac:dyDescent="0.25">
      <c r="C73" s="49" t="s">
        <v>9</v>
      </c>
      <c r="D73" s="49"/>
    </row>
    <row r="74" spans="2:4" x14ac:dyDescent="0.25">
      <c r="D74" s="1" t="s">
        <v>50</v>
      </c>
    </row>
    <row r="75" spans="2:4" x14ac:dyDescent="0.25">
      <c r="D75" s="1" t="s">
        <v>260</v>
      </c>
    </row>
    <row r="77" spans="2:4" x14ac:dyDescent="0.25">
      <c r="B77" s="50" t="s">
        <v>5</v>
      </c>
      <c r="C77" s="50"/>
      <c r="D77" s="50"/>
    </row>
    <row r="78" spans="2:4" x14ac:dyDescent="0.25">
      <c r="C78" s="49" t="s">
        <v>51</v>
      </c>
      <c r="D78" s="49"/>
    </row>
    <row r="79" spans="2:4" x14ac:dyDescent="0.25">
      <c r="D79" s="1" t="s">
        <v>57</v>
      </c>
    </row>
    <row r="80" spans="2:4" x14ac:dyDescent="0.25">
      <c r="D80" s="1" t="s">
        <v>58</v>
      </c>
    </row>
    <row r="82" spans="3:4" x14ac:dyDescent="0.25">
      <c r="C82" s="49" t="s">
        <v>52</v>
      </c>
      <c r="D82" s="49"/>
    </row>
    <row r="83" spans="3:4" x14ac:dyDescent="0.25">
      <c r="D83" s="1" t="s">
        <v>59</v>
      </c>
    </row>
    <row r="84" spans="3:4" x14ac:dyDescent="0.25">
      <c r="D84" s="1" t="s">
        <v>60</v>
      </c>
    </row>
    <row r="86" spans="3:4" x14ac:dyDescent="0.25">
      <c r="C86" s="49" t="s">
        <v>53</v>
      </c>
      <c r="D86" s="49"/>
    </row>
    <row r="87" spans="3:4" s="2" customFormat="1" x14ac:dyDescent="0.25">
      <c r="D87" s="2" t="s">
        <v>61</v>
      </c>
    </row>
    <row r="88" spans="3:4" x14ac:dyDescent="0.25">
      <c r="D88" s="1" t="s">
        <v>62</v>
      </c>
    </row>
    <row r="89" spans="3:4" x14ac:dyDescent="0.25">
      <c r="D89" s="1" t="s">
        <v>63</v>
      </c>
    </row>
    <row r="91" spans="3:4" x14ac:dyDescent="0.25">
      <c r="C91" s="49" t="s">
        <v>54</v>
      </c>
      <c r="D91" s="49"/>
    </row>
    <row r="92" spans="3:4" x14ac:dyDescent="0.25">
      <c r="D92" s="1" t="s">
        <v>65</v>
      </c>
    </row>
    <row r="94" spans="3:4" x14ac:dyDescent="0.25">
      <c r="C94" s="49" t="s">
        <v>55</v>
      </c>
      <c r="D94" s="49"/>
    </row>
    <row r="95" spans="3:4" x14ac:dyDescent="0.25">
      <c r="D95" s="1" t="s">
        <v>66</v>
      </c>
    </row>
    <row r="96" spans="3:4" x14ac:dyDescent="0.25">
      <c r="D96" s="1" t="s">
        <v>67</v>
      </c>
    </row>
    <row r="98" spans="2:5" x14ac:dyDescent="0.25">
      <c r="C98" s="49" t="s">
        <v>56</v>
      </c>
      <c r="D98" s="49"/>
    </row>
    <row r="99" spans="2:5" x14ac:dyDescent="0.25">
      <c r="D99" s="1" t="s">
        <v>64</v>
      </c>
    </row>
    <row r="100" spans="2:5" x14ac:dyDescent="0.25">
      <c r="D100" s="1" t="s">
        <v>68</v>
      </c>
    </row>
    <row r="101" spans="2:5" x14ac:dyDescent="0.25">
      <c r="D101" s="1" t="s">
        <v>177</v>
      </c>
      <c r="E101" s="1" t="s">
        <v>269</v>
      </c>
    </row>
    <row r="103" spans="2:5" x14ac:dyDescent="0.25">
      <c r="B103" s="50" t="s">
        <v>6</v>
      </c>
      <c r="C103" s="50"/>
      <c r="D103" s="50"/>
    </row>
    <row r="104" spans="2:5" x14ac:dyDescent="0.25">
      <c r="C104" s="49" t="s">
        <v>69</v>
      </c>
      <c r="D104" s="49"/>
    </row>
    <row r="105" spans="2:5" x14ac:dyDescent="0.25">
      <c r="D105" s="1" t="s">
        <v>73</v>
      </c>
    </row>
    <row r="107" spans="2:5" x14ac:dyDescent="0.25">
      <c r="C107" s="49" t="s">
        <v>70</v>
      </c>
      <c r="D107" s="49"/>
    </row>
    <row r="108" spans="2:5" x14ac:dyDescent="0.25">
      <c r="D108" s="1" t="s">
        <v>257</v>
      </c>
    </row>
    <row r="110" spans="2:5" x14ac:dyDescent="0.25">
      <c r="C110" s="49" t="s">
        <v>71</v>
      </c>
      <c r="D110" s="49"/>
    </row>
    <row r="111" spans="2:5" x14ac:dyDescent="0.25">
      <c r="D111" s="1" t="s">
        <v>74</v>
      </c>
    </row>
    <row r="112" spans="2:5" x14ac:dyDescent="0.25">
      <c r="D112" s="1" t="s">
        <v>75</v>
      </c>
    </row>
    <row r="113" spans="2:5" x14ac:dyDescent="0.25">
      <c r="D113" s="1" t="s">
        <v>76</v>
      </c>
    </row>
    <row r="115" spans="2:5" x14ac:dyDescent="0.25">
      <c r="C115" s="49" t="s">
        <v>72</v>
      </c>
      <c r="D115" s="49"/>
    </row>
    <row r="116" spans="2:5" x14ac:dyDescent="0.25">
      <c r="D116" s="1" t="s">
        <v>77</v>
      </c>
    </row>
    <row r="118" spans="2:5" x14ac:dyDescent="0.25">
      <c r="C118" s="49" t="s">
        <v>78</v>
      </c>
      <c r="D118" s="49"/>
    </row>
    <row r="119" spans="2:5" x14ac:dyDescent="0.25">
      <c r="D119" s="1" t="s">
        <v>79</v>
      </c>
    </row>
    <row r="120" spans="2:5" x14ac:dyDescent="0.25">
      <c r="D120" s="1" t="s">
        <v>80</v>
      </c>
    </row>
    <row r="121" spans="2:5" x14ac:dyDescent="0.25">
      <c r="D121" s="1" t="s">
        <v>81</v>
      </c>
    </row>
    <row r="123" spans="2:5" x14ac:dyDescent="0.25">
      <c r="C123" s="49" t="s">
        <v>268</v>
      </c>
      <c r="D123" s="49"/>
    </row>
    <row r="124" spans="2:5" x14ac:dyDescent="0.25">
      <c r="D124" s="1" t="s">
        <v>231</v>
      </c>
      <c r="E124" s="1" t="s">
        <v>232</v>
      </c>
    </row>
    <row r="125" spans="2:5" ht="123" customHeight="1" x14ac:dyDescent="0.25">
      <c r="D125" s="1" t="s">
        <v>267</v>
      </c>
      <c r="E125" s="5" t="s">
        <v>266</v>
      </c>
    </row>
    <row r="127" spans="2:5" x14ac:dyDescent="0.25">
      <c r="B127" s="18"/>
      <c r="C127" s="49" t="s">
        <v>255</v>
      </c>
      <c r="D127" s="49"/>
    </row>
    <row r="128" spans="2:5" x14ac:dyDescent="0.25">
      <c r="D128" s="1" t="s">
        <v>82</v>
      </c>
    </row>
    <row r="129" spans="2:5" x14ac:dyDescent="0.25">
      <c r="D129" s="1" t="s">
        <v>83</v>
      </c>
    </row>
    <row r="130" spans="2:5" x14ac:dyDescent="0.25">
      <c r="D130" s="1" t="s">
        <v>84</v>
      </c>
    </row>
    <row r="132" spans="2:5" x14ac:dyDescent="0.25">
      <c r="D132" s="1" t="s">
        <v>90</v>
      </c>
      <c r="E132" s="1" t="s">
        <v>178</v>
      </c>
    </row>
    <row r="133" spans="2:5" x14ac:dyDescent="0.25">
      <c r="D133" s="4" t="s">
        <v>92</v>
      </c>
    </row>
    <row r="134" spans="2:5" x14ac:dyDescent="0.25">
      <c r="D134" s="1" t="s">
        <v>89</v>
      </c>
      <c r="E134" s="1" t="s">
        <v>179</v>
      </c>
    </row>
    <row r="135" spans="2:5" x14ac:dyDescent="0.25">
      <c r="D135" s="4" t="s">
        <v>91</v>
      </c>
      <c r="E135" s="1" t="s">
        <v>263</v>
      </c>
    </row>
    <row r="136" spans="2:5" x14ac:dyDescent="0.25">
      <c r="D136" s="1" t="s">
        <v>261</v>
      </c>
      <c r="E136" s="1" t="s">
        <v>262</v>
      </c>
    </row>
    <row r="141" spans="2:5" x14ac:dyDescent="0.25">
      <c r="D141" s="1" t="s">
        <v>258</v>
      </c>
      <c r="E141" s="1" t="s">
        <v>259</v>
      </c>
    </row>
    <row r="144" spans="2:5" x14ac:dyDescent="0.25">
      <c r="B144" s="50" t="s">
        <v>256</v>
      </c>
      <c r="C144" s="50"/>
      <c r="D144" s="50"/>
    </row>
    <row r="146" spans="4:8" x14ac:dyDescent="0.25">
      <c r="D146" s="1" t="s">
        <v>264</v>
      </c>
      <c r="E146" s="1" t="s">
        <v>265</v>
      </c>
      <c r="H146" s="1" t="s">
        <v>434</v>
      </c>
    </row>
    <row r="147" spans="4:8" x14ac:dyDescent="0.25">
      <c r="D147" s="1" t="s">
        <v>432</v>
      </c>
      <c r="E147" s="1" t="s">
        <v>433</v>
      </c>
    </row>
    <row r="148" spans="4:8" x14ac:dyDescent="0.25">
      <c r="D148" s="1" t="s">
        <v>296</v>
      </c>
      <c r="E148" s="1" t="s">
        <v>371</v>
      </c>
    </row>
    <row r="149" spans="4:8" x14ac:dyDescent="0.25">
      <c r="D149" s="1" t="s">
        <v>370</v>
      </c>
      <c r="E149" s="1" t="s">
        <v>297</v>
      </c>
    </row>
    <row r="150" spans="4:8" x14ac:dyDescent="0.25">
      <c r="D150" s="1" t="s">
        <v>298</v>
      </c>
      <c r="E150" s="1" t="s">
        <v>299</v>
      </c>
    </row>
    <row r="151" spans="4:8" x14ac:dyDescent="0.25">
      <c r="D151" s="1" t="s">
        <v>300</v>
      </c>
      <c r="E151" s="1" t="s">
        <v>301</v>
      </c>
    </row>
    <row r="152" spans="4:8" x14ac:dyDescent="0.25">
      <c r="D152" s="1" t="s">
        <v>326</v>
      </c>
      <c r="E152" s="1" t="s">
        <v>327</v>
      </c>
    </row>
    <row r="153" spans="4:8" x14ac:dyDescent="0.25">
      <c r="D153" s="1" t="s">
        <v>328</v>
      </c>
      <c r="E153" s="1" t="s">
        <v>329</v>
      </c>
    </row>
    <row r="154" spans="4:8" x14ac:dyDescent="0.25">
      <c r="D154" s="1" t="s">
        <v>330</v>
      </c>
      <c r="E154" s="1" t="s">
        <v>332</v>
      </c>
    </row>
    <row r="155" spans="4:8" x14ac:dyDescent="0.25">
      <c r="D155" s="1" t="s">
        <v>331</v>
      </c>
      <c r="E155" s="1" t="s">
        <v>333</v>
      </c>
    </row>
    <row r="156" spans="4:8" x14ac:dyDescent="0.25">
      <c r="D156" s="1" t="s">
        <v>334</v>
      </c>
      <c r="E156" s="1" t="s">
        <v>335</v>
      </c>
    </row>
    <row r="157" spans="4:8" x14ac:dyDescent="0.25">
      <c r="D157" s="1" t="s">
        <v>336</v>
      </c>
      <c r="E157" s="1" t="s">
        <v>337</v>
      </c>
    </row>
    <row r="158" spans="4:8" x14ac:dyDescent="0.25">
      <c r="D158" s="1" t="s">
        <v>435</v>
      </c>
      <c r="E158" s="1" t="s">
        <v>436</v>
      </c>
    </row>
  </sheetData>
  <mergeCells count="23">
    <mergeCell ref="C91:D91"/>
    <mergeCell ref="C94:D94"/>
    <mergeCell ref="C98:D98"/>
    <mergeCell ref="B103:D103"/>
    <mergeCell ref="C73:D73"/>
    <mergeCell ref="B77:D77"/>
    <mergeCell ref="C78:D78"/>
    <mergeCell ref="C82:D82"/>
    <mergeCell ref="C86:D86"/>
    <mergeCell ref="B1:D1"/>
    <mergeCell ref="B5:D5"/>
    <mergeCell ref="B14:D14"/>
    <mergeCell ref="C15:D15"/>
    <mergeCell ref="C59:D59"/>
    <mergeCell ref="B2:D2"/>
    <mergeCell ref="C127:D127"/>
    <mergeCell ref="B144:D144"/>
    <mergeCell ref="C123:D123"/>
    <mergeCell ref="C104:D104"/>
    <mergeCell ref="C107:D107"/>
    <mergeCell ref="C110:D110"/>
    <mergeCell ref="C115:D115"/>
    <mergeCell ref="C118:D118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topLeftCell="A16" workbookViewId="0">
      <selection activeCell="D28" sqref="D28"/>
    </sheetView>
  </sheetViews>
  <sheetFormatPr baseColWidth="10" defaultColWidth="11.5703125" defaultRowHeight="15" x14ac:dyDescent="0.25"/>
  <cols>
    <col min="1" max="1" width="4.85546875" style="4" customWidth="1"/>
    <col min="2" max="2" width="45.5703125" style="8" bestFit="1" customWidth="1"/>
    <col min="3" max="3" width="25.85546875" style="4" bestFit="1" customWidth="1"/>
    <col min="4" max="4" width="52.140625" style="4" bestFit="1" customWidth="1"/>
    <col min="5" max="16384" width="11.5703125" style="4"/>
  </cols>
  <sheetData>
    <row r="1" spans="2:4" x14ac:dyDescent="0.25">
      <c r="B1" s="9" t="s">
        <v>104</v>
      </c>
    </row>
    <row r="3" spans="2:4" ht="21" customHeight="1" x14ac:dyDescent="0.25">
      <c r="B3" s="10" t="s">
        <v>105</v>
      </c>
      <c r="C3" s="1"/>
    </row>
    <row r="4" spans="2:4" x14ac:dyDescent="0.25">
      <c r="B4" s="5" t="s">
        <v>93</v>
      </c>
      <c r="C4" s="4" t="s">
        <v>94</v>
      </c>
      <c r="D4" s="4" t="s">
        <v>341</v>
      </c>
    </row>
    <row r="5" spans="2:4" ht="45" x14ac:dyDescent="0.25">
      <c r="B5" s="5"/>
      <c r="C5" s="4" t="s">
        <v>270</v>
      </c>
      <c r="D5" s="8" t="s">
        <v>271</v>
      </c>
    </row>
    <row r="6" spans="2:4" x14ac:dyDescent="0.25">
      <c r="B6" s="5" t="s">
        <v>106</v>
      </c>
      <c r="C6" s="4" t="s">
        <v>95</v>
      </c>
      <c r="D6" s="4" t="s">
        <v>200</v>
      </c>
    </row>
    <row r="7" spans="2:4" x14ac:dyDescent="0.25">
      <c r="B7" s="5" t="s">
        <v>107</v>
      </c>
      <c r="C7" s="1" t="s">
        <v>98</v>
      </c>
      <c r="D7" s="4" t="s">
        <v>404</v>
      </c>
    </row>
    <row r="8" spans="2:4" x14ac:dyDescent="0.25">
      <c r="B8" s="37" t="s">
        <v>323</v>
      </c>
      <c r="C8" s="4" t="s">
        <v>96</v>
      </c>
      <c r="D8" s="4" t="s">
        <v>322</v>
      </c>
    </row>
    <row r="9" spans="2:4" x14ac:dyDescent="0.25">
      <c r="B9" s="37" t="s">
        <v>323</v>
      </c>
      <c r="C9" s="4" t="s">
        <v>97</v>
      </c>
      <c r="D9" s="4" t="s">
        <v>321</v>
      </c>
    </row>
    <row r="10" spans="2:4" ht="13.7" customHeight="1" x14ac:dyDescent="0.25">
      <c r="B10" s="8" t="s">
        <v>320</v>
      </c>
      <c r="C10" s="5" t="s">
        <v>319</v>
      </c>
      <c r="D10" s="4" t="s">
        <v>348</v>
      </c>
    </row>
    <row r="11" spans="2:4" x14ac:dyDescent="0.25">
      <c r="B11" s="5" t="s">
        <v>197</v>
      </c>
      <c r="C11" s="4" t="s">
        <v>196</v>
      </c>
    </row>
    <row r="12" spans="2:4" x14ac:dyDescent="0.25">
      <c r="B12" s="5" t="s">
        <v>198</v>
      </c>
      <c r="C12" s="4" t="s">
        <v>199</v>
      </c>
    </row>
    <row r="13" spans="2:4" x14ac:dyDescent="0.25">
      <c r="B13" s="4"/>
      <c r="C13" s="5"/>
    </row>
    <row r="14" spans="2:4" x14ac:dyDescent="0.25">
      <c r="B14" s="10" t="s">
        <v>108</v>
      </c>
      <c r="C14" s="1"/>
    </row>
    <row r="15" spans="2:4" ht="30" x14ac:dyDescent="0.25">
      <c r="B15" s="5" t="s">
        <v>111</v>
      </c>
      <c r="C15" s="4" t="s">
        <v>114</v>
      </c>
    </row>
    <row r="16" spans="2:4" x14ac:dyDescent="0.25">
      <c r="B16" s="5" t="s">
        <v>112</v>
      </c>
      <c r="C16" s="4" t="s">
        <v>115</v>
      </c>
    </row>
    <row r="17" spans="2:4" x14ac:dyDescent="0.25">
      <c r="B17" s="5" t="s">
        <v>113</v>
      </c>
      <c r="C17" s="4" t="s">
        <v>342</v>
      </c>
    </row>
    <row r="18" spans="2:4" ht="30" x14ac:dyDescent="0.25">
      <c r="B18" s="5" t="s">
        <v>118</v>
      </c>
      <c r="C18" s="4" t="s">
        <v>116</v>
      </c>
      <c r="D18" s="7"/>
    </row>
    <row r="19" spans="2:4" x14ac:dyDescent="0.25">
      <c r="B19" s="5" t="s">
        <v>103</v>
      </c>
      <c r="C19" s="4" t="s">
        <v>117</v>
      </c>
    </row>
    <row r="20" spans="2:4" x14ac:dyDescent="0.25">
      <c r="B20" s="5"/>
    </row>
    <row r="21" spans="2:4" x14ac:dyDescent="0.25">
      <c r="B21" s="9" t="s">
        <v>109</v>
      </c>
    </row>
    <row r="23" spans="2:4" ht="30" x14ac:dyDescent="0.25">
      <c r="B23" s="8" t="s">
        <v>123</v>
      </c>
    </row>
    <row r="24" spans="2:4" x14ac:dyDescent="0.25">
      <c r="B24" s="8" t="s">
        <v>294</v>
      </c>
      <c r="C24" s="4" t="s">
        <v>293</v>
      </c>
      <c r="D24" s="4" t="s">
        <v>295</v>
      </c>
    </row>
    <row r="25" spans="2:4" x14ac:dyDescent="0.25">
      <c r="C25" s="4" t="s">
        <v>292</v>
      </c>
    </row>
    <row r="26" spans="2:4" x14ac:dyDescent="0.25">
      <c r="B26" s="8" t="s">
        <v>325</v>
      </c>
      <c r="C26" s="4" t="s">
        <v>324</v>
      </c>
      <c r="D26" s="4" t="s">
        <v>405</v>
      </c>
    </row>
    <row r="28" spans="2:4" x14ac:dyDescent="0.25">
      <c r="B28" s="9" t="s">
        <v>110</v>
      </c>
    </row>
    <row r="29" spans="2:4" x14ac:dyDescent="0.25">
      <c r="B29" s="8" t="s">
        <v>273</v>
      </c>
      <c r="C29" s="4" t="s">
        <v>272</v>
      </c>
    </row>
    <row r="30" spans="2:4" x14ac:dyDescent="0.25">
      <c r="B30" s="38" t="s">
        <v>338</v>
      </c>
    </row>
    <row r="31" spans="2:4" x14ac:dyDescent="0.25">
      <c r="B31" s="8" t="s">
        <v>233</v>
      </c>
      <c r="C31" s="4" t="s">
        <v>234</v>
      </c>
    </row>
    <row r="32" spans="2:4" x14ac:dyDescent="0.25">
      <c r="B32" s="4" t="s">
        <v>344</v>
      </c>
      <c r="C32" s="4" t="s">
        <v>343</v>
      </c>
      <c r="D32" s="4" t="s">
        <v>340</v>
      </c>
    </row>
    <row r="33" spans="2:3" x14ac:dyDescent="0.25">
      <c r="B33" s="8" t="s">
        <v>345</v>
      </c>
      <c r="C33" s="4" t="s">
        <v>339</v>
      </c>
    </row>
    <row r="34" spans="2:3" x14ac:dyDescent="0.25">
      <c r="B34" s="8" t="s">
        <v>347</v>
      </c>
      <c r="C34" s="8" t="s">
        <v>346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"/>
  <sheetViews>
    <sheetView topLeftCell="A16" workbookViewId="0">
      <selection activeCell="B26" sqref="B26:B27"/>
    </sheetView>
  </sheetViews>
  <sheetFormatPr baseColWidth="10" defaultColWidth="11.5703125" defaultRowHeight="15" x14ac:dyDescent="0.25"/>
  <cols>
    <col min="1" max="1" width="11.5703125" style="4"/>
    <col min="2" max="2" width="45.140625" style="4" bestFit="1" customWidth="1"/>
    <col min="3" max="3" width="26.5703125" style="4" bestFit="1" customWidth="1"/>
    <col min="4" max="4" width="14.42578125" style="4" bestFit="1" customWidth="1"/>
    <col min="5" max="16384" width="11.5703125" style="4"/>
  </cols>
  <sheetData>
    <row r="1" spans="2:3" x14ac:dyDescent="0.25">
      <c r="B1" s="6" t="s">
        <v>119</v>
      </c>
    </row>
    <row r="2" spans="2:3" x14ac:dyDescent="0.25">
      <c r="B2" s="6"/>
    </row>
    <row r="3" spans="2:3" x14ac:dyDescent="0.25">
      <c r="B3" s="4" t="s">
        <v>350</v>
      </c>
      <c r="C3" s="4" t="s">
        <v>349</v>
      </c>
    </row>
    <row r="4" spans="2:3" ht="30" x14ac:dyDescent="0.25">
      <c r="B4" s="8" t="s">
        <v>187</v>
      </c>
      <c r="C4" s="1" t="s">
        <v>102</v>
      </c>
    </row>
    <row r="5" spans="2:3" ht="120" x14ac:dyDescent="0.25">
      <c r="B5" s="8" t="s">
        <v>122</v>
      </c>
      <c r="C5" s="1" t="s">
        <v>186</v>
      </c>
    </row>
    <row r="6" spans="2:3" ht="60" x14ac:dyDescent="0.25">
      <c r="B6" s="8" t="s">
        <v>211</v>
      </c>
      <c r="C6" s="1" t="s">
        <v>210</v>
      </c>
    </row>
    <row r="7" spans="2:3" ht="45" x14ac:dyDescent="0.25">
      <c r="B7" s="8" t="s">
        <v>441</v>
      </c>
      <c r="C7" s="1" t="s">
        <v>440</v>
      </c>
    </row>
    <row r="8" spans="2:3" ht="64.349999999999994" customHeight="1" x14ac:dyDescent="0.25">
      <c r="B8" s="8" t="s">
        <v>209</v>
      </c>
      <c r="C8" s="1" t="s">
        <v>208</v>
      </c>
    </row>
    <row r="9" spans="2:3" x14ac:dyDescent="0.25">
      <c r="B9" s="8"/>
      <c r="C9" s="1"/>
    </row>
    <row r="10" spans="2:3" ht="28.7" customHeight="1" x14ac:dyDescent="0.25">
      <c r="B10" s="11" t="s">
        <v>351</v>
      </c>
      <c r="C10" s="1"/>
    </row>
    <row r="11" spans="2:3" x14ac:dyDescent="0.25">
      <c r="B11" s="8" t="s">
        <v>183</v>
      </c>
      <c r="C11" s="4" t="s">
        <v>181</v>
      </c>
    </row>
    <row r="12" spans="2:3" x14ac:dyDescent="0.25">
      <c r="B12" s="8" t="s">
        <v>184</v>
      </c>
      <c r="C12" s="4" t="s">
        <v>194</v>
      </c>
    </row>
    <row r="13" spans="2:3" x14ac:dyDescent="0.25">
      <c r="B13" s="8" t="s">
        <v>185</v>
      </c>
      <c r="C13" s="4" t="s">
        <v>201</v>
      </c>
    </row>
    <row r="14" spans="2:3" x14ac:dyDescent="0.25">
      <c r="B14" s="8" t="s">
        <v>202</v>
      </c>
      <c r="C14" s="4" t="s">
        <v>203</v>
      </c>
    </row>
    <row r="15" spans="2:3" x14ac:dyDescent="0.25">
      <c r="B15" s="8" t="s">
        <v>204</v>
      </c>
      <c r="C15" s="4" t="s">
        <v>205</v>
      </c>
    </row>
    <row r="16" spans="2:3" x14ac:dyDescent="0.25">
      <c r="B16" s="8" t="s">
        <v>206</v>
      </c>
      <c r="C16" s="4" t="s">
        <v>207</v>
      </c>
    </row>
    <row r="18" spans="2:3" ht="26.45" customHeight="1" x14ac:dyDescent="0.25">
      <c r="B18" s="11" t="s">
        <v>182</v>
      </c>
    </row>
    <row r="19" spans="2:3" x14ac:dyDescent="0.25">
      <c r="B19" s="4" t="s">
        <v>120</v>
      </c>
      <c r="C19" s="4" t="s">
        <v>100</v>
      </c>
    </row>
    <row r="20" spans="2:3" x14ac:dyDescent="0.25">
      <c r="B20" s="4" t="s">
        <v>120</v>
      </c>
      <c r="C20" s="4" t="s">
        <v>99</v>
      </c>
    </row>
    <row r="21" spans="2:3" x14ac:dyDescent="0.25">
      <c r="B21" s="4" t="s">
        <v>120</v>
      </c>
      <c r="C21" s="4" t="s">
        <v>101</v>
      </c>
    </row>
    <row r="23" spans="2:3" ht="30" x14ac:dyDescent="0.25">
      <c r="B23" s="8" t="s">
        <v>353</v>
      </c>
      <c r="C23" s="4" t="s">
        <v>352</v>
      </c>
    </row>
    <row r="24" spans="2:3" ht="30" x14ac:dyDescent="0.25">
      <c r="B24" s="8" t="s">
        <v>442</v>
      </c>
      <c r="C24" s="4" t="s">
        <v>443</v>
      </c>
    </row>
    <row r="26" spans="2:3" x14ac:dyDescent="0.25">
      <c r="B26" s="11" t="s">
        <v>446</v>
      </c>
    </row>
    <row r="27" spans="2:3" x14ac:dyDescent="0.25">
      <c r="B27" s="4" t="s">
        <v>447</v>
      </c>
      <c r="C27" s="4" t="s">
        <v>444</v>
      </c>
    </row>
    <row r="28" spans="2:3" x14ac:dyDescent="0.25">
      <c r="B28" s="4" t="s">
        <v>447</v>
      </c>
      <c r="C28" s="4" t="s">
        <v>445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C24" sqref="C24"/>
    </sheetView>
  </sheetViews>
  <sheetFormatPr baseColWidth="10" defaultColWidth="11.5703125" defaultRowHeight="15" x14ac:dyDescent="0.25"/>
  <cols>
    <col min="1" max="1" width="11.5703125" style="4"/>
    <col min="2" max="2" width="46.5703125" style="8" customWidth="1"/>
    <col min="3" max="3" width="15.85546875" style="4" bestFit="1" customWidth="1"/>
    <col min="4" max="4" width="14.42578125" style="4" bestFit="1" customWidth="1"/>
    <col min="5" max="16384" width="11.5703125" style="4"/>
  </cols>
  <sheetData>
    <row r="1" spans="2:4" ht="30" x14ac:dyDescent="0.25">
      <c r="B1" s="9" t="s">
        <v>124</v>
      </c>
    </row>
    <row r="3" spans="2:4" ht="75" x14ac:dyDescent="0.25">
      <c r="B3" s="8" t="s">
        <v>126</v>
      </c>
      <c r="C3" s="1" t="s">
        <v>125</v>
      </c>
    </row>
    <row r="4" spans="2:4" ht="30" x14ac:dyDescent="0.25">
      <c r="B4" s="8" t="s">
        <v>128</v>
      </c>
      <c r="C4" s="4" t="s">
        <v>127</v>
      </c>
    </row>
    <row r="5" spans="2:4" ht="30" x14ac:dyDescent="0.25">
      <c r="B5" s="8" t="s">
        <v>131</v>
      </c>
      <c r="C5" s="4" t="s">
        <v>129</v>
      </c>
      <c r="D5" s="4" t="s">
        <v>130</v>
      </c>
    </row>
    <row r="6" spans="2:4" x14ac:dyDescent="0.25">
      <c r="B6" s="8" t="s">
        <v>133</v>
      </c>
      <c r="C6" s="4" t="s">
        <v>132</v>
      </c>
    </row>
    <row r="7" spans="2:4" x14ac:dyDescent="0.25">
      <c r="B7" s="8" t="s">
        <v>135</v>
      </c>
      <c r="C7" s="4" t="s">
        <v>134</v>
      </c>
    </row>
    <row r="8" spans="2:4" ht="30" x14ac:dyDescent="0.25">
      <c r="B8" s="8" t="s">
        <v>137</v>
      </c>
      <c r="C8" s="4" t="s">
        <v>136</v>
      </c>
    </row>
    <row r="10" spans="2:4" ht="45" x14ac:dyDescent="0.25">
      <c r="B10" s="8" t="s">
        <v>355</v>
      </c>
      <c r="C10" s="4" t="s">
        <v>354</v>
      </c>
    </row>
    <row r="11" spans="2:4" x14ac:dyDescent="0.25">
      <c r="B11" s="52" t="s">
        <v>457</v>
      </c>
      <c r="C11" s="4" t="s">
        <v>358</v>
      </c>
    </row>
    <row r="12" spans="2:4" x14ac:dyDescent="0.25">
      <c r="B12" s="52"/>
      <c r="C12" s="4" t="s">
        <v>359</v>
      </c>
    </row>
    <row r="13" spans="2:4" x14ac:dyDescent="0.25">
      <c r="B13" s="52"/>
      <c r="C13" s="4" t="s">
        <v>360</v>
      </c>
    </row>
    <row r="14" spans="2:4" x14ac:dyDescent="0.25">
      <c r="B14" s="52"/>
      <c r="C14" s="4" t="s">
        <v>361</v>
      </c>
    </row>
    <row r="15" spans="2:4" x14ac:dyDescent="0.25">
      <c r="B15" s="53" t="s">
        <v>362</v>
      </c>
      <c r="C15" s="4" t="s">
        <v>356</v>
      </c>
    </row>
    <row r="16" spans="2:4" x14ac:dyDescent="0.25">
      <c r="B16" s="53"/>
      <c r="C16" s="4" t="s">
        <v>357</v>
      </c>
    </row>
    <row r="18" spans="2:3" ht="45" x14ac:dyDescent="0.25">
      <c r="B18" s="8" t="s">
        <v>449</v>
      </c>
      <c r="C18" s="8" t="s">
        <v>448</v>
      </c>
    </row>
  </sheetData>
  <mergeCells count="2">
    <mergeCell ref="B11:B14"/>
    <mergeCell ref="B15:B16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showGridLines="0" topLeftCell="A4" workbookViewId="0">
      <selection activeCell="J19" sqref="J19"/>
    </sheetView>
  </sheetViews>
  <sheetFormatPr baseColWidth="10" defaultColWidth="11.5703125" defaultRowHeight="15" x14ac:dyDescent="0.25"/>
  <cols>
    <col min="1" max="1" width="8.140625" style="4" customWidth="1"/>
    <col min="2" max="2" width="46.5703125" style="8" customWidth="1"/>
    <col min="3" max="3" width="19.5703125" style="4" bestFit="1" customWidth="1"/>
    <col min="4" max="4" width="14.42578125" style="4" bestFit="1" customWidth="1"/>
    <col min="5" max="16384" width="11.5703125" style="4"/>
  </cols>
  <sheetData>
    <row r="1" spans="2:3" ht="22.35" customHeight="1" x14ac:dyDescent="0.25">
      <c r="B1" s="9" t="s">
        <v>159</v>
      </c>
    </row>
    <row r="2" spans="2:3" x14ac:dyDescent="0.25">
      <c r="B2" s="9"/>
    </row>
    <row r="3" spans="2:3" x14ac:dyDescent="0.25">
      <c r="B3" s="9" t="s">
        <v>138</v>
      </c>
    </row>
    <row r="4" spans="2:3" x14ac:dyDescent="0.25">
      <c r="B4" s="8" t="s">
        <v>154</v>
      </c>
      <c r="C4" s="1" t="s">
        <v>153</v>
      </c>
    </row>
    <row r="5" spans="2:3" x14ac:dyDescent="0.25">
      <c r="B5" s="48" t="s">
        <v>451</v>
      </c>
      <c r="C5" s="1" t="s">
        <v>450</v>
      </c>
    </row>
    <row r="6" spans="2:3" x14ac:dyDescent="0.25">
      <c r="B6" s="48" t="s">
        <v>451</v>
      </c>
      <c r="C6" s="1" t="s">
        <v>452</v>
      </c>
    </row>
    <row r="7" spans="2:3" x14ac:dyDescent="0.25">
      <c r="C7" s="1"/>
    </row>
    <row r="8" spans="2:3" x14ac:dyDescent="0.25">
      <c r="B8" s="8" t="s">
        <v>155</v>
      </c>
      <c r="C8" s="4" t="s">
        <v>156</v>
      </c>
    </row>
    <row r="9" spans="2:3" x14ac:dyDescent="0.25">
      <c r="B9" s="8" t="s">
        <v>157</v>
      </c>
      <c r="C9" s="4" t="s">
        <v>158</v>
      </c>
    </row>
    <row r="10" spans="2:3" ht="30" x14ac:dyDescent="0.25">
      <c r="B10" s="8" t="s">
        <v>315</v>
      </c>
      <c r="C10" s="4" t="s">
        <v>316</v>
      </c>
    </row>
    <row r="11" spans="2:3" ht="45" x14ac:dyDescent="0.25">
      <c r="B11" s="8" t="s">
        <v>318</v>
      </c>
      <c r="C11" s="4" t="s">
        <v>317</v>
      </c>
    </row>
    <row r="12" spans="2:3" x14ac:dyDescent="0.25">
      <c r="B12" s="8" t="s">
        <v>364</v>
      </c>
      <c r="C12" s="4" t="s">
        <v>363</v>
      </c>
    </row>
    <row r="13" spans="2:3" x14ac:dyDescent="0.25">
      <c r="B13" s="8" t="s">
        <v>365</v>
      </c>
      <c r="C13" s="4" t="s">
        <v>454</v>
      </c>
    </row>
    <row r="15" spans="2:3" x14ac:dyDescent="0.25">
      <c r="B15" s="11" t="s">
        <v>446</v>
      </c>
    </row>
    <row r="16" spans="2:3" x14ac:dyDescent="0.25">
      <c r="B16" s="4" t="s">
        <v>447</v>
      </c>
      <c r="C16" s="4" t="s">
        <v>453</v>
      </c>
    </row>
    <row r="17" spans="2:4" x14ac:dyDescent="0.25">
      <c r="B17" s="8" t="s">
        <v>456</v>
      </c>
      <c r="C17" s="4" t="s">
        <v>455</v>
      </c>
    </row>
    <row r="19" spans="2:4" x14ac:dyDescent="0.25">
      <c r="B19" s="9" t="s">
        <v>139</v>
      </c>
    </row>
    <row r="20" spans="2:4" x14ac:dyDescent="0.25">
      <c r="B20" s="9" t="s">
        <v>141</v>
      </c>
      <c r="C20" s="4" t="s">
        <v>142</v>
      </c>
    </row>
    <row r="21" spans="2:4" x14ac:dyDescent="0.25">
      <c r="B21" s="12" t="s">
        <v>214</v>
      </c>
    </row>
    <row r="22" spans="2:4" ht="30" x14ac:dyDescent="0.25">
      <c r="B22" s="8" t="s">
        <v>144</v>
      </c>
      <c r="C22" s="4" t="s">
        <v>143</v>
      </c>
    </row>
    <row r="23" spans="2:4" x14ac:dyDescent="0.25">
      <c r="B23" s="8" t="s">
        <v>213</v>
      </c>
      <c r="C23" s="4" t="s">
        <v>212</v>
      </c>
    </row>
    <row r="25" spans="2:4" x14ac:dyDescent="0.25">
      <c r="B25" s="12" t="s">
        <v>215</v>
      </c>
    </row>
    <row r="26" spans="2:4" ht="30" x14ac:dyDescent="0.25">
      <c r="B26" s="39" t="s">
        <v>145</v>
      </c>
      <c r="C26" s="34" t="s">
        <v>394</v>
      </c>
    </row>
    <row r="27" spans="2:4" ht="30" x14ac:dyDescent="0.25">
      <c r="B27" s="39" t="s">
        <v>369</v>
      </c>
      <c r="C27" s="34" t="s">
        <v>366</v>
      </c>
    </row>
    <row r="28" spans="2:4" ht="30" x14ac:dyDescent="0.25">
      <c r="B28" s="39" t="s">
        <v>368</v>
      </c>
      <c r="C28" s="34" t="s">
        <v>367</v>
      </c>
    </row>
    <row r="30" spans="2:4" x14ac:dyDescent="0.25">
      <c r="B30" s="8" t="s">
        <v>146</v>
      </c>
      <c r="C30" s="4" t="s">
        <v>147</v>
      </c>
      <c r="D30" s="4" t="s">
        <v>148</v>
      </c>
    </row>
    <row r="31" spans="2:4" x14ac:dyDescent="0.25">
      <c r="B31" s="8" t="s">
        <v>149</v>
      </c>
      <c r="C31" s="4" t="s">
        <v>150</v>
      </c>
    </row>
    <row r="32" spans="2:4" x14ac:dyDescent="0.25">
      <c r="B32" s="8" t="s">
        <v>151</v>
      </c>
      <c r="C32" s="4" t="s">
        <v>152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C23" sqref="C23"/>
    </sheetView>
  </sheetViews>
  <sheetFormatPr baseColWidth="10" defaultColWidth="11.5703125" defaultRowHeight="15" x14ac:dyDescent="0.25"/>
  <cols>
    <col min="1" max="1" width="11.5703125" style="4"/>
    <col min="2" max="2" width="46.5703125" style="8" customWidth="1"/>
    <col min="3" max="3" width="22.42578125" style="4" bestFit="1" customWidth="1"/>
    <col min="4" max="4" width="21.5703125" style="4" bestFit="1" customWidth="1"/>
    <col min="5" max="16384" width="11.5703125" style="4"/>
  </cols>
  <sheetData>
    <row r="1" spans="2:4" ht="30" x14ac:dyDescent="0.25">
      <c r="B1" s="9" t="s">
        <v>140</v>
      </c>
    </row>
    <row r="3" spans="2:4" ht="30" x14ac:dyDescent="0.25">
      <c r="B3" s="8" t="s">
        <v>180</v>
      </c>
      <c r="C3" s="1" t="s">
        <v>161</v>
      </c>
    </row>
    <row r="4" spans="2:4" x14ac:dyDescent="0.25">
      <c r="B4" s="8" t="s">
        <v>305</v>
      </c>
      <c r="C4" s="8" t="s">
        <v>302</v>
      </c>
      <c r="D4" s="4" t="s">
        <v>303</v>
      </c>
    </row>
    <row r="5" spans="2:4" x14ac:dyDescent="0.25">
      <c r="B5" s="11" t="s">
        <v>168</v>
      </c>
      <c r="C5" s="1"/>
    </row>
    <row r="6" spans="2:4" x14ac:dyDescent="0.25">
      <c r="B6" s="8" t="s">
        <v>164</v>
      </c>
      <c r="C6" s="4" t="s">
        <v>162</v>
      </c>
    </row>
    <row r="7" spans="2:4" ht="45" x14ac:dyDescent="0.25">
      <c r="B7" s="8" t="s">
        <v>236</v>
      </c>
      <c r="C7" s="4" t="s">
        <v>235</v>
      </c>
    </row>
    <row r="8" spans="2:4" x14ac:dyDescent="0.25">
      <c r="C8" s="4" t="s">
        <v>235</v>
      </c>
      <c r="D8" s="4" t="s">
        <v>304</v>
      </c>
    </row>
    <row r="9" spans="2:4" ht="30" x14ac:dyDescent="0.25">
      <c r="B9" s="8" t="s">
        <v>163</v>
      </c>
      <c r="C9" s="4" t="s">
        <v>165</v>
      </c>
    </row>
    <row r="10" spans="2:4" ht="30" x14ac:dyDescent="0.25">
      <c r="B10" s="8" t="s">
        <v>167</v>
      </c>
      <c r="C10" s="4" t="s">
        <v>166</v>
      </c>
    </row>
    <row r="11" spans="2:4" x14ac:dyDescent="0.25">
      <c r="B11" s="8" t="s">
        <v>169</v>
      </c>
      <c r="C11" s="4" t="s">
        <v>170</v>
      </c>
    </row>
    <row r="12" spans="2:4" ht="30" x14ac:dyDescent="0.25">
      <c r="B12" s="8" t="s">
        <v>171</v>
      </c>
      <c r="C12" s="4" t="s">
        <v>172</v>
      </c>
    </row>
    <row r="13" spans="2:4" x14ac:dyDescent="0.25">
      <c r="B13" s="8" t="s">
        <v>217</v>
      </c>
      <c r="C13" s="4" t="s">
        <v>216</v>
      </c>
    </row>
    <row r="15" spans="2:4" x14ac:dyDescent="0.25">
      <c r="B15" s="8" t="s">
        <v>173</v>
      </c>
      <c r="C15" s="4" t="s">
        <v>174</v>
      </c>
    </row>
    <row r="17" spans="2:3" ht="27.6" customHeight="1" x14ac:dyDescent="0.25">
      <c r="B17" s="54" t="s">
        <v>399</v>
      </c>
      <c r="C17" s="45" t="s">
        <v>397</v>
      </c>
    </row>
    <row r="18" spans="2:3" ht="34.700000000000003" customHeight="1" x14ac:dyDescent="0.25">
      <c r="B18" s="54"/>
      <c r="C18" s="45" t="s">
        <v>398</v>
      </c>
    </row>
  </sheetData>
  <mergeCells count="1">
    <mergeCell ref="B17:B18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D17" sqref="D17"/>
    </sheetView>
  </sheetViews>
  <sheetFormatPr baseColWidth="10" defaultColWidth="11.5703125" defaultRowHeight="15" x14ac:dyDescent="0.25"/>
  <cols>
    <col min="1" max="1" width="11.5703125" style="4"/>
    <col min="2" max="2" width="55.85546875" style="8" customWidth="1"/>
    <col min="3" max="3" width="31.5703125" style="4" bestFit="1" customWidth="1"/>
    <col min="4" max="4" width="14.42578125" style="4" bestFit="1" customWidth="1"/>
    <col min="5" max="16384" width="11.5703125" style="4"/>
  </cols>
  <sheetData>
    <row r="1" spans="2:3" x14ac:dyDescent="0.25">
      <c r="B1" s="9" t="s">
        <v>160</v>
      </c>
    </row>
    <row r="2" spans="2:3" ht="30" x14ac:dyDescent="0.25">
      <c r="B2" s="8" t="s">
        <v>219</v>
      </c>
      <c r="C2" s="4" t="s">
        <v>218</v>
      </c>
    </row>
    <row r="4" spans="2:3" ht="45" x14ac:dyDescent="0.25">
      <c r="B4" s="8" t="s">
        <v>220</v>
      </c>
      <c r="C4" s="4" t="s">
        <v>221</v>
      </c>
    </row>
    <row r="5" spans="2:3" ht="105" x14ac:dyDescent="0.25">
      <c r="B5" s="8" t="s">
        <v>225</v>
      </c>
      <c r="C5" s="1" t="s">
        <v>223</v>
      </c>
    </row>
    <row r="6" spans="2:3" ht="120" x14ac:dyDescent="0.25">
      <c r="B6" s="8" t="s">
        <v>226</v>
      </c>
      <c r="C6" s="1" t="s">
        <v>224</v>
      </c>
    </row>
    <row r="7" spans="2:3" ht="30" x14ac:dyDescent="0.25">
      <c r="B7" s="8" t="s">
        <v>228</v>
      </c>
      <c r="C7" s="1" t="s">
        <v>227</v>
      </c>
    </row>
    <row r="9" spans="2:3" ht="30" x14ac:dyDescent="0.25">
      <c r="B9" s="8" t="s">
        <v>230</v>
      </c>
      <c r="C9" s="4" t="s">
        <v>229</v>
      </c>
    </row>
    <row r="10" spans="2:3" x14ac:dyDescent="0.25">
      <c r="B10" s="8" t="s">
        <v>254</v>
      </c>
      <c r="C10" s="4" t="s">
        <v>253</v>
      </c>
    </row>
    <row r="11" spans="2:3" x14ac:dyDescent="0.25">
      <c r="C11" s="4" t="s">
        <v>252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12" sqref="C12"/>
    </sheetView>
  </sheetViews>
  <sheetFormatPr baseColWidth="10" defaultColWidth="11.5703125" defaultRowHeight="15" x14ac:dyDescent="0.25"/>
  <cols>
    <col min="1" max="1" width="11.5703125" style="4"/>
    <col min="2" max="2" width="55.85546875" style="8" customWidth="1"/>
    <col min="3" max="3" width="31.5703125" style="4" bestFit="1" customWidth="1"/>
    <col min="4" max="4" width="27.85546875" style="8" customWidth="1"/>
    <col min="5" max="16384" width="11.5703125" style="4"/>
  </cols>
  <sheetData>
    <row r="2" spans="2:4" x14ac:dyDescent="0.25">
      <c r="B2" s="9" t="s">
        <v>306</v>
      </c>
      <c r="D2" s="9" t="s">
        <v>307</v>
      </c>
    </row>
    <row r="3" spans="2:4" ht="135" x14ac:dyDescent="0.25">
      <c r="B3" s="8" t="s">
        <v>396</v>
      </c>
      <c r="C3" s="4" t="s">
        <v>311</v>
      </c>
      <c r="D3" s="8" t="s">
        <v>395</v>
      </c>
    </row>
    <row r="4" spans="2:4" ht="45" x14ac:dyDescent="0.25">
      <c r="B4" s="8" t="s">
        <v>309</v>
      </c>
      <c r="C4" s="4" t="s">
        <v>312</v>
      </c>
      <c r="D4" s="8" t="s">
        <v>308</v>
      </c>
    </row>
    <row r="5" spans="2:4" x14ac:dyDescent="0.25">
      <c r="B5" s="8" t="s">
        <v>314</v>
      </c>
      <c r="C5" s="4" t="s">
        <v>310</v>
      </c>
      <c r="D5" s="8" t="s">
        <v>313</v>
      </c>
    </row>
    <row r="6" spans="2:4" x14ac:dyDescent="0.25">
      <c r="C6" s="1"/>
    </row>
    <row r="7" spans="2:4" x14ac:dyDescent="0.25">
      <c r="C7" s="1"/>
    </row>
    <row r="8" spans="2:4" x14ac:dyDescent="0.25">
      <c r="C8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Inhalt</vt:lpstr>
      <vt:lpstr>Chapter_01</vt:lpstr>
      <vt:lpstr>Chapter_02</vt:lpstr>
      <vt:lpstr>Chapter_03</vt:lpstr>
      <vt:lpstr>Chapter_04</vt:lpstr>
      <vt:lpstr>Chapter_05</vt:lpstr>
      <vt:lpstr>Chapter_06</vt:lpstr>
      <vt:lpstr>Chapter_07</vt:lpstr>
      <vt:lpstr>Chapter_08</vt:lpstr>
      <vt:lpstr>Chapter_09</vt:lpstr>
      <vt:lpstr>Uebung_Vorlage</vt:lpstr>
      <vt:lpstr>Newton-Verfahren</vt:lpstr>
      <vt:lpstr>Spannungsteiler</vt:lpstr>
    </vt:vector>
  </TitlesOfParts>
  <Company>Magna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Rumpf, Horst</dc:creator>
  <cp:lastModifiedBy>Horst Rumpf</cp:lastModifiedBy>
  <dcterms:created xsi:type="dcterms:W3CDTF">2017-03-17T10:43:05Z</dcterms:created>
  <dcterms:modified xsi:type="dcterms:W3CDTF">2022-10-03T11:43:08Z</dcterms:modified>
</cp:coreProperties>
</file>