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P:\gf2\840114.UrWerk\7_Berichte\AEM_paper\Datensatz\"/>
    </mc:Choice>
  </mc:AlternateContent>
  <xr:revisionPtr revIDLastSave="0" documentId="13_ncr:1_{00C1095C-D620-4E83-B016-CA978BB198F4}" xr6:coauthVersionLast="47" xr6:coauthVersionMax="47" xr10:uidLastSave="{00000000-0000-0000-0000-000000000000}"/>
  <bookViews>
    <workbookView xWindow="-30828" yWindow="-4236" windowWidth="30936" windowHeight="16896" xr2:uid="{18A9E565-8435-4911-9C16-7EE73C49AFC7}"/>
  </bookViews>
  <sheets>
    <sheet name="Data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G4" i="1"/>
  <c r="AK4" i="1"/>
  <c r="DI4" i="1"/>
  <c r="DM4" i="1"/>
  <c r="DN4" i="1"/>
  <c r="DO4" i="1" s="1"/>
  <c r="DP4" i="1"/>
  <c r="DQ4" i="1"/>
  <c r="DR4" i="1" s="1"/>
  <c r="C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AK5" i="1"/>
  <c r="DI5" i="1"/>
  <c r="DM5" i="1"/>
  <c r="DN5" i="1"/>
  <c r="DO5" i="1" s="1"/>
  <c r="DP5" i="1"/>
  <c r="DQ5" i="1"/>
  <c r="DR5" i="1" s="1"/>
  <c r="C6" i="1"/>
  <c r="AK6" i="1"/>
  <c r="DI6" i="1"/>
  <c r="DM6" i="1"/>
  <c r="DN6" i="1"/>
  <c r="DO6" i="1" s="1"/>
  <c r="DP6" i="1"/>
  <c r="DQ6" i="1"/>
  <c r="DR6" i="1" s="1"/>
  <c r="C7" i="1"/>
  <c r="AK7" i="1"/>
  <c r="DI7" i="1"/>
  <c r="DM7" i="1"/>
  <c r="DN7" i="1"/>
  <c r="DO7" i="1" s="1"/>
  <c r="DP7" i="1"/>
  <c r="DQ7" i="1"/>
  <c r="DR7" i="1" s="1"/>
  <c r="C8" i="1"/>
  <c r="AK8" i="1"/>
  <c r="DI8" i="1"/>
  <c r="DM8" i="1"/>
  <c r="DN8" i="1"/>
  <c r="DO8" i="1" s="1"/>
  <c r="DP8" i="1"/>
  <c r="DQ8" i="1"/>
  <c r="DR8" i="1" s="1"/>
  <c r="C9" i="1"/>
  <c r="AK9" i="1"/>
  <c r="DI9" i="1"/>
  <c r="DM9" i="1"/>
  <c r="DN9" i="1"/>
  <c r="DO9" i="1" s="1"/>
  <c r="DP9" i="1"/>
  <c r="DQ9" i="1"/>
  <c r="DR9" i="1" s="1"/>
  <c r="C10" i="1"/>
  <c r="AK10" i="1"/>
  <c r="DI10" i="1"/>
  <c r="DM10" i="1"/>
  <c r="DN10" i="1"/>
  <c r="DO10" i="1" s="1"/>
  <c r="DP10" i="1"/>
  <c r="DQ10" i="1"/>
  <c r="DR10" i="1" s="1"/>
  <c r="C11" i="1"/>
  <c r="AK11" i="1"/>
  <c r="DI11" i="1"/>
  <c r="DM11" i="1"/>
  <c r="DN11" i="1"/>
  <c r="DO11" i="1" s="1"/>
  <c r="DP11" i="1"/>
  <c r="DQ11" i="1"/>
  <c r="DR11" i="1" s="1"/>
  <c r="C12" i="1"/>
  <c r="AK12" i="1"/>
  <c r="DI12" i="1"/>
  <c r="DM12" i="1"/>
  <c r="DN12" i="1"/>
  <c r="DO12" i="1" s="1"/>
  <c r="DP12" i="1"/>
  <c r="DQ12" i="1"/>
  <c r="DR12" i="1" s="1"/>
  <c r="C13" i="1"/>
  <c r="AK13" i="1"/>
  <c r="DI13" i="1"/>
  <c r="DM13" i="1"/>
  <c r="DN13" i="1"/>
  <c r="DO13" i="1" s="1"/>
  <c r="DP13" i="1"/>
  <c r="DQ13" i="1"/>
  <c r="DR13" i="1" s="1"/>
  <c r="C14" i="1"/>
  <c r="AK14" i="1"/>
  <c r="DI14" i="1"/>
  <c r="DM14" i="1"/>
  <c r="DN14" i="1"/>
  <c r="DO14" i="1" s="1"/>
  <c r="DP14" i="1"/>
  <c r="DQ14" i="1"/>
  <c r="DR14" i="1" s="1"/>
  <c r="C15" i="1"/>
  <c r="AK15" i="1"/>
  <c r="DI15" i="1"/>
  <c r="DM15" i="1"/>
  <c r="DN15" i="1"/>
  <c r="DO15" i="1" s="1"/>
  <c r="DP15" i="1"/>
  <c r="DQ15" i="1"/>
  <c r="DR15" i="1" s="1"/>
  <c r="C16" i="1"/>
  <c r="AK16" i="1"/>
  <c r="DI16" i="1"/>
  <c r="DM16" i="1"/>
  <c r="DN16" i="1"/>
  <c r="DO16" i="1" s="1"/>
  <c r="DP16" i="1"/>
  <c r="DQ16" i="1"/>
  <c r="DR16" i="1" s="1"/>
  <c r="C17" i="1"/>
  <c r="AK17" i="1"/>
  <c r="DI17" i="1"/>
  <c r="DM17" i="1"/>
  <c r="DN17" i="1"/>
  <c r="DO17" i="1" s="1"/>
  <c r="DP17" i="1"/>
  <c r="DQ17" i="1"/>
  <c r="DR17" i="1" s="1"/>
  <c r="C18" i="1"/>
  <c r="AK18" i="1"/>
  <c r="DI18" i="1"/>
  <c r="DM18" i="1"/>
  <c r="DN18" i="1"/>
  <c r="DO18" i="1" s="1"/>
  <c r="DP18" i="1"/>
  <c r="DQ18" i="1"/>
  <c r="DR18" i="1" s="1"/>
  <c r="C19" i="1"/>
  <c r="AK19" i="1"/>
  <c r="DI19" i="1"/>
  <c r="DM19" i="1"/>
  <c r="DN19" i="1"/>
  <c r="DO19" i="1" s="1"/>
  <c r="DP19" i="1"/>
  <c r="DQ19" i="1"/>
  <c r="DR19" i="1" s="1"/>
  <c r="C20" i="1"/>
  <c r="AK20" i="1"/>
  <c r="DI20" i="1"/>
  <c r="DM20" i="1"/>
  <c r="DN20" i="1"/>
  <c r="DO20" i="1" s="1"/>
  <c r="DP20" i="1"/>
  <c r="DQ20" i="1"/>
  <c r="DR20" i="1" s="1"/>
  <c r="C21" i="1"/>
  <c r="AK21" i="1"/>
  <c r="DI21" i="1"/>
  <c r="DM21" i="1"/>
  <c r="DN21" i="1"/>
  <c r="DO21" i="1" s="1"/>
  <c r="DP21" i="1"/>
  <c r="DQ21" i="1"/>
  <c r="DR21" i="1" s="1"/>
  <c r="C22" i="1"/>
  <c r="AK22" i="1"/>
  <c r="DI22" i="1"/>
  <c r="DM22" i="1"/>
  <c r="DN22" i="1"/>
  <c r="DO22" i="1" s="1"/>
  <c r="DP22" i="1"/>
  <c r="DQ22" i="1"/>
  <c r="DR22" i="1" s="1"/>
  <c r="C23" i="1"/>
  <c r="AK23" i="1"/>
  <c r="DI23" i="1"/>
  <c r="DM23" i="1"/>
  <c r="DN23" i="1"/>
  <c r="DO23" i="1" s="1"/>
  <c r="DP23" i="1"/>
  <c r="DQ23" i="1"/>
  <c r="DR23" i="1" s="1"/>
  <c r="C24" i="1"/>
  <c r="AK24" i="1"/>
  <c r="DI24" i="1"/>
  <c r="DM24" i="1"/>
  <c r="DN24" i="1"/>
  <c r="DO24" i="1" s="1"/>
  <c r="DP24" i="1"/>
  <c r="DQ24" i="1"/>
  <c r="DR24" i="1" s="1"/>
  <c r="C25" i="1"/>
  <c r="AK25" i="1"/>
  <c r="DI25" i="1"/>
  <c r="DM25" i="1"/>
  <c r="DN25" i="1"/>
  <c r="DO25" i="1" s="1"/>
  <c r="DP25" i="1"/>
  <c r="DQ25" i="1"/>
  <c r="DR25" i="1" s="1"/>
  <c r="C26" i="1"/>
  <c r="AK26" i="1"/>
  <c r="DI26" i="1"/>
  <c r="DM26" i="1"/>
  <c r="DN26" i="1"/>
  <c r="DO26" i="1" s="1"/>
  <c r="DP26" i="1"/>
  <c r="DQ26" i="1"/>
  <c r="DR26" i="1" s="1"/>
  <c r="C27" i="1"/>
  <c r="AK27" i="1"/>
  <c r="DI27" i="1"/>
  <c r="DM27" i="1"/>
  <c r="DN27" i="1"/>
  <c r="DO27" i="1" s="1"/>
  <c r="DP27" i="1"/>
  <c r="DQ27" i="1"/>
  <c r="DR27" i="1" s="1"/>
  <c r="C28" i="1"/>
  <c r="AK28" i="1"/>
  <c r="DI28" i="1"/>
  <c r="DM28" i="1"/>
  <c r="DN28" i="1"/>
  <c r="DO28" i="1" s="1"/>
  <c r="DP28" i="1"/>
  <c r="DQ28" i="1"/>
  <c r="DR28" i="1" s="1"/>
  <c r="C29" i="1"/>
  <c r="AK29" i="1"/>
  <c r="DI29" i="1"/>
  <c r="DM29" i="1"/>
  <c r="DN29" i="1"/>
  <c r="DO29" i="1" s="1"/>
  <c r="DP29" i="1"/>
  <c r="DQ29" i="1"/>
  <c r="DR29" i="1" s="1"/>
  <c r="C30" i="1"/>
  <c r="AK30" i="1"/>
  <c r="DI30" i="1"/>
  <c r="DM30" i="1"/>
  <c r="DN30" i="1"/>
  <c r="DO30" i="1" s="1"/>
  <c r="DP30" i="1"/>
  <c r="DQ30" i="1"/>
  <c r="DR30" i="1" s="1"/>
  <c r="C31" i="1"/>
  <c r="AK31" i="1"/>
  <c r="DI31" i="1"/>
  <c r="DM31" i="1"/>
  <c r="DN31" i="1"/>
  <c r="DO31" i="1" s="1"/>
  <c r="DP31" i="1"/>
  <c r="DQ31" i="1"/>
  <c r="DR31" i="1" s="1"/>
  <c r="C32" i="1"/>
  <c r="AK32" i="1"/>
  <c r="DI32" i="1"/>
  <c r="DM32" i="1"/>
  <c r="DN32" i="1"/>
  <c r="DO32" i="1" s="1"/>
  <c r="DP32" i="1"/>
  <c r="DQ32" i="1"/>
  <c r="DR32" i="1" s="1"/>
  <c r="C33" i="1"/>
  <c r="AK33" i="1"/>
  <c r="DI33" i="1"/>
  <c r="DM33" i="1"/>
  <c r="DN33" i="1"/>
  <c r="DO33" i="1" s="1"/>
  <c r="DP33" i="1"/>
  <c r="DQ33" i="1"/>
  <c r="DR33" i="1" s="1"/>
</calcChain>
</file>

<file path=xl/sharedStrings.xml><?xml version="1.0" encoding="utf-8"?>
<sst xmlns="http://schemas.openxmlformats.org/spreadsheetml/2006/main" count="644" uniqueCount="153">
  <si>
    <t>Material</t>
  </si>
  <si>
    <t>Material Number</t>
  </si>
  <si>
    <t>series ID</t>
  </si>
  <si>
    <t>specimen ID</t>
  </si>
  <si>
    <t>metallurgy</t>
  </si>
  <si>
    <t>martensitic</t>
  </si>
  <si>
    <t>quenching temperature</t>
  </si>
  <si>
    <t>quenching medium</t>
  </si>
  <si>
    <t>tempering temperature</t>
  </si>
  <si>
    <t>tempering medium</t>
  </si>
  <si>
    <t>tempering duration</t>
  </si>
  <si>
    <t>Fe</t>
  </si>
  <si>
    <t>machining</t>
  </si>
  <si>
    <t>°C</t>
  </si>
  <si>
    <t>%</t>
  </si>
  <si>
    <t>polishing</t>
  </si>
  <si>
    <t>frequency</t>
  </si>
  <si>
    <t>temperature</t>
  </si>
  <si>
    <t>environment</t>
  </si>
  <si>
    <t>loading type</t>
  </si>
  <si>
    <t>stress ratio R</t>
  </si>
  <si>
    <t>failure cycles</t>
  </si>
  <si>
    <t>stress amplitude</t>
  </si>
  <si>
    <t>s_min</t>
  </si>
  <si>
    <t>s_max</t>
  </si>
  <si>
    <t>mean stress</t>
  </si>
  <si>
    <t>run-out</t>
  </si>
  <si>
    <t>Hz</t>
  </si>
  <si>
    <t>MPa</t>
  </si>
  <si>
    <t>stress concentration factor Kt</t>
  </si>
  <si>
    <t>cross section shape</t>
  </si>
  <si>
    <t>diameter</t>
  </si>
  <si>
    <t>thickness</t>
  </si>
  <si>
    <t>retained austenite</t>
  </si>
  <si>
    <t>surface hardness</t>
  </si>
  <si>
    <t xml:space="preserve">core hardness </t>
  </si>
  <si>
    <t>R_p02</t>
  </si>
  <si>
    <t>youngs modulus E</t>
  </si>
  <si>
    <t>fracture strain A</t>
  </si>
  <si>
    <t>fatigue strength</t>
  </si>
  <si>
    <t>slope SN curve k</t>
  </si>
  <si>
    <t xml:space="preserve">tensile strength </t>
  </si>
  <si>
    <t>knee point</t>
  </si>
  <si>
    <t>µm</t>
  </si>
  <si>
    <t>CEV</t>
  </si>
  <si>
    <t>Ag</t>
  </si>
  <si>
    <t>Al</t>
  </si>
  <si>
    <t>As</t>
  </si>
  <si>
    <t>B</t>
  </si>
  <si>
    <t>Be</t>
  </si>
  <si>
    <t>C</t>
  </si>
  <si>
    <t>Ca</t>
  </si>
  <si>
    <t>Co</t>
  </si>
  <si>
    <t>Cr</t>
  </si>
  <si>
    <t>Cu</t>
  </si>
  <si>
    <t>H</t>
  </si>
  <si>
    <t>Mg</t>
  </si>
  <si>
    <t>Mn</t>
  </si>
  <si>
    <t>Mo</t>
  </si>
  <si>
    <t>N</t>
  </si>
  <si>
    <t>Nb</t>
  </si>
  <si>
    <t>Ni</t>
  </si>
  <si>
    <t>O</t>
  </si>
  <si>
    <t>P</t>
  </si>
  <si>
    <t>Pb</t>
  </si>
  <si>
    <t>S</t>
  </si>
  <si>
    <t>Si</t>
  </si>
  <si>
    <t>Sn</t>
  </si>
  <si>
    <t>Sr</t>
  </si>
  <si>
    <t>Ti</t>
  </si>
  <si>
    <t>V</t>
  </si>
  <si>
    <t>Zn</t>
  </si>
  <si>
    <t>Zr</t>
  </si>
  <si>
    <t>deoxidization element</t>
  </si>
  <si>
    <t>min</t>
  </si>
  <si>
    <t>mean stress sensitivity</t>
  </si>
  <si>
    <t>mean stress factor</t>
  </si>
  <si>
    <t>alternating strength</t>
  </si>
  <si>
    <t>mm</t>
  </si>
  <si>
    <t>100Cr6</t>
  </si>
  <si>
    <t>Source</t>
  </si>
  <si>
    <t>TRUE</t>
  </si>
  <si>
    <t>FALSE</t>
  </si>
  <si>
    <t>air</t>
  </si>
  <si>
    <t>HFS</t>
  </si>
  <si>
    <t>Höchstfeste Stähle Abschlussbericht, IGF-Vorhaben Nr. 19667 BG</t>
  </si>
  <si>
    <t>specification</t>
  </si>
  <si>
    <t>polished with Si-suspension</t>
  </si>
  <si>
    <t>rectangular</t>
  </si>
  <si>
    <t>specimen length</t>
  </si>
  <si>
    <t>diameter in notch</t>
  </si>
  <si>
    <t>notch radius</t>
  </si>
  <si>
    <t>machining step</t>
  </si>
  <si>
    <t>mikrodrahterosion</t>
  </si>
  <si>
    <t>hardness unit</t>
  </si>
  <si>
    <t>HV10</t>
  </si>
  <si>
    <t>conversion</t>
  </si>
  <si>
    <t>Rm -&gt; HV</t>
  </si>
  <si>
    <t>fractography</t>
  </si>
  <si>
    <t>hardening process</t>
  </si>
  <si>
    <t>tension/compression</t>
  </si>
  <si>
    <t>test type</t>
  </si>
  <si>
    <t>staircase method</t>
  </si>
  <si>
    <t>evaluation method</t>
  </si>
  <si>
    <t>jurojin</t>
  </si>
  <si>
    <t>failure type</t>
  </si>
  <si>
    <t>failure reason</t>
  </si>
  <si>
    <t>failure origin from edge</t>
  </si>
  <si>
    <t>failure origin area</t>
  </si>
  <si>
    <t>failure origin residual stress axial</t>
  </si>
  <si>
    <t>failure origin residual stress tangential</t>
  </si>
  <si>
    <t>inclusion elements</t>
  </si>
  <si>
    <t>inclusion geometry</t>
  </si>
  <si>
    <t>inclusion morphology</t>
  </si>
  <si>
    <t>failure comment</t>
  </si>
  <si>
    <t>µm^2</t>
  </si>
  <si>
    <t>cycle limit</t>
  </si>
  <si>
    <t>annealing temperature</t>
  </si>
  <si>
    <t>annealing medium</t>
  </si>
  <si>
    <t>annealing duration</t>
  </si>
  <si>
    <t>NMI cross section shape</t>
  </si>
  <si>
    <t>austenitising temperature</t>
  </si>
  <si>
    <t>austenitising medium</t>
  </si>
  <si>
    <t>austenitising duration</t>
  </si>
  <si>
    <t>fatigue testing</t>
  </si>
  <si>
    <t>series &amp; process information</t>
  </si>
  <si>
    <t>Process</t>
  </si>
  <si>
    <t>Short Name</t>
  </si>
  <si>
    <t>finishing roughness Rz</t>
  </si>
  <si>
    <t>machining roughness Rz</t>
  </si>
  <si>
    <t>finishing step</t>
  </si>
  <si>
    <t>mech geometry factor B</t>
  </si>
  <si>
    <t>processing</t>
  </si>
  <si>
    <t>stress intensity factor Kmax</t>
  </si>
  <si>
    <t>cyclic crack initiation threshold value deltaKth</t>
  </si>
  <si>
    <t>case distinction variable CW</t>
  </si>
  <si>
    <t>local alternating strength sigmaW</t>
  </si>
  <si>
    <t>1st inclusion elements</t>
  </si>
  <si>
    <t>9th inclusion elements</t>
  </si>
  <si>
    <t>8th inclusion elements</t>
  </si>
  <si>
    <t>7th inclusion elements</t>
  </si>
  <si>
    <t>6th inclusion elements</t>
  </si>
  <si>
    <t>5th inclusion elements</t>
  </si>
  <si>
    <t>4th inclusion elements</t>
  </si>
  <si>
    <t>3rd inclusion elements</t>
  </si>
  <si>
    <t>2nd inclusion elements</t>
  </si>
  <si>
    <t>Murakami</t>
  </si>
  <si>
    <t>number of inclusion elements</t>
  </si>
  <si>
    <t>processing comment</t>
  </si>
  <si>
    <t>microstructure</t>
  </si>
  <si>
    <t>tempering 2 medium</t>
  </si>
  <si>
    <t>tempering 2 temperature</t>
  </si>
  <si>
    <t>tempering 2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</si>
</sst>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8">
    <xf numFmtId="0" fontId="0" fillId="0" borderId="0" xfId="0"/>
    <xf numFmtId="0" fontId="0" fillId="0" borderId="0" xfId="0" applyFont="1" applyAlignment="1"/>
    <xf numFmtId="0" fontId="0" fillId="0" borderId="0" xfId="0" applyFont="1" applyFill="1" applyBorder="1" applyAlignment="1"/>
    <xf numFmtId="0" fontId="0" fillId="0" borderId="0" xfId="0" applyFont="1" applyBorder="1" applyAlignment="1"/>
    <xf numFmtId="0" fontId="3" fillId="0" borderId="0" xfId="0" applyFont="1" applyFill="1" applyBorder="1" applyAlignment="1"/>
    <xf numFmtId="11" fontId="0" fillId="0" borderId="0" xfId="0" applyNumberFormat="1" applyFont="1" applyFill="1" applyBorder="1" applyAlignment="1"/>
    <xf numFmtId="11" fontId="0" fillId="0" borderId="0" xfId="0" applyNumberFormat="1" applyFont="1" applyBorder="1" applyAlignment="1"/>
    <xf numFmtId="0" fontId="3" fillId="0" borderId="0" xfId="0" applyFont="1" applyBorder="1" applyAlignment="1"/>
    <xf numFmtId="0" fontId="9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2" fillId="2" borderId="0" xfId="0" applyFont="1" applyFill="1" applyBorder="1" applyAlignment="1"/>
    <xf numFmtId="0" fontId="7" fillId="2" borderId="0" xfId="0" applyFont="1" applyFill="1" applyBorder="1" applyAlignment="1"/>
    <xf numFmtId="11" fontId="2" fillId="2" borderId="0" xfId="0" applyNumberFormat="1" applyFont="1" applyFill="1" applyBorder="1" applyAlignment="1"/>
    <xf numFmtId="0" fontId="0" fillId="2" borderId="0" xfId="0" applyFont="1" applyFill="1" applyAlignment="1"/>
    <xf numFmtId="0" fontId="1" fillId="2" borderId="0" xfId="0" applyFont="1" applyFill="1" applyBorder="1" applyAlignment="1"/>
    <xf numFmtId="0" fontId="3" fillId="0" borderId="0" xfId="0" applyFont="1"/>
  </cellXfs>
  <cellStyles count="3">
    <cellStyle name="Standard" xfId="0" builtinId="0"/>
    <cellStyle name="Standard 2" xfId="1" xr:uid="{2A2943CB-6C1D-4FA8-B80B-A4FF7C2D2C4F}"/>
    <cellStyle name="Standard 2 2" xfId="2" xr:uid="{06C7673C-82A7-424F-9EF0-C433443B6EF7}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58BB19-1C61-4F4A-9BC2-D60E9F9426DA}" name="Tabelle1" displayName="Tabelle1" ref="A2:DR33" totalsRowShown="0" headerRowDxfId="123" dataDxfId="122">
  <autoFilter ref="A2:DR33" xr:uid="{1558BB19-1C61-4F4A-9BC2-D60E9F9426DA}"/>
  <tableColumns count="122">
    <tableColumn id="1" xr3:uid="{AF186972-78AF-406D-99A3-F06CC86DF5D4}" name="series ID" dataDxfId="121"/>
    <tableColumn id="2" xr3:uid="{D78CE0CC-0DCE-435A-B032-CB2B77D19D04}" name="Material" dataDxfId="120"/>
    <tableColumn id="3" xr3:uid="{C31535DA-8FA8-4166-83F1-A9D50B8BC14D}" name="Short Name" dataDxfId="119">
      <calculatedColumnFormula>B3&amp;" - "&amp;E3</calculatedColumnFormula>
    </tableColumn>
    <tableColumn id="4" xr3:uid="{713B6B97-0115-47AB-94AF-982469072132}" name="Material Number" dataDxfId="118"/>
    <tableColumn id="5" xr3:uid="{24125787-5EF8-4408-9BFA-CD3BFDD74569}" name="Process" dataDxfId="117"/>
    <tableColumn id="6" xr3:uid="{B3386987-E1BF-49B3-91D7-45B3BE118E7C}" name="Source" dataDxfId="116"/>
    <tableColumn id="7" xr3:uid="{DE568E1B-7B08-40B8-8C55-8593AD4D7129}" name="specimen ID" dataDxfId="115">
      <calculatedColumnFormula>G2+1</calculatedColumnFormula>
    </tableColumn>
    <tableColumn id="8" xr3:uid="{E8696005-2B62-481E-B049-6D70860B4962}" name="CEV" dataDxfId="114"/>
    <tableColumn id="9" xr3:uid="{D0C53EF6-FD53-4EF4-93EE-7DA809C1F4B1}" name="Ag" dataDxfId="113"/>
    <tableColumn id="10" xr3:uid="{220A0E46-71AA-4E2B-96D6-5626018FA715}" name="Al" dataDxfId="112"/>
    <tableColumn id="11" xr3:uid="{C73DFC70-18F4-41B4-8D2A-773405C254A4}" name="As" dataDxfId="111"/>
    <tableColumn id="12" xr3:uid="{E4F15829-755A-474E-AEC0-6446E87251A9}" name="B" dataDxfId="110"/>
    <tableColumn id="13" xr3:uid="{DFCA8C09-BFA1-4E79-A0C6-92FCDDD9C9AA}" name="Be" dataDxfId="109"/>
    <tableColumn id="14" xr3:uid="{9D34C99F-2160-4C81-86A7-43208B92122B}" name="C" dataDxfId="108"/>
    <tableColumn id="15" xr3:uid="{5958EADF-6DD7-4462-A809-A33CCEA816B0}" name="Ca" dataDxfId="107"/>
    <tableColumn id="16" xr3:uid="{D395F9B6-8E65-4EFE-B2F1-C08BC880B262}" name="Co" dataDxfId="106"/>
    <tableColumn id="17" xr3:uid="{5E45D9F8-6315-40BD-AC40-81B0FC05F1DB}" name="Cr" dataDxfId="105"/>
    <tableColumn id="18" xr3:uid="{239B198A-623C-46FF-986A-E2900FC3A5CA}" name="Cu" dataDxfId="104"/>
    <tableColumn id="19" xr3:uid="{94CD22F3-6DFB-40EB-A58B-1741DF43FFE7}" name="H" dataDxfId="103"/>
    <tableColumn id="20" xr3:uid="{602E2EE5-97DD-484E-952A-97F27DC79787}" name="Mg" dataDxfId="102"/>
    <tableColumn id="21" xr3:uid="{DD3F53AA-1E07-4E42-B385-3B9A477FB4D5}" name="Mn" dataDxfId="101"/>
    <tableColumn id="22" xr3:uid="{C20F085F-7758-476D-B535-F54222163E65}" name="Mo" dataDxfId="100"/>
    <tableColumn id="23" xr3:uid="{36EC4CA2-4F28-4D9D-9C96-C730B3F843B6}" name="N" dataDxfId="99"/>
    <tableColumn id="24" xr3:uid="{0C7A932B-3CF9-4865-91A4-A1B238555ED0}" name="Nb" dataDxfId="98"/>
    <tableColumn id="25" xr3:uid="{C899E8B6-2826-4BDC-8045-36FFF22C656A}" name="Ni" dataDxfId="97"/>
    <tableColumn id="26" xr3:uid="{B59B14E4-B61C-4641-9622-5864F945A0A5}" name="O" dataDxfId="96"/>
    <tableColumn id="27" xr3:uid="{FE1547D7-89E8-4EA0-A5F6-4377BCB3D91F}" name="P" dataDxfId="95"/>
    <tableColumn id="28" xr3:uid="{E0BDCBF2-B9E8-4D51-9405-9B173279A378}" name="Pb" dataDxfId="94"/>
    <tableColumn id="29" xr3:uid="{FDB92610-8768-429C-94A2-EC0FDD4D7372}" name="S" dataDxfId="93"/>
    <tableColumn id="30" xr3:uid="{D2A76038-C9D2-4664-A722-6FA6E0C5808B}" name="Si" dataDxfId="92"/>
    <tableColumn id="31" xr3:uid="{BBAA4277-0DD5-4ECA-98F1-FD1478FFC75B}" name="Sn" dataDxfId="91"/>
    <tableColumn id="32" xr3:uid="{40043FB5-2FF9-4D9B-B831-4E7DE4BAF2B5}" name="Sr" dataDxfId="90"/>
    <tableColumn id="33" xr3:uid="{5985A7B3-0F02-447F-B672-6FCA11194578}" name="Ti" dataDxfId="89"/>
    <tableColumn id="34" xr3:uid="{E253A22D-3DE9-49B7-801E-4B4EC8183782}" name="V" dataDxfId="88"/>
    <tableColumn id="35" xr3:uid="{9AFB89E1-192B-42A3-B0C1-530BED70F1F4}" name="Zn" dataDxfId="87"/>
    <tableColumn id="36" xr3:uid="{FEC39DB9-946F-4006-883E-075BEAE5F357}" name="Zr" dataDxfId="86"/>
    <tableColumn id="37" xr3:uid="{C795F318-E86D-4229-AC4B-906E3691BADE}" name="Fe" dataDxfId="85">
      <calculatedColumnFormula>100-SUM(I3:AJ3)</calculatedColumnFormula>
    </tableColumn>
    <tableColumn id="38" xr3:uid="{FED75386-1B60-4E35-BE9B-A0243009E371}" name="processing" dataDxfId="84"/>
    <tableColumn id="39" xr3:uid="{981BD57B-1526-47F1-965B-C509271F287E}" name="deoxidization element" dataDxfId="83"/>
    <tableColumn id="43" xr3:uid="{2F8E3A8E-BE79-4C39-95F1-CC64021D9FA1}" name="processing comment" dataDxfId="82"/>
    <tableColumn id="44" xr3:uid="{88525258-F977-411B-8B16-754E274156A1}" name="annealing temperature" dataDxfId="81"/>
    <tableColumn id="45" xr3:uid="{20B4A3A5-ECE9-4659-AACD-A481AE069A1B}" name="annealing medium" dataDxfId="80"/>
    <tableColumn id="46" xr3:uid="{64A0D71E-CBF4-4E4F-8B29-8874DAC39F0D}" name="annealing duration" dataDxfId="79"/>
    <tableColumn id="47" xr3:uid="{5B2DAFE3-1E7C-4851-AA79-32AC64FFA478}" name="austenitising temperature" dataDxfId="78"/>
    <tableColumn id="48" xr3:uid="{73E383A0-E7F3-4C61-9EE9-F4951667F75C}" name="austenitising medium" dataDxfId="77"/>
    <tableColumn id="49" xr3:uid="{B843E4B3-2BE1-47F0-8933-BA77534F4FAF}" name="austenitising duration" dataDxfId="76"/>
    <tableColumn id="50" xr3:uid="{203A1A9F-E077-4637-9F17-AB0B56CA6DF5}" name="quenching temperature" dataDxfId="75"/>
    <tableColumn id="51" xr3:uid="{D7A88918-3B57-4728-BCAD-B05EE10AF0B3}" name="quenching medium" dataDxfId="74"/>
    <tableColumn id="52" xr3:uid="{B190708D-B561-4D7F-A795-703836518CFA}" name="tempering temperature" dataDxfId="73"/>
    <tableColumn id="53" xr3:uid="{108CD510-9BDC-4ED3-8B7F-770858B05F86}" name="tempering medium" dataDxfId="72"/>
    <tableColumn id="54" xr3:uid="{78E451B6-BBE7-4DE1-A960-4DB0A13DF07E}" name="tempering duration" dataDxfId="71"/>
    <tableColumn id="55" xr3:uid="{77E70AD8-30FF-428D-B2C8-985257681ED4}" name="tempering 2 temperature" dataDxfId="70"/>
    <tableColumn id="56" xr3:uid="{77013485-8A52-4D0D-BF36-58603AEBC0F9}" name="tempering 2 medium" dataDxfId="69"/>
    <tableColumn id="57" xr3:uid="{18D1F82B-D89A-4D93-BFC9-396F0811EC61}" name="tempering 2 duration" dataDxfId="68"/>
    <tableColumn id="58" xr3:uid="{39FE3997-5284-430E-B503-AF3EC17AADAC}" name="microstructure" dataDxfId="67"/>
    <tableColumn id="59" xr3:uid="{A3E1AA3E-AE38-4C47-84C6-5D5E1EC61422}" name="retained austenite" dataDxfId="66"/>
    <tableColumn id="60" xr3:uid="{EBAA7CAD-9CCD-4765-B098-A9130FE24AC0}" name="surface hardness" dataDxfId="65"/>
    <tableColumn id="61" xr3:uid="{AA92D6B7-27A9-43C5-AC8A-8778E89EF748}" name="core hardness " dataDxfId="64"/>
    <tableColumn id="62" xr3:uid="{95D52676-AC3F-4AC7-94FF-D0306A0B4F48}" name="hardness unit" dataDxfId="63"/>
    <tableColumn id="63" xr3:uid="{DE234276-635D-46AC-B016-FDC20898D926}" name="youngs modulus E" dataDxfId="62"/>
    <tableColumn id="64" xr3:uid="{9962A3B2-25DC-4C04-A93D-832D0F6FC832}" name="R_p02" dataDxfId="61"/>
    <tableColumn id="65" xr3:uid="{11187E5C-A1B8-4EC3-8E22-1842CFFC4856}" name="tensile strength " dataDxfId="60"/>
    <tableColumn id="66" xr3:uid="{FBC1EDC5-D010-48B0-8416-AC298CAFFED0}" name="conversion" dataDxfId="59"/>
    <tableColumn id="67" xr3:uid="{28EBE84A-6945-41AC-8A8C-225A18B9C6A0}" name="fracture strain A" dataDxfId="58"/>
    <tableColumn id="68" xr3:uid="{2CE11676-6FD1-40C7-9BB4-7B7341ED8AE5}" name="stress concentration factor Kt" dataDxfId="57"/>
    <tableColumn id="69" xr3:uid="{D50EF5F8-02CD-45BC-812D-741ACE2B3A60}" name="cross section shape" dataDxfId="56"/>
    <tableColumn id="70" xr3:uid="{FD2CFB65-794D-4046-A4A7-16E696B9AC1E}" name="specimen length" dataDxfId="55"/>
    <tableColumn id="71" xr3:uid="{3F9F8A09-8EB4-4249-B114-5F2F8646AD30}" name="diameter in notch" dataDxfId="54"/>
    <tableColumn id="72" xr3:uid="{3978E99A-5288-47DB-867B-A21699D48636}" name="notch radius" dataDxfId="53"/>
    <tableColumn id="73" xr3:uid="{B78C33FE-5DD5-47F6-994B-5C345FBF2C97}" name="diameter" dataDxfId="52"/>
    <tableColumn id="74" xr3:uid="{93480606-9128-45D2-AA09-E6FC711E1876}" name="thickness" dataDxfId="51"/>
    <tableColumn id="75" xr3:uid="{01DFC968-76F2-4A28-916E-55B695EB85E3}" name="machining step" dataDxfId="50"/>
    <tableColumn id="76" xr3:uid="{EC1CCAB1-1D29-418B-8F21-2BE5B08276F0}" name="machining roughness Rz" dataDxfId="49"/>
    <tableColumn id="77" xr3:uid="{7385B117-705F-41B1-AD38-F1E667781968}" name="finishing step" dataDxfId="48"/>
    <tableColumn id="78" xr3:uid="{0CC541A3-59A2-4661-8C58-A91B85C9C09A}" name="finishing roughness Rz" dataDxfId="47"/>
    <tableColumn id="79" xr3:uid="{4C88F3CD-F355-4C81-80F3-E51A59D57D30}" name="specification" dataDxfId="46"/>
    <tableColumn id="80" xr3:uid="{79B5171A-58D7-4BEB-909D-72A50C1EBCBC}" name="loading type" dataDxfId="45"/>
    <tableColumn id="81" xr3:uid="{74150E10-A9BB-4FFD-B517-83B7F3F91E14}" name="stress ratio R" dataDxfId="44"/>
    <tableColumn id="82" xr3:uid="{52E0416C-B5C5-419E-9952-7E88A725858C}" name="s_min" dataDxfId="43"/>
    <tableColumn id="83" xr3:uid="{F81875BB-6504-41AE-BE54-9E537ADAA279}" name="s_max" dataDxfId="42"/>
    <tableColumn id="84" xr3:uid="{411B2C96-A4E7-41A5-953E-D6A02E2E7213}" name="mean stress" dataDxfId="41"/>
    <tableColumn id="85" xr3:uid="{E604B653-3544-4110-92EA-A8B4FFFAEE3A}" name="frequency" dataDxfId="40"/>
    <tableColumn id="86" xr3:uid="{C44F828E-E14A-45DA-8B0A-ED9F683121A0}" name="temperature" dataDxfId="39"/>
    <tableColumn id="87" xr3:uid="{FD50898A-4D68-43AA-8FE6-DE96B33D0BBB}" name="environment" dataDxfId="38"/>
    <tableColumn id="88" xr3:uid="{B17F47F5-93D3-40AD-AE19-3D58AD6EDA76}" name="test type" dataDxfId="37"/>
    <tableColumn id="89" xr3:uid="{AB44A37A-3306-41E4-A579-3E85E4BD75D1}" name="cycle limit" dataDxfId="36"/>
    <tableColumn id="90" xr3:uid="{ADC6CF3D-F019-4896-82A4-2019C11D17DC}" name="stress amplitude" dataDxfId="35"/>
    <tableColumn id="91" xr3:uid="{6DDE36CB-1C93-40D4-90EF-64C242FAB3E6}" name="failure cycles" dataDxfId="34"/>
    <tableColumn id="92" xr3:uid="{A5430A5C-B65B-453F-8D89-68870ECEB9D7}" name="run-out" dataDxfId="33"/>
    <tableColumn id="93" xr3:uid="{3EF16334-06DB-46D4-A71E-A3D44BF78C94}" name="fatigue strength" dataDxfId="32"/>
    <tableColumn id="94" xr3:uid="{CF262897-3D4C-4371-8217-57B838EE9F10}" name="slope SN curve k" dataDxfId="31"/>
    <tableColumn id="95" xr3:uid="{EBD630CC-338B-49E4-9B5C-54A933132B91}" name="knee point" dataDxfId="30"/>
    <tableColumn id="96" xr3:uid="{535C632E-A628-448A-9373-A77644B1CF15}" name="evaluation method" dataDxfId="29"/>
    <tableColumn id="97" xr3:uid="{D0F675C0-8575-4F3F-B32B-52E06F9075BA}" name="mean stress sensitivity" dataDxfId="28"/>
    <tableColumn id="98" xr3:uid="{74543B64-53E4-4A58-9F80-46AFC8C1C78C}" name="mean stress factor" dataDxfId="27"/>
    <tableColumn id="99" xr3:uid="{A12B924F-2049-4103-8925-B99C0C64DC77}" name="alternating strength" dataDxfId="26"/>
    <tableColumn id="100" xr3:uid="{A0ED0BA3-0DF0-461A-A87A-D71B29CEBAA7}" name="failure type" dataDxfId="25"/>
    <tableColumn id="101" xr3:uid="{C4830C10-5046-4430-B282-25100FAE0667}" name="failure reason" dataDxfId="24"/>
    <tableColumn id="102" xr3:uid="{A495774B-8D14-442A-B69E-59130A11DD86}" name="failure origin from edge" dataDxfId="23"/>
    <tableColumn id="103" xr3:uid="{97AB648A-0071-4113-B7CA-A2277F899680}" name="failure origin area" dataDxfId="22"/>
    <tableColumn id="104" xr3:uid="{E4CFC5D3-D0DE-4430-9AAF-9DE50B0D4C58}" name="failure origin residual stress axial" dataDxfId="21"/>
    <tableColumn id="105" xr3:uid="{8A420EBA-3F3F-43C1-BB59-1B7F4779879A}" name="failure origin residual stress tangential" dataDxfId="20"/>
    <tableColumn id="106" xr3:uid="{D760B1BC-08FD-4879-A5F4-8AB4AED12368}" name="inclusion elements" dataDxfId="19"/>
    <tableColumn id="125" xr3:uid="{0FACB32C-DA66-47EA-9A4E-A915E70E10B7}" name="1st inclusion elements" dataDxfId="18"/>
    <tableColumn id="124" xr3:uid="{0DFAB499-0535-4DF1-A77D-2357AE21C63C}" name="2nd inclusion elements" dataDxfId="17"/>
    <tableColumn id="129" xr3:uid="{66730C8D-6578-420B-ABF5-8204260CA5B5}" name="3rd inclusion elements" dataDxfId="16"/>
    <tableColumn id="128" xr3:uid="{3FA3AAD1-176B-4EFD-B0D9-0E3BCDB263DF}" name="4th inclusion elements" dataDxfId="15"/>
    <tableColumn id="127" xr3:uid="{7C0F74C7-0255-40B0-8189-DDF8155F53D6}" name="5th inclusion elements" dataDxfId="14"/>
    <tableColumn id="126" xr3:uid="{C0ADFC59-E7A2-4472-B0B2-B9E651235891}" name="6th inclusion elements" dataDxfId="13"/>
    <tableColumn id="123" xr3:uid="{C710B582-D637-4A4C-8B76-AB87666196D1}" name="7th inclusion elements" dataDxfId="12"/>
    <tableColumn id="122" xr3:uid="{1B1876D4-75F2-4FD5-AC27-8294E1360D5E}" name="8th inclusion elements" dataDxfId="11"/>
    <tableColumn id="121" xr3:uid="{C0DB49C3-ACEB-462C-846A-1BACF2F72D1A}" name="9th inclusion elements" dataDxfId="10"/>
    <tableColumn id="120" xr3:uid="{C31B53CC-03FD-4860-9FD7-D451B2E69C44}" name="number of inclusion elements" dataDxfId="9">
      <calculatedColumnFormula>IF(TYPE(DH3)=2,9,IF(TYPE(DG3)=2,8,IF(TYPE(DF3)=2,7,IF(TYPE(DE3)=2,6,IF(TYPE(DD3)=2,5,IF(TYPE(DC3)=2,4,IF(TYPE(DB3)=2,3,IF(TYPE(DA3)=2,2,IF(TYPE(CZ3)=2,1,IF(TYPE(CZ3)=16,0,"asd"))))))))))</calculatedColumnFormula>
    </tableColumn>
    <tableColumn id="107" xr3:uid="{67969CA2-124C-4374-9C80-05F29CF8C89F}" name="inclusion geometry" dataDxfId="8"/>
    <tableColumn id="108" xr3:uid="{1588D704-3EAB-4BC1-871C-1F10ADD8B364}" name="inclusion morphology" dataDxfId="7"/>
    <tableColumn id="109" xr3:uid="{23E456A6-23CA-47F9-BA93-F632CB25F8AB}" name="failure comment" dataDxfId="6"/>
    <tableColumn id="110" xr3:uid="{458E62A6-B871-4F08-B56F-2C1055572B93}" name="NMI cross section shape" dataDxfId="5">
      <calculatedColumnFormula>IF(AND(TYPE(DK3)=16,DJ3="eckig und rundlich"),"angular and round",IF(AND(TYPE(DK3)=16,DJ3="eckig"),"angular",IF(AND(TYPE(DK3)=16,DJ3="rundlich"),"round",IF(DK3="elongiert","elongated",IF(DK3="verzweigt","branched",IF(AND(FIND("3 rundliche",DJ3)=1,TYPE(DK3)=16),"round",#N/A))))))</calculatedColumnFormula>
    </tableColumn>
    <tableColumn id="111" xr3:uid="{133EBF30-D415-4EA1-98AB-7CC85E7E1769}" name="mech geometry factor B" dataDxfId="4">
      <calculatedColumnFormula>IF(CS3 = "Volume", 0.5, 0.65)</calculatedColumnFormula>
    </tableColumn>
    <tableColumn id="112" xr3:uid="{422D4477-FE5A-4D19-BDB6-22CC7B8EA426}" name="stress intensity factor Kmax" dataDxfId="3">
      <calculatedColumnFormula>DN3*CI3*POWER(PI()*SQRT(CV3),1/2)</calculatedColumnFormula>
    </tableColumn>
    <tableColumn id="113" xr3:uid="{2B0BBE28-AE39-4D36-9F0C-3BAE08198B28}" name="cyclic crack initiation threshold value deltaKth" dataDxfId="2">
      <calculatedColumnFormula>3.3*POWER(10,-3)*(BE3+120)*POWER(SQRT(CV3),1/3)</calculatedColumnFormula>
    </tableColumn>
    <tableColumn id="114" xr3:uid="{503DABFC-A916-400C-8ECA-9ED5321957D4}" name="case distinction variable CW" dataDxfId="1">
      <calculatedColumnFormula>IF(CS3 = "Volume", 1.56, 1.43)</calculatedColumnFormula>
    </tableColumn>
    <tableColumn id="115" xr3:uid="{1EEE3D94-0BFC-44CE-93DC-995D547167DF}" name="local alternating strength sigmaW" dataDxfId="0">
      <calculatedColumnFormula>DQ3*(BE3+120)/POWER(SQRT(CV3),1/6)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3777-0913-4697-A7D6-CA651F78F494}">
  <sheetPr codeName="Tabelle1"/>
  <dimension ref="A1:DR69"/>
  <sheetViews>
    <sheetView tabSelected="1" zoomScale="90" zoomScaleNormal="90" workbookViewId="0">
      <pane xSplit="7" ySplit="3" topLeftCell="V4" activePane="bottomRight" state="frozenSplit"/>
      <selection pane="topRight" activeCell="P1" sqref="P1"/>
      <selection pane="bottomLeft" activeCell="A29" sqref="A29"/>
      <selection pane="bottomRight" activeCell="A4" sqref="A4"/>
    </sheetView>
  </sheetViews>
  <sheetFormatPr baseColWidth="10" defaultColWidth="11.54296875" defaultRowHeight="14.5" x14ac:dyDescent="0.35"/>
  <cols>
    <col min="1" max="1" width="11.7265625" style="3" bestFit="1" customWidth="1"/>
    <col min="2" max="2" width="11.54296875" style="3"/>
    <col min="3" max="3" width="31.26953125" style="3" customWidth="1"/>
    <col min="4" max="4" width="18.453125" style="3" customWidth="1"/>
    <col min="5" max="5" width="22.26953125" style="3" customWidth="1"/>
    <col min="6" max="6" width="11.7265625" style="3" customWidth="1"/>
    <col min="7" max="7" width="14.1796875" style="3" customWidth="1"/>
    <col min="8" max="37" width="11.7265625" style="3" bestFit="1" customWidth="1"/>
    <col min="38" max="38" width="15" style="3" customWidth="1"/>
    <col min="39" max="39" width="22.81640625" style="3" customWidth="1"/>
    <col min="40" max="40" width="11.7265625" style="3" bestFit="1" customWidth="1"/>
    <col min="41" max="41" width="23.453125" style="3" customWidth="1"/>
    <col min="42" max="43" width="19.7265625" style="3" customWidth="1"/>
    <col min="44" max="44" width="26.1796875" style="3" customWidth="1"/>
    <col min="45" max="46" width="22.26953125" style="3" customWidth="1"/>
    <col min="47" max="47" width="23.7265625" style="3" customWidth="1"/>
    <col min="48" max="48" width="20" style="3" customWidth="1"/>
    <col min="49" max="49" width="24" style="3" customWidth="1"/>
    <col min="50" max="51" width="20.1796875" style="3" customWidth="1"/>
    <col min="52" max="52" width="24.81640625" style="3" customWidth="1"/>
    <col min="53" max="54" width="21.26953125" style="3" customWidth="1"/>
    <col min="55" max="55" width="18" style="7" customWidth="1"/>
    <col min="56" max="56" width="19.26953125" style="7" customWidth="1"/>
    <col min="57" max="57" width="18" style="7" customWidth="1"/>
    <col min="58" max="58" width="15.81640625" style="7" customWidth="1"/>
    <col min="59" max="59" width="15" style="7" customWidth="1"/>
    <col min="60" max="60" width="19.1796875" style="7" customWidth="1"/>
    <col min="61" max="61" width="11.7265625" style="7" customWidth="1"/>
    <col min="62" max="62" width="17.54296875" style="7" customWidth="1"/>
    <col min="63" max="63" width="12.7265625" style="7" customWidth="1"/>
    <col min="64" max="64" width="17.54296875" style="7" customWidth="1"/>
    <col min="65" max="65" width="29.1796875" style="3" customWidth="1"/>
    <col min="66" max="66" width="20.1796875" style="3" customWidth="1"/>
    <col min="67" max="67" width="17.7265625" style="3" customWidth="1"/>
    <col min="68" max="68" width="18.7265625" style="3" customWidth="1"/>
    <col min="69" max="69" width="14" style="3" customWidth="1"/>
    <col min="70" max="71" width="11.7265625" style="3" bestFit="1" customWidth="1"/>
    <col min="72" max="72" width="16.54296875" style="3" customWidth="1"/>
    <col min="73" max="73" width="24.453125" style="3" customWidth="1"/>
    <col min="74" max="74" width="15" style="3" customWidth="1"/>
    <col min="75" max="75" width="22.81640625" style="3" customWidth="1"/>
    <col min="76" max="76" width="14.26953125" style="3" customWidth="1"/>
    <col min="77" max="77" width="14.1796875" style="3" customWidth="1"/>
    <col min="78" max="78" width="14.81640625" style="3" customWidth="1"/>
    <col min="79" max="80" width="11.54296875" style="3" bestFit="1"/>
    <col min="81" max="81" width="14" style="3" customWidth="1"/>
    <col min="82" max="82" width="12" style="3" customWidth="1"/>
    <col min="83" max="83" width="14.26953125" style="3" customWidth="1"/>
    <col min="84" max="84" width="14.453125" style="3" customWidth="1"/>
    <col min="85" max="85" width="11.54296875" style="3"/>
    <col min="86" max="86" width="12.26953125" style="6" bestFit="1" customWidth="1"/>
    <col min="87" max="87" width="17.81640625" style="3" customWidth="1"/>
    <col min="88" max="88" width="14.81640625" style="3" customWidth="1"/>
    <col min="89" max="89" width="11.54296875" style="3"/>
    <col min="90" max="90" width="17.26953125" style="3" customWidth="1"/>
    <col min="91" max="91" width="17.81640625" style="3" customWidth="1"/>
    <col min="92" max="92" width="12.54296875" style="3" customWidth="1"/>
    <col min="93" max="93" width="19.81640625" style="3" customWidth="1"/>
    <col min="94" max="94" width="23.54296875" style="3" customWidth="1"/>
    <col min="95" max="95" width="19.7265625" style="3" customWidth="1"/>
    <col min="96" max="96" width="20.7265625" style="3" customWidth="1"/>
    <col min="97" max="97" width="13.453125" style="3" customWidth="1"/>
    <col min="98" max="98" width="15.453125" style="3" customWidth="1"/>
    <col min="99" max="99" width="24.1796875" style="3" customWidth="1"/>
    <col min="100" max="100" width="19" style="3" customWidth="1"/>
    <col min="101" max="101" width="32.54296875" style="3" customWidth="1"/>
    <col min="102" max="102" width="37.1796875" style="3" customWidth="1"/>
    <col min="103" max="113" width="42.54296875" style="3" customWidth="1"/>
    <col min="114" max="114" width="20" style="3" customWidth="1"/>
    <col min="115" max="115" width="22" style="3" customWidth="1"/>
    <col min="116" max="116" width="17.81640625" style="3" customWidth="1"/>
    <col min="117" max="117" width="24.453125" style="3" customWidth="1"/>
    <col min="118" max="118" width="11.54296875" style="1"/>
    <col min="119" max="120" width="12" style="1" bestFit="1" customWidth="1"/>
    <col min="121" max="16384" width="11.54296875" style="1"/>
  </cols>
  <sheetData>
    <row r="1" spans="1:122" s="11" customFormat="1" x14ac:dyDescent="0.35">
      <c r="A1" s="9" t="s">
        <v>125</v>
      </c>
      <c r="B1" s="9"/>
      <c r="C1" s="9"/>
      <c r="D1" s="9"/>
      <c r="E1" s="9"/>
      <c r="F1" s="9"/>
      <c r="G1" s="9"/>
      <c r="H1" s="9" t="s">
        <v>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 t="s">
        <v>99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10"/>
      <c r="BD1" s="10"/>
      <c r="BE1" s="9"/>
      <c r="BF1" s="9"/>
      <c r="BG1" s="9"/>
      <c r="BH1" s="9"/>
      <c r="BI1" s="9"/>
      <c r="BJ1" s="9"/>
      <c r="BK1" s="9"/>
      <c r="BL1" s="9"/>
      <c r="BM1" s="9" t="s">
        <v>12</v>
      </c>
      <c r="BN1" s="9"/>
      <c r="BP1" s="9"/>
      <c r="BQ1" s="9"/>
      <c r="BR1" s="9"/>
      <c r="BS1" s="9"/>
      <c r="BT1" s="9"/>
      <c r="BU1" s="9"/>
      <c r="BV1" s="9"/>
      <c r="BW1" s="9"/>
      <c r="BX1" s="9"/>
      <c r="BY1" s="9" t="s">
        <v>124</v>
      </c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 t="s">
        <v>98</v>
      </c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16" t="s">
        <v>146</v>
      </c>
      <c r="DO1" s="12"/>
      <c r="DP1" s="12"/>
      <c r="DQ1" s="12"/>
      <c r="DR1" s="12"/>
    </row>
    <row r="2" spans="1:122" s="15" customFormat="1" x14ac:dyDescent="0.35">
      <c r="A2" s="12" t="s">
        <v>2</v>
      </c>
      <c r="B2" s="12" t="s">
        <v>0</v>
      </c>
      <c r="C2" s="12" t="s">
        <v>127</v>
      </c>
      <c r="D2" s="12" t="s">
        <v>1</v>
      </c>
      <c r="E2" s="12" t="s">
        <v>126</v>
      </c>
      <c r="F2" s="12" t="s">
        <v>80</v>
      </c>
      <c r="G2" s="12" t="s">
        <v>3</v>
      </c>
      <c r="H2" s="12" t="s">
        <v>44</v>
      </c>
      <c r="I2" s="12" t="s">
        <v>45</v>
      </c>
      <c r="J2" s="12" t="s">
        <v>46</v>
      </c>
      <c r="K2" s="12" t="s">
        <v>47</v>
      </c>
      <c r="L2" s="12" t="s">
        <v>48</v>
      </c>
      <c r="M2" s="12" t="s">
        <v>49</v>
      </c>
      <c r="N2" s="12" t="s">
        <v>50</v>
      </c>
      <c r="O2" s="12" t="s">
        <v>51</v>
      </c>
      <c r="P2" s="12" t="s">
        <v>52</v>
      </c>
      <c r="Q2" s="12" t="s">
        <v>53</v>
      </c>
      <c r="R2" s="12" t="s">
        <v>54</v>
      </c>
      <c r="S2" s="12" t="s">
        <v>55</v>
      </c>
      <c r="T2" s="12" t="s">
        <v>56</v>
      </c>
      <c r="U2" s="12" t="s">
        <v>57</v>
      </c>
      <c r="V2" s="12" t="s">
        <v>58</v>
      </c>
      <c r="W2" s="12" t="s">
        <v>59</v>
      </c>
      <c r="X2" s="12" t="s">
        <v>60</v>
      </c>
      <c r="Y2" s="12" t="s">
        <v>61</v>
      </c>
      <c r="Z2" s="12" t="s">
        <v>62</v>
      </c>
      <c r="AA2" s="12" t="s">
        <v>63</v>
      </c>
      <c r="AB2" s="12" t="s">
        <v>64</v>
      </c>
      <c r="AC2" s="12" t="s">
        <v>65</v>
      </c>
      <c r="AD2" s="12" t="s">
        <v>66</v>
      </c>
      <c r="AE2" s="12" t="s">
        <v>67</v>
      </c>
      <c r="AF2" s="12" t="s">
        <v>68</v>
      </c>
      <c r="AG2" s="12" t="s">
        <v>69</v>
      </c>
      <c r="AH2" s="12" t="s">
        <v>70</v>
      </c>
      <c r="AI2" s="12" t="s">
        <v>71</v>
      </c>
      <c r="AJ2" s="12" t="s">
        <v>72</v>
      </c>
      <c r="AK2" s="12" t="s">
        <v>11</v>
      </c>
      <c r="AL2" s="12" t="s">
        <v>132</v>
      </c>
      <c r="AM2" s="12" t="s">
        <v>73</v>
      </c>
      <c r="AN2" s="12" t="s">
        <v>148</v>
      </c>
      <c r="AO2" s="12" t="s">
        <v>117</v>
      </c>
      <c r="AP2" s="12" t="s">
        <v>118</v>
      </c>
      <c r="AQ2" s="12" t="s">
        <v>119</v>
      </c>
      <c r="AR2" s="12" t="s">
        <v>121</v>
      </c>
      <c r="AS2" s="12" t="s">
        <v>122</v>
      </c>
      <c r="AT2" s="12" t="s">
        <v>123</v>
      </c>
      <c r="AU2" s="12" t="s">
        <v>6</v>
      </c>
      <c r="AV2" s="12" t="s">
        <v>7</v>
      </c>
      <c r="AW2" s="12" t="s">
        <v>8</v>
      </c>
      <c r="AX2" s="12" t="s">
        <v>9</v>
      </c>
      <c r="AY2" s="12" t="s">
        <v>10</v>
      </c>
      <c r="AZ2" s="12" t="s">
        <v>151</v>
      </c>
      <c r="BA2" s="12" t="s">
        <v>150</v>
      </c>
      <c r="BB2" s="12" t="s">
        <v>152</v>
      </c>
      <c r="BC2" s="13" t="s">
        <v>149</v>
      </c>
      <c r="BD2" s="13" t="s">
        <v>33</v>
      </c>
      <c r="BE2" s="13" t="s">
        <v>34</v>
      </c>
      <c r="BF2" s="13" t="s">
        <v>35</v>
      </c>
      <c r="BG2" s="13" t="s">
        <v>94</v>
      </c>
      <c r="BH2" s="12" t="s">
        <v>37</v>
      </c>
      <c r="BI2" s="12" t="s">
        <v>36</v>
      </c>
      <c r="BJ2" s="12" t="s">
        <v>41</v>
      </c>
      <c r="BK2" s="12" t="s">
        <v>96</v>
      </c>
      <c r="BL2" s="12" t="s">
        <v>38</v>
      </c>
      <c r="BM2" s="12" t="s">
        <v>29</v>
      </c>
      <c r="BN2" s="12" t="s">
        <v>30</v>
      </c>
      <c r="BO2" s="12" t="s">
        <v>89</v>
      </c>
      <c r="BP2" s="12" t="s">
        <v>90</v>
      </c>
      <c r="BQ2" s="12" t="s">
        <v>91</v>
      </c>
      <c r="BR2" s="12" t="s">
        <v>31</v>
      </c>
      <c r="BS2" s="12" t="s">
        <v>32</v>
      </c>
      <c r="BT2" s="12" t="s">
        <v>92</v>
      </c>
      <c r="BU2" s="12" t="s">
        <v>129</v>
      </c>
      <c r="BV2" s="12" t="s">
        <v>130</v>
      </c>
      <c r="BW2" s="12" t="s">
        <v>128</v>
      </c>
      <c r="BX2" s="12" t="s">
        <v>86</v>
      </c>
      <c r="BY2" s="12" t="s">
        <v>19</v>
      </c>
      <c r="BZ2" s="12" t="s">
        <v>20</v>
      </c>
      <c r="CA2" s="12" t="s">
        <v>23</v>
      </c>
      <c r="CB2" s="12" t="s">
        <v>24</v>
      </c>
      <c r="CC2" s="12" t="s">
        <v>25</v>
      </c>
      <c r="CD2" s="12" t="s">
        <v>16</v>
      </c>
      <c r="CE2" s="12" t="s">
        <v>17</v>
      </c>
      <c r="CF2" s="12" t="s">
        <v>18</v>
      </c>
      <c r="CG2" s="12" t="s">
        <v>101</v>
      </c>
      <c r="CH2" s="14" t="s">
        <v>116</v>
      </c>
      <c r="CI2" s="12" t="s">
        <v>22</v>
      </c>
      <c r="CJ2" s="12" t="s">
        <v>21</v>
      </c>
      <c r="CK2" s="12" t="s">
        <v>26</v>
      </c>
      <c r="CL2" s="12" t="s">
        <v>39</v>
      </c>
      <c r="CM2" s="12" t="s">
        <v>40</v>
      </c>
      <c r="CN2" s="12" t="s">
        <v>42</v>
      </c>
      <c r="CO2" s="12" t="s">
        <v>103</v>
      </c>
      <c r="CP2" s="12" t="s">
        <v>75</v>
      </c>
      <c r="CQ2" s="12" t="s">
        <v>76</v>
      </c>
      <c r="CR2" s="12" t="s">
        <v>77</v>
      </c>
      <c r="CS2" s="12" t="s">
        <v>105</v>
      </c>
      <c r="CT2" s="12" t="s">
        <v>106</v>
      </c>
      <c r="CU2" s="12" t="s">
        <v>107</v>
      </c>
      <c r="CV2" s="12" t="s">
        <v>108</v>
      </c>
      <c r="CW2" s="12" t="s">
        <v>109</v>
      </c>
      <c r="CX2" s="12" t="s">
        <v>110</v>
      </c>
      <c r="CY2" s="12" t="s">
        <v>111</v>
      </c>
      <c r="CZ2" s="12" t="s">
        <v>137</v>
      </c>
      <c r="DA2" s="12" t="s">
        <v>145</v>
      </c>
      <c r="DB2" s="12" t="s">
        <v>144</v>
      </c>
      <c r="DC2" s="12" t="s">
        <v>143</v>
      </c>
      <c r="DD2" s="12" t="s">
        <v>142</v>
      </c>
      <c r="DE2" s="12" t="s">
        <v>141</v>
      </c>
      <c r="DF2" s="12" t="s">
        <v>140</v>
      </c>
      <c r="DG2" s="12" t="s">
        <v>139</v>
      </c>
      <c r="DH2" s="12" t="s">
        <v>138</v>
      </c>
      <c r="DI2" s="12" t="s">
        <v>147</v>
      </c>
      <c r="DJ2" s="12" t="s">
        <v>112</v>
      </c>
      <c r="DK2" s="12" t="s">
        <v>113</v>
      </c>
      <c r="DL2" s="12" t="s">
        <v>114</v>
      </c>
      <c r="DM2" s="12" t="s">
        <v>120</v>
      </c>
      <c r="DN2" s="12" t="s">
        <v>131</v>
      </c>
      <c r="DO2" s="12" t="s">
        <v>133</v>
      </c>
      <c r="DP2" s="12" t="s">
        <v>134</v>
      </c>
      <c r="DQ2" s="12" t="s">
        <v>135</v>
      </c>
      <c r="DR2" s="12" t="s">
        <v>136</v>
      </c>
    </row>
    <row r="3" spans="1:122" s="15" customFormat="1" x14ac:dyDescent="0.35">
      <c r="A3" s="12"/>
      <c r="B3" s="12"/>
      <c r="C3" s="12"/>
      <c r="D3" s="12"/>
      <c r="E3" s="12"/>
      <c r="F3" s="12"/>
      <c r="G3" s="12"/>
      <c r="H3" s="12" t="s">
        <v>14</v>
      </c>
      <c r="I3" s="12" t="s">
        <v>14</v>
      </c>
      <c r="J3" s="12" t="s">
        <v>14</v>
      </c>
      <c r="K3" s="12" t="s">
        <v>14</v>
      </c>
      <c r="L3" s="12" t="s">
        <v>14</v>
      </c>
      <c r="M3" s="12" t="s">
        <v>14</v>
      </c>
      <c r="N3" s="12" t="s">
        <v>14</v>
      </c>
      <c r="O3" s="12" t="s">
        <v>14</v>
      </c>
      <c r="P3" s="12" t="s">
        <v>14</v>
      </c>
      <c r="Q3" s="12" t="s">
        <v>14</v>
      </c>
      <c r="R3" s="12" t="s">
        <v>14</v>
      </c>
      <c r="S3" s="12" t="s">
        <v>14</v>
      </c>
      <c r="T3" s="12" t="s">
        <v>14</v>
      </c>
      <c r="U3" s="12" t="s">
        <v>14</v>
      </c>
      <c r="V3" s="12" t="s">
        <v>14</v>
      </c>
      <c r="W3" s="12" t="s">
        <v>14</v>
      </c>
      <c r="X3" s="12" t="s">
        <v>14</v>
      </c>
      <c r="Y3" s="12" t="s">
        <v>14</v>
      </c>
      <c r="Z3" s="12" t="s">
        <v>14</v>
      </c>
      <c r="AA3" s="12" t="s">
        <v>14</v>
      </c>
      <c r="AB3" s="12" t="s">
        <v>14</v>
      </c>
      <c r="AC3" s="12" t="s">
        <v>14</v>
      </c>
      <c r="AD3" s="12" t="s">
        <v>14</v>
      </c>
      <c r="AE3" s="12" t="s">
        <v>14</v>
      </c>
      <c r="AF3" s="12" t="s">
        <v>14</v>
      </c>
      <c r="AG3" s="12" t="s">
        <v>14</v>
      </c>
      <c r="AH3" s="12" t="s">
        <v>14</v>
      </c>
      <c r="AI3" s="12" t="s">
        <v>14</v>
      </c>
      <c r="AJ3" s="12" t="s">
        <v>14</v>
      </c>
      <c r="AK3" s="12" t="s">
        <v>14</v>
      </c>
      <c r="AL3" s="12"/>
      <c r="AM3" s="12"/>
      <c r="AN3" s="12"/>
      <c r="AO3" s="12" t="s">
        <v>13</v>
      </c>
      <c r="AP3" s="12"/>
      <c r="AQ3" s="12" t="s">
        <v>74</v>
      </c>
      <c r="AR3" s="12" t="s">
        <v>13</v>
      </c>
      <c r="AS3" s="12"/>
      <c r="AT3" s="12" t="s">
        <v>74</v>
      </c>
      <c r="AU3" s="12" t="s">
        <v>13</v>
      </c>
      <c r="AV3" s="12"/>
      <c r="AW3" s="12" t="s">
        <v>13</v>
      </c>
      <c r="AX3" s="12"/>
      <c r="AY3" s="12" t="s">
        <v>74</v>
      </c>
      <c r="AZ3" s="12" t="s">
        <v>13</v>
      </c>
      <c r="BA3" s="12"/>
      <c r="BB3" s="12" t="s">
        <v>74</v>
      </c>
      <c r="BC3" s="13"/>
      <c r="BD3" s="13" t="s">
        <v>14</v>
      </c>
      <c r="BE3" s="13"/>
      <c r="BF3" s="13"/>
      <c r="BG3" s="13"/>
      <c r="BH3" s="12" t="s">
        <v>28</v>
      </c>
      <c r="BI3" s="12" t="s">
        <v>28</v>
      </c>
      <c r="BJ3" s="12" t="s">
        <v>28</v>
      </c>
      <c r="BK3" s="12"/>
      <c r="BL3" s="12" t="s">
        <v>14</v>
      </c>
      <c r="BM3" s="12"/>
      <c r="BN3" s="12"/>
      <c r="BO3" s="12" t="s">
        <v>78</v>
      </c>
      <c r="BP3" s="12" t="s">
        <v>78</v>
      </c>
      <c r="BQ3" s="12" t="s">
        <v>78</v>
      </c>
      <c r="BR3" s="12" t="s">
        <v>78</v>
      </c>
      <c r="BS3" s="12" t="s">
        <v>78</v>
      </c>
      <c r="BT3" s="12"/>
      <c r="BU3" s="12" t="s">
        <v>43</v>
      </c>
      <c r="BV3" s="12"/>
      <c r="BW3" s="12" t="s">
        <v>43</v>
      </c>
      <c r="BX3" s="12"/>
      <c r="BY3" s="12"/>
      <c r="BZ3" s="12"/>
      <c r="CA3" s="12" t="s">
        <v>28</v>
      </c>
      <c r="CB3" s="12" t="s">
        <v>28</v>
      </c>
      <c r="CC3" s="12" t="s">
        <v>28</v>
      </c>
      <c r="CD3" s="12" t="s">
        <v>27</v>
      </c>
      <c r="CE3" s="12" t="s">
        <v>13</v>
      </c>
      <c r="CF3" s="12"/>
      <c r="CG3" s="12"/>
      <c r="CH3" s="14"/>
      <c r="CI3" s="12" t="s">
        <v>28</v>
      </c>
      <c r="CJ3" s="12"/>
      <c r="CK3" s="12"/>
      <c r="CL3" s="12" t="s">
        <v>28</v>
      </c>
      <c r="CM3" s="12"/>
      <c r="CN3" s="12"/>
      <c r="CO3" s="12"/>
      <c r="CP3" s="12"/>
      <c r="CQ3" s="12"/>
      <c r="CR3" s="12" t="s">
        <v>28</v>
      </c>
      <c r="CS3" s="12"/>
      <c r="CT3" s="12"/>
      <c r="CU3" s="12" t="s">
        <v>43</v>
      </c>
      <c r="CV3" s="12" t="s">
        <v>115</v>
      </c>
      <c r="CW3" s="12" t="s">
        <v>28</v>
      </c>
      <c r="CX3" s="12" t="s">
        <v>28</v>
      </c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 t="s">
        <v>28</v>
      </c>
      <c r="DP3" s="12"/>
      <c r="DQ3" s="12"/>
      <c r="DR3" s="12" t="s">
        <v>28</v>
      </c>
    </row>
    <row r="4" spans="1:122" x14ac:dyDescent="0.35">
      <c r="A4" s="17">
        <v>64</v>
      </c>
      <c r="B4" s="17" t="s">
        <v>79</v>
      </c>
      <c r="C4" s="17" t="str">
        <f t="shared" ref="C4:C15" si="0">B4&amp;" - "&amp;E4</f>
        <v>100Cr6 - HFS</v>
      </c>
      <c r="D4" s="17">
        <v>1.3505</v>
      </c>
      <c r="E4" s="17" t="s">
        <v>84</v>
      </c>
      <c r="F4" s="17" t="s">
        <v>85</v>
      </c>
      <c r="G4" s="17">
        <f>1420</f>
        <v>1420</v>
      </c>
      <c r="H4" s="17">
        <v>1.363</v>
      </c>
      <c r="I4" s="17">
        <v>0</v>
      </c>
      <c r="J4" s="17">
        <v>2.5000000000000001E-2</v>
      </c>
      <c r="K4" s="17">
        <v>0</v>
      </c>
      <c r="L4" s="17">
        <v>1E-4</v>
      </c>
      <c r="M4" s="17">
        <v>0</v>
      </c>
      <c r="N4" s="17">
        <v>1.0009999999999999</v>
      </c>
      <c r="O4" s="17">
        <v>0</v>
      </c>
      <c r="P4" s="17">
        <v>0</v>
      </c>
      <c r="Q4" s="17">
        <v>1.39</v>
      </c>
      <c r="R4" s="17">
        <v>0.2</v>
      </c>
      <c r="S4" s="17">
        <v>0</v>
      </c>
      <c r="T4" s="17">
        <v>0</v>
      </c>
      <c r="U4" s="17">
        <v>0.28000000000000003</v>
      </c>
      <c r="V4" s="17">
        <v>4.2999999999999997E-2</v>
      </c>
      <c r="W4" s="17">
        <v>1.0999999999999999E-2</v>
      </c>
      <c r="X4" s="17">
        <v>0</v>
      </c>
      <c r="Y4" s="17">
        <v>0.14000000000000001</v>
      </c>
      <c r="Z4" s="17">
        <v>7.5000000000000002E-4</v>
      </c>
      <c r="AA4" s="17">
        <v>1.2E-2</v>
      </c>
      <c r="AB4" s="17">
        <v>0</v>
      </c>
      <c r="AC4" s="17">
        <v>5.0000000000000001E-3</v>
      </c>
      <c r="AD4" s="17">
        <v>0.24</v>
      </c>
      <c r="AE4" s="17">
        <v>0</v>
      </c>
      <c r="AF4" s="17">
        <v>0</v>
      </c>
      <c r="AG4" s="17">
        <v>1E-3</v>
      </c>
      <c r="AH4" s="17">
        <v>6.0000000000000001E-3</v>
      </c>
      <c r="AI4" s="17">
        <v>0</v>
      </c>
      <c r="AJ4" s="17">
        <v>0</v>
      </c>
      <c r="AK4" s="17">
        <f>100-SUM(I4:AJ4)</f>
        <v>96.645150000000001</v>
      </c>
      <c r="AL4" s="17" t="e">
        <v>#N/A</v>
      </c>
      <c r="AM4" s="17" t="e">
        <v>#N/A</v>
      </c>
      <c r="AN4" s="17" t="e">
        <v>#N/A</v>
      </c>
      <c r="AO4" s="17" t="e">
        <v>#N/A</v>
      </c>
      <c r="AP4" s="17" t="e">
        <v>#N/A</v>
      </c>
      <c r="AQ4" s="17" t="e">
        <v>#N/A</v>
      </c>
      <c r="AR4" s="17" t="e">
        <v>#N/A</v>
      </c>
      <c r="AS4" s="17" t="e">
        <v>#N/A</v>
      </c>
      <c r="AT4" s="17" t="e">
        <v>#N/A</v>
      </c>
      <c r="AU4" s="17" t="e">
        <v>#N/A</v>
      </c>
      <c r="AV4" s="17" t="e">
        <v>#N/A</v>
      </c>
      <c r="AW4" s="17" t="e">
        <v>#N/A</v>
      </c>
      <c r="AX4" s="17" t="e">
        <v>#N/A</v>
      </c>
      <c r="AY4" s="17" t="e">
        <v>#N/A</v>
      </c>
      <c r="AZ4" s="17" t="e">
        <v>#N/A</v>
      </c>
      <c r="BA4" s="17" t="e">
        <v>#N/A</v>
      </c>
      <c r="BB4" s="17" t="e">
        <v>#N/A</v>
      </c>
      <c r="BC4" s="17" t="s">
        <v>5</v>
      </c>
      <c r="BD4" s="17" t="e">
        <v>#N/A</v>
      </c>
      <c r="BE4" s="17">
        <v>704.7</v>
      </c>
      <c r="BF4" s="17">
        <v>704.7</v>
      </c>
      <c r="BG4" s="17" t="s">
        <v>95</v>
      </c>
      <c r="BH4" s="17">
        <v>221000</v>
      </c>
      <c r="BI4" s="17">
        <v>2216</v>
      </c>
      <c r="BJ4" s="17">
        <v>2437</v>
      </c>
      <c r="BK4" s="17" t="s">
        <v>97</v>
      </c>
      <c r="BL4" s="17">
        <v>4.2</v>
      </c>
      <c r="BM4" s="17">
        <v>1</v>
      </c>
      <c r="BN4" s="17" t="s">
        <v>88</v>
      </c>
      <c r="BO4" s="17">
        <v>5.52</v>
      </c>
      <c r="BP4" s="17" t="e">
        <v>#N/A</v>
      </c>
      <c r="BQ4" s="17" t="e">
        <v>#N/A</v>
      </c>
      <c r="BR4" s="17" t="e">
        <v>#N/A</v>
      </c>
      <c r="BS4" s="17">
        <v>0.17</v>
      </c>
      <c r="BT4" s="17" t="s">
        <v>93</v>
      </c>
      <c r="BU4" s="17">
        <v>1.6</v>
      </c>
      <c r="BV4" s="17" t="s">
        <v>15</v>
      </c>
      <c r="BW4" s="17">
        <v>0.1</v>
      </c>
      <c r="BX4" s="17" t="s">
        <v>87</v>
      </c>
      <c r="BY4" s="17" t="s">
        <v>100</v>
      </c>
      <c r="BZ4" s="17">
        <v>0.1</v>
      </c>
      <c r="CA4" s="17">
        <v>155.55555555555554</v>
      </c>
      <c r="CB4" s="17">
        <v>1555.5555555555557</v>
      </c>
      <c r="CC4" s="17">
        <v>855.55555555555566</v>
      </c>
      <c r="CD4" s="17">
        <v>30</v>
      </c>
      <c r="CE4" s="17">
        <v>20</v>
      </c>
      <c r="CF4" s="17" t="s">
        <v>83</v>
      </c>
      <c r="CG4" s="17" t="s">
        <v>102</v>
      </c>
      <c r="CH4" s="17">
        <v>5000000</v>
      </c>
      <c r="CI4" s="17">
        <v>700</v>
      </c>
      <c r="CJ4" s="17">
        <v>4230000</v>
      </c>
      <c r="CK4" s="17" t="s">
        <v>81</v>
      </c>
      <c r="CL4" s="17">
        <v>653.88900000000001</v>
      </c>
      <c r="CM4" s="17">
        <v>10.6724</v>
      </c>
      <c r="CN4" s="17">
        <v>115077</v>
      </c>
      <c r="CO4" s="17" t="s">
        <v>104</v>
      </c>
      <c r="CP4" s="17">
        <v>0.59043000000000012</v>
      </c>
      <c r="CQ4" s="17">
        <v>0.60659375241956537</v>
      </c>
      <c r="CR4" s="17">
        <v>1077.9685702198294</v>
      </c>
      <c r="CS4" s="17" t="e">
        <v>#N/A</v>
      </c>
      <c r="CT4" s="17" t="e">
        <v>#N/A</v>
      </c>
      <c r="CU4" s="17" t="e">
        <v>#N/A</v>
      </c>
      <c r="CV4" s="17" t="e">
        <v>#N/A</v>
      </c>
      <c r="CW4" s="17" t="e">
        <v>#N/A</v>
      </c>
      <c r="CX4" s="17" t="e">
        <v>#N/A</v>
      </c>
      <c r="CY4" s="17" t="e">
        <v>#N/A</v>
      </c>
      <c r="CZ4" s="17" t="e">
        <v>#N/A</v>
      </c>
      <c r="DA4" s="17"/>
      <c r="DB4" s="17"/>
      <c r="DC4" s="17"/>
      <c r="DD4" s="17"/>
      <c r="DE4" s="17"/>
      <c r="DF4" s="17"/>
      <c r="DG4" s="17"/>
      <c r="DH4" s="17"/>
      <c r="DI4" s="17">
        <f t="shared" ref="DI4:DI15" si="1">IF(TYPE(DH4)=2,9,IF(TYPE(DG4)=2,8,IF(TYPE(DF4)=2,7,IF(TYPE(DE4)=2,6,IF(TYPE(DD4)=2,5,IF(TYPE(DC4)=2,4,IF(TYPE(DB4)=2,3,IF(TYPE(DA4)=2,2,IF(TYPE(CZ4)=2,1,IF(TYPE(CZ4)=16,0,"asd"))))))))))</f>
        <v>0</v>
      </c>
      <c r="DJ4" s="17" t="e">
        <v>#N/A</v>
      </c>
      <c r="DK4" s="17" t="e">
        <v>#N/A</v>
      </c>
      <c r="DL4" s="17" t="e">
        <v>#N/A</v>
      </c>
      <c r="DM4" t="e">
        <f t="shared" ref="DM4:DM15" si="2">IF(AND(TYPE(DK4)=16,DJ4="eckig und rundlich"),"angular and round",IF(AND(TYPE(DK4)=16,DJ4="eckig"),"angular",IF(AND(TYPE(DK4)=16,DJ4="rundlich"),"round",IF(DK4="elongiert","elongated",IF(DK4="verzweigt","branched",IF(AND(FIND("3 rundliche",DJ4)=1,TYPE(DK4)=16),"round",#N/A))))))</f>
        <v>#N/A</v>
      </c>
      <c r="DN4" t="e">
        <f t="shared" ref="DN4:DN15" si="3">IF(CS4 = "Volume", 0.5, 0.65)</f>
        <v>#N/A</v>
      </c>
      <c r="DO4" t="e">
        <f t="shared" ref="DO4:DO17" si="4">DN4*CB4*POWER(PI()*SQRT(CV4),1/2)</f>
        <v>#N/A</v>
      </c>
      <c r="DP4" t="e">
        <f t="shared" ref="DP4:DP15" si="5">3.3*POWER(10,-3)*(BE4+120)*POWER(SQRT(CV4),1/3)</f>
        <v>#N/A</v>
      </c>
      <c r="DQ4" t="e">
        <f t="shared" ref="DQ4:DQ15" si="6">IF(CS4 = "Volume", 1.56, 1.43)</f>
        <v>#N/A</v>
      </c>
      <c r="DR4" t="e">
        <f t="shared" ref="DR4:DR16" si="7">DQ4*(BE4+120)/POWER(SQRT(CV4),1/6)</f>
        <v>#N/A</v>
      </c>
    </row>
    <row r="5" spans="1:122" x14ac:dyDescent="0.35">
      <c r="A5" s="17">
        <v>64</v>
      </c>
      <c r="B5" s="17" t="s">
        <v>79</v>
      </c>
      <c r="C5" s="17" t="str">
        <f t="shared" si="0"/>
        <v>100Cr6 - HFS</v>
      </c>
      <c r="D5" s="17">
        <v>1.3505</v>
      </c>
      <c r="E5" s="17" t="s">
        <v>84</v>
      </c>
      <c r="F5" s="17" t="s">
        <v>85</v>
      </c>
      <c r="G5" s="17">
        <f t="shared" ref="G5:G33" si="8">G4+1</f>
        <v>1421</v>
      </c>
      <c r="H5" s="17">
        <v>1.363</v>
      </c>
      <c r="I5" s="17">
        <v>0</v>
      </c>
      <c r="J5" s="17">
        <v>2.5000000000000001E-2</v>
      </c>
      <c r="K5" s="17">
        <v>0</v>
      </c>
      <c r="L5" s="17">
        <v>1E-4</v>
      </c>
      <c r="M5" s="17">
        <v>0</v>
      </c>
      <c r="N5" s="17">
        <v>1.0009999999999999</v>
      </c>
      <c r="O5" s="17">
        <v>0</v>
      </c>
      <c r="P5" s="17">
        <v>0</v>
      </c>
      <c r="Q5" s="17">
        <v>1.39</v>
      </c>
      <c r="R5" s="17">
        <v>0.2</v>
      </c>
      <c r="S5" s="17">
        <v>0</v>
      </c>
      <c r="T5" s="17">
        <v>0</v>
      </c>
      <c r="U5" s="17">
        <v>0.28000000000000003</v>
      </c>
      <c r="V5" s="17">
        <v>4.2999999999999997E-2</v>
      </c>
      <c r="W5" s="17">
        <v>1.0999999999999999E-2</v>
      </c>
      <c r="X5" s="17">
        <v>0</v>
      </c>
      <c r="Y5" s="17">
        <v>0.14000000000000001</v>
      </c>
      <c r="Z5" s="17">
        <v>7.5000000000000002E-4</v>
      </c>
      <c r="AA5" s="17">
        <v>1.2E-2</v>
      </c>
      <c r="AB5" s="17">
        <v>0</v>
      </c>
      <c r="AC5" s="17">
        <v>5.0000000000000001E-3</v>
      </c>
      <c r="AD5" s="17">
        <v>0.24</v>
      </c>
      <c r="AE5" s="17">
        <v>0</v>
      </c>
      <c r="AF5" s="17">
        <v>0</v>
      </c>
      <c r="AG5" s="17">
        <v>1E-3</v>
      </c>
      <c r="AH5" s="17">
        <v>6.0000000000000001E-3</v>
      </c>
      <c r="AI5" s="17">
        <v>0</v>
      </c>
      <c r="AJ5" s="17">
        <v>0</v>
      </c>
      <c r="AK5" s="17">
        <f t="shared" ref="AK5:AK33" si="9">100-SUM(I5:AJ5)</f>
        <v>96.645150000000001</v>
      </c>
      <c r="AL5" s="17" t="e">
        <v>#N/A</v>
      </c>
      <c r="AM5" s="17" t="e">
        <v>#N/A</v>
      </c>
      <c r="AN5" s="17" t="e">
        <v>#N/A</v>
      </c>
      <c r="AO5" s="17" t="e">
        <v>#N/A</v>
      </c>
      <c r="AP5" s="17" t="e">
        <v>#N/A</v>
      </c>
      <c r="AQ5" s="17" t="e">
        <v>#N/A</v>
      </c>
      <c r="AR5" s="17" t="e">
        <v>#N/A</v>
      </c>
      <c r="AS5" s="17" t="e">
        <v>#N/A</v>
      </c>
      <c r="AT5" s="17" t="e">
        <v>#N/A</v>
      </c>
      <c r="AU5" s="17" t="e">
        <v>#N/A</v>
      </c>
      <c r="AV5" s="17" t="e">
        <v>#N/A</v>
      </c>
      <c r="AW5" s="17" t="e">
        <v>#N/A</v>
      </c>
      <c r="AX5" s="17" t="e">
        <v>#N/A</v>
      </c>
      <c r="AY5" s="17" t="e">
        <v>#N/A</v>
      </c>
      <c r="AZ5" s="17" t="e">
        <v>#N/A</v>
      </c>
      <c r="BA5" s="17" t="e">
        <v>#N/A</v>
      </c>
      <c r="BB5" s="17" t="e">
        <v>#N/A</v>
      </c>
      <c r="BC5" s="17" t="s">
        <v>5</v>
      </c>
      <c r="BD5" s="17" t="e">
        <v>#N/A</v>
      </c>
      <c r="BE5" s="17">
        <v>704.7</v>
      </c>
      <c r="BF5" s="17">
        <v>704.7</v>
      </c>
      <c r="BG5" s="17" t="s">
        <v>95</v>
      </c>
      <c r="BH5" s="17">
        <v>221000</v>
      </c>
      <c r="BI5" s="17">
        <v>2216</v>
      </c>
      <c r="BJ5" s="17">
        <v>2437</v>
      </c>
      <c r="BK5" s="17" t="s">
        <v>97</v>
      </c>
      <c r="BL5" s="17">
        <v>4.2</v>
      </c>
      <c r="BM5" s="17">
        <v>1</v>
      </c>
      <c r="BN5" s="17" t="s">
        <v>88</v>
      </c>
      <c r="BO5" s="17">
        <v>5.52</v>
      </c>
      <c r="BP5" s="17" t="e">
        <v>#N/A</v>
      </c>
      <c r="BQ5" s="17" t="e">
        <v>#N/A</v>
      </c>
      <c r="BR5" s="17" t="e">
        <v>#N/A</v>
      </c>
      <c r="BS5" s="17">
        <v>0.17</v>
      </c>
      <c r="BT5" s="17" t="s">
        <v>93</v>
      </c>
      <c r="BU5" s="17">
        <v>1.6</v>
      </c>
      <c r="BV5" s="17" t="s">
        <v>15</v>
      </c>
      <c r="BW5" s="17">
        <v>0.1</v>
      </c>
      <c r="BX5" s="17" t="s">
        <v>87</v>
      </c>
      <c r="BY5" s="17" t="s">
        <v>100</v>
      </c>
      <c r="BZ5" s="17">
        <v>0.1</v>
      </c>
      <c r="CA5" s="17">
        <v>222.2222222222222</v>
      </c>
      <c r="CB5" s="17">
        <v>2222.2222222222222</v>
      </c>
      <c r="CC5" s="17">
        <v>1222.2222222222224</v>
      </c>
      <c r="CD5" s="17">
        <v>30</v>
      </c>
      <c r="CE5" s="17">
        <v>20</v>
      </c>
      <c r="CF5" s="17" t="s">
        <v>83</v>
      </c>
      <c r="CG5" s="17" t="s">
        <v>102</v>
      </c>
      <c r="CH5" s="17">
        <v>5000001</v>
      </c>
      <c r="CI5" s="17">
        <v>1000</v>
      </c>
      <c r="CJ5" s="17">
        <v>2410</v>
      </c>
      <c r="CK5" s="17" t="s">
        <v>82</v>
      </c>
      <c r="CL5" s="17">
        <v>653.88900000000001</v>
      </c>
      <c r="CM5" s="17">
        <v>10.6724</v>
      </c>
      <c r="CN5" s="17">
        <v>115077</v>
      </c>
      <c r="CO5" s="17" t="s">
        <v>104</v>
      </c>
      <c r="CP5" s="17">
        <v>0.59043000000000012</v>
      </c>
      <c r="CQ5" s="17">
        <v>0.60659375241956537</v>
      </c>
      <c r="CR5" s="17">
        <v>1077.9685702198294</v>
      </c>
      <c r="CS5" s="17" t="e">
        <v>#N/A</v>
      </c>
      <c r="CT5" s="17" t="e">
        <v>#N/A</v>
      </c>
      <c r="CU5" s="17" t="e">
        <v>#N/A</v>
      </c>
      <c r="CV5" s="17" t="e">
        <v>#N/A</v>
      </c>
      <c r="CW5" s="17" t="e">
        <v>#N/A</v>
      </c>
      <c r="CX5" s="17" t="e">
        <v>#N/A</v>
      </c>
      <c r="CY5" s="17" t="e">
        <v>#N/A</v>
      </c>
      <c r="CZ5" s="17" t="e">
        <v>#N/A</v>
      </c>
      <c r="DA5" s="17"/>
      <c r="DB5" s="17"/>
      <c r="DC5" s="17"/>
      <c r="DD5" s="17"/>
      <c r="DE5" s="17"/>
      <c r="DF5" s="17"/>
      <c r="DG5" s="17"/>
      <c r="DH5" s="17"/>
      <c r="DI5" s="17">
        <f t="shared" si="1"/>
        <v>0</v>
      </c>
      <c r="DJ5" s="17" t="e">
        <v>#N/A</v>
      </c>
      <c r="DK5" s="17" t="e">
        <v>#N/A</v>
      </c>
      <c r="DL5" s="17" t="e">
        <v>#N/A</v>
      </c>
      <c r="DM5" t="e">
        <f t="shared" si="2"/>
        <v>#N/A</v>
      </c>
      <c r="DN5" t="e">
        <f t="shared" si="3"/>
        <v>#N/A</v>
      </c>
      <c r="DO5" t="e">
        <f t="shared" si="4"/>
        <v>#N/A</v>
      </c>
      <c r="DP5" t="e">
        <f t="shared" si="5"/>
        <v>#N/A</v>
      </c>
      <c r="DQ5" t="e">
        <f t="shared" si="6"/>
        <v>#N/A</v>
      </c>
      <c r="DR5" t="e">
        <f t="shared" si="7"/>
        <v>#N/A</v>
      </c>
    </row>
    <row r="6" spans="1:122" x14ac:dyDescent="0.35">
      <c r="A6" s="17">
        <v>64</v>
      </c>
      <c r="B6" s="17" t="s">
        <v>79</v>
      </c>
      <c r="C6" s="17" t="str">
        <f t="shared" si="0"/>
        <v>100Cr6 - HFS</v>
      </c>
      <c r="D6" s="17">
        <v>1.3505</v>
      </c>
      <c r="E6" s="17" t="s">
        <v>84</v>
      </c>
      <c r="F6" s="17" t="s">
        <v>85</v>
      </c>
      <c r="G6" s="17">
        <f t="shared" si="8"/>
        <v>1422</v>
      </c>
      <c r="H6" s="17">
        <v>1.363</v>
      </c>
      <c r="I6" s="17">
        <v>0</v>
      </c>
      <c r="J6" s="17">
        <v>2.5000000000000001E-2</v>
      </c>
      <c r="K6" s="17">
        <v>0</v>
      </c>
      <c r="L6" s="17">
        <v>1E-4</v>
      </c>
      <c r="M6" s="17">
        <v>0</v>
      </c>
      <c r="N6" s="17">
        <v>1.0009999999999999</v>
      </c>
      <c r="O6" s="17">
        <v>0</v>
      </c>
      <c r="P6" s="17">
        <v>0</v>
      </c>
      <c r="Q6" s="17">
        <v>1.39</v>
      </c>
      <c r="R6" s="17">
        <v>0.2</v>
      </c>
      <c r="S6" s="17">
        <v>0</v>
      </c>
      <c r="T6" s="17">
        <v>0</v>
      </c>
      <c r="U6" s="17">
        <v>0.28000000000000003</v>
      </c>
      <c r="V6" s="17">
        <v>4.2999999999999997E-2</v>
      </c>
      <c r="W6" s="17">
        <v>1.0999999999999999E-2</v>
      </c>
      <c r="X6" s="17">
        <v>0</v>
      </c>
      <c r="Y6" s="17">
        <v>0.14000000000000001</v>
      </c>
      <c r="Z6" s="17">
        <v>7.5000000000000002E-4</v>
      </c>
      <c r="AA6" s="17">
        <v>1.2E-2</v>
      </c>
      <c r="AB6" s="17">
        <v>0</v>
      </c>
      <c r="AC6" s="17">
        <v>5.0000000000000001E-3</v>
      </c>
      <c r="AD6" s="17">
        <v>0.24</v>
      </c>
      <c r="AE6" s="17">
        <v>0</v>
      </c>
      <c r="AF6" s="17">
        <v>0</v>
      </c>
      <c r="AG6" s="17">
        <v>1E-3</v>
      </c>
      <c r="AH6" s="17">
        <v>6.0000000000000001E-3</v>
      </c>
      <c r="AI6" s="17">
        <v>0</v>
      </c>
      <c r="AJ6" s="17">
        <v>0</v>
      </c>
      <c r="AK6" s="17">
        <f t="shared" si="9"/>
        <v>96.645150000000001</v>
      </c>
      <c r="AL6" s="17" t="e">
        <v>#N/A</v>
      </c>
      <c r="AM6" s="17" t="e">
        <v>#N/A</v>
      </c>
      <c r="AN6" s="17" t="e">
        <v>#N/A</v>
      </c>
      <c r="AO6" s="17" t="e">
        <v>#N/A</v>
      </c>
      <c r="AP6" s="17" t="e">
        <v>#N/A</v>
      </c>
      <c r="AQ6" s="17" t="e">
        <v>#N/A</v>
      </c>
      <c r="AR6" s="17" t="e">
        <v>#N/A</v>
      </c>
      <c r="AS6" s="17" t="e">
        <v>#N/A</v>
      </c>
      <c r="AT6" s="17" t="e">
        <v>#N/A</v>
      </c>
      <c r="AU6" s="17" t="e">
        <v>#N/A</v>
      </c>
      <c r="AV6" s="17" t="e">
        <v>#N/A</v>
      </c>
      <c r="AW6" s="17" t="e">
        <v>#N/A</v>
      </c>
      <c r="AX6" s="17" t="e">
        <v>#N/A</v>
      </c>
      <c r="AY6" s="17" t="e">
        <v>#N/A</v>
      </c>
      <c r="AZ6" s="17" t="e">
        <v>#N/A</v>
      </c>
      <c r="BA6" s="17" t="e">
        <v>#N/A</v>
      </c>
      <c r="BB6" s="17" t="e">
        <v>#N/A</v>
      </c>
      <c r="BC6" s="17" t="s">
        <v>5</v>
      </c>
      <c r="BD6" s="17" t="e">
        <v>#N/A</v>
      </c>
      <c r="BE6" s="17">
        <v>704.7</v>
      </c>
      <c r="BF6" s="17">
        <v>704.7</v>
      </c>
      <c r="BG6" s="17" t="s">
        <v>95</v>
      </c>
      <c r="BH6" s="17">
        <v>221000</v>
      </c>
      <c r="BI6" s="17">
        <v>2216</v>
      </c>
      <c r="BJ6" s="17">
        <v>2437</v>
      </c>
      <c r="BK6" s="17" t="s">
        <v>97</v>
      </c>
      <c r="BL6" s="17">
        <v>4.2</v>
      </c>
      <c r="BM6" s="17">
        <v>1</v>
      </c>
      <c r="BN6" s="17" t="s">
        <v>88</v>
      </c>
      <c r="BO6" s="17">
        <v>5.52</v>
      </c>
      <c r="BP6" s="17" t="e">
        <v>#N/A</v>
      </c>
      <c r="BQ6" s="17" t="e">
        <v>#N/A</v>
      </c>
      <c r="BR6" s="17" t="e">
        <v>#N/A</v>
      </c>
      <c r="BS6" s="17">
        <v>0.17</v>
      </c>
      <c r="BT6" s="17" t="s">
        <v>93</v>
      </c>
      <c r="BU6" s="17">
        <v>1.6</v>
      </c>
      <c r="BV6" s="17" t="s">
        <v>15</v>
      </c>
      <c r="BW6" s="17">
        <v>0.1</v>
      </c>
      <c r="BX6" s="17" t="s">
        <v>87</v>
      </c>
      <c r="BY6" s="17" t="s">
        <v>100</v>
      </c>
      <c r="BZ6" s="17">
        <v>0.1</v>
      </c>
      <c r="CA6" s="17">
        <v>200</v>
      </c>
      <c r="CB6" s="17">
        <v>2000</v>
      </c>
      <c r="CC6" s="17">
        <v>1100</v>
      </c>
      <c r="CD6" s="17">
        <v>30</v>
      </c>
      <c r="CE6" s="17">
        <v>20</v>
      </c>
      <c r="CF6" s="17" t="s">
        <v>83</v>
      </c>
      <c r="CG6" s="17" t="s">
        <v>102</v>
      </c>
      <c r="CH6" s="17">
        <v>5000002</v>
      </c>
      <c r="CI6" s="17">
        <v>900</v>
      </c>
      <c r="CJ6" s="17">
        <v>12600</v>
      </c>
      <c r="CK6" s="17" t="s">
        <v>82</v>
      </c>
      <c r="CL6" s="17">
        <v>653.88900000000001</v>
      </c>
      <c r="CM6" s="17">
        <v>10.6724</v>
      </c>
      <c r="CN6" s="17">
        <v>115077</v>
      </c>
      <c r="CO6" s="17" t="s">
        <v>104</v>
      </c>
      <c r="CP6" s="17">
        <v>0.59043000000000012</v>
      </c>
      <c r="CQ6" s="17">
        <v>0.60659375241956537</v>
      </c>
      <c r="CR6" s="17">
        <v>1077.9685702198294</v>
      </c>
      <c r="CS6" s="17" t="e">
        <v>#N/A</v>
      </c>
      <c r="CT6" s="17" t="e">
        <v>#N/A</v>
      </c>
      <c r="CU6" s="17" t="e">
        <v>#N/A</v>
      </c>
      <c r="CV6" s="17" t="e">
        <v>#N/A</v>
      </c>
      <c r="CW6" s="17" t="e">
        <v>#N/A</v>
      </c>
      <c r="CX6" s="17" t="e">
        <v>#N/A</v>
      </c>
      <c r="CY6" s="17" t="e">
        <v>#N/A</v>
      </c>
      <c r="CZ6" s="17" t="e">
        <v>#N/A</v>
      </c>
      <c r="DA6" s="17"/>
      <c r="DB6" s="17"/>
      <c r="DC6" s="17"/>
      <c r="DD6" s="17"/>
      <c r="DE6" s="17"/>
      <c r="DF6" s="17"/>
      <c r="DG6" s="17"/>
      <c r="DH6" s="17"/>
      <c r="DI6" s="17">
        <f t="shared" si="1"/>
        <v>0</v>
      </c>
      <c r="DJ6" s="17" t="e">
        <v>#N/A</v>
      </c>
      <c r="DK6" s="17" t="e">
        <v>#N/A</v>
      </c>
      <c r="DL6" s="17" t="e">
        <v>#N/A</v>
      </c>
      <c r="DM6" t="e">
        <f t="shared" si="2"/>
        <v>#N/A</v>
      </c>
      <c r="DN6" t="e">
        <f t="shared" si="3"/>
        <v>#N/A</v>
      </c>
      <c r="DO6" t="e">
        <f t="shared" si="4"/>
        <v>#N/A</v>
      </c>
      <c r="DP6" t="e">
        <f t="shared" si="5"/>
        <v>#N/A</v>
      </c>
      <c r="DQ6" t="e">
        <f t="shared" si="6"/>
        <v>#N/A</v>
      </c>
      <c r="DR6" t="e">
        <f t="shared" si="7"/>
        <v>#N/A</v>
      </c>
    </row>
    <row r="7" spans="1:122" x14ac:dyDescent="0.35">
      <c r="A7" s="17">
        <v>64</v>
      </c>
      <c r="B7" s="17" t="s">
        <v>79</v>
      </c>
      <c r="C7" s="17" t="str">
        <f t="shared" si="0"/>
        <v>100Cr6 - HFS</v>
      </c>
      <c r="D7" s="17">
        <v>1.3505</v>
      </c>
      <c r="E7" s="17" t="s">
        <v>84</v>
      </c>
      <c r="F7" s="17" t="s">
        <v>85</v>
      </c>
      <c r="G7" s="17">
        <f t="shared" si="8"/>
        <v>1423</v>
      </c>
      <c r="H7" s="17">
        <v>1.363</v>
      </c>
      <c r="I7" s="17">
        <v>0</v>
      </c>
      <c r="J7" s="17">
        <v>2.5000000000000001E-2</v>
      </c>
      <c r="K7" s="17">
        <v>0</v>
      </c>
      <c r="L7" s="17">
        <v>1E-4</v>
      </c>
      <c r="M7" s="17">
        <v>0</v>
      </c>
      <c r="N7" s="17">
        <v>1.0009999999999999</v>
      </c>
      <c r="O7" s="17">
        <v>0</v>
      </c>
      <c r="P7" s="17">
        <v>0</v>
      </c>
      <c r="Q7" s="17">
        <v>1.39</v>
      </c>
      <c r="R7" s="17">
        <v>0.2</v>
      </c>
      <c r="S7" s="17">
        <v>0</v>
      </c>
      <c r="T7" s="17">
        <v>0</v>
      </c>
      <c r="U7" s="17">
        <v>0.28000000000000003</v>
      </c>
      <c r="V7" s="17">
        <v>4.2999999999999997E-2</v>
      </c>
      <c r="W7" s="17">
        <v>1.0999999999999999E-2</v>
      </c>
      <c r="X7" s="17">
        <v>0</v>
      </c>
      <c r="Y7" s="17">
        <v>0.14000000000000001</v>
      </c>
      <c r="Z7" s="17">
        <v>7.5000000000000002E-4</v>
      </c>
      <c r="AA7" s="17">
        <v>1.2E-2</v>
      </c>
      <c r="AB7" s="17">
        <v>0</v>
      </c>
      <c r="AC7" s="17">
        <v>5.0000000000000001E-3</v>
      </c>
      <c r="AD7" s="17">
        <v>0.24</v>
      </c>
      <c r="AE7" s="17">
        <v>0</v>
      </c>
      <c r="AF7" s="17">
        <v>0</v>
      </c>
      <c r="AG7" s="17">
        <v>1E-3</v>
      </c>
      <c r="AH7" s="17">
        <v>6.0000000000000001E-3</v>
      </c>
      <c r="AI7" s="17">
        <v>0</v>
      </c>
      <c r="AJ7" s="17">
        <v>0</v>
      </c>
      <c r="AK7" s="17">
        <f t="shared" si="9"/>
        <v>96.645150000000001</v>
      </c>
      <c r="AL7" s="17" t="e">
        <v>#N/A</v>
      </c>
      <c r="AM7" s="17" t="e">
        <v>#N/A</v>
      </c>
      <c r="AN7" s="17" t="e">
        <v>#N/A</v>
      </c>
      <c r="AO7" s="17" t="e">
        <v>#N/A</v>
      </c>
      <c r="AP7" s="17" t="e">
        <v>#N/A</v>
      </c>
      <c r="AQ7" s="17" t="e">
        <v>#N/A</v>
      </c>
      <c r="AR7" s="17" t="e">
        <v>#N/A</v>
      </c>
      <c r="AS7" s="17" t="e">
        <v>#N/A</v>
      </c>
      <c r="AT7" s="17" t="e">
        <v>#N/A</v>
      </c>
      <c r="AU7" s="17" t="e">
        <v>#N/A</v>
      </c>
      <c r="AV7" s="17" t="e">
        <v>#N/A</v>
      </c>
      <c r="AW7" s="17" t="e">
        <v>#N/A</v>
      </c>
      <c r="AX7" s="17" t="e">
        <v>#N/A</v>
      </c>
      <c r="AY7" s="17" t="e">
        <v>#N/A</v>
      </c>
      <c r="AZ7" s="17" t="e">
        <v>#N/A</v>
      </c>
      <c r="BA7" s="17" t="e">
        <v>#N/A</v>
      </c>
      <c r="BB7" s="17" t="e">
        <v>#N/A</v>
      </c>
      <c r="BC7" s="17" t="s">
        <v>5</v>
      </c>
      <c r="BD7" s="17" t="e">
        <v>#N/A</v>
      </c>
      <c r="BE7" s="17">
        <v>704.7</v>
      </c>
      <c r="BF7" s="17">
        <v>704.7</v>
      </c>
      <c r="BG7" s="17" t="s">
        <v>95</v>
      </c>
      <c r="BH7" s="17">
        <v>221000</v>
      </c>
      <c r="BI7" s="17">
        <v>2216</v>
      </c>
      <c r="BJ7" s="17">
        <v>2437</v>
      </c>
      <c r="BK7" s="17" t="s">
        <v>97</v>
      </c>
      <c r="BL7" s="17">
        <v>4.2</v>
      </c>
      <c r="BM7" s="17">
        <v>1</v>
      </c>
      <c r="BN7" s="17" t="s">
        <v>88</v>
      </c>
      <c r="BO7" s="17">
        <v>5.52</v>
      </c>
      <c r="BP7" s="17" t="e">
        <v>#N/A</v>
      </c>
      <c r="BQ7" s="17" t="e">
        <v>#N/A</v>
      </c>
      <c r="BR7" s="17" t="e">
        <v>#N/A</v>
      </c>
      <c r="BS7" s="17">
        <v>0.17</v>
      </c>
      <c r="BT7" s="17" t="s">
        <v>93</v>
      </c>
      <c r="BU7" s="17">
        <v>1.6</v>
      </c>
      <c r="BV7" s="17" t="s">
        <v>15</v>
      </c>
      <c r="BW7" s="17">
        <v>0.1</v>
      </c>
      <c r="BX7" s="17" t="s">
        <v>87</v>
      </c>
      <c r="BY7" s="17" t="s">
        <v>100</v>
      </c>
      <c r="BZ7" s="17">
        <v>0.1</v>
      </c>
      <c r="CA7" s="17">
        <v>177.77777777777777</v>
      </c>
      <c r="CB7" s="17">
        <v>1777.7777777777778</v>
      </c>
      <c r="CC7" s="17">
        <v>977.77777777777783</v>
      </c>
      <c r="CD7" s="17">
        <v>30</v>
      </c>
      <c r="CE7" s="17">
        <v>20</v>
      </c>
      <c r="CF7" s="17" t="s">
        <v>83</v>
      </c>
      <c r="CG7" s="17" t="s">
        <v>102</v>
      </c>
      <c r="CH7" s="17">
        <v>5000003</v>
      </c>
      <c r="CI7" s="17">
        <v>800</v>
      </c>
      <c r="CJ7" s="17">
        <v>6000</v>
      </c>
      <c r="CK7" s="17" t="s">
        <v>82</v>
      </c>
      <c r="CL7" s="17">
        <v>653.88900000000001</v>
      </c>
      <c r="CM7" s="17">
        <v>10.6724</v>
      </c>
      <c r="CN7" s="17">
        <v>115077</v>
      </c>
      <c r="CO7" s="17" t="s">
        <v>104</v>
      </c>
      <c r="CP7" s="17">
        <v>0.59043000000000012</v>
      </c>
      <c r="CQ7" s="17">
        <v>0.60659375241956537</v>
      </c>
      <c r="CR7" s="17">
        <v>1077.9685702198294</v>
      </c>
      <c r="CS7" s="17" t="e">
        <v>#N/A</v>
      </c>
      <c r="CT7" s="17" t="e">
        <v>#N/A</v>
      </c>
      <c r="CU7" s="17" t="e">
        <v>#N/A</v>
      </c>
      <c r="CV7" s="17" t="e">
        <v>#N/A</v>
      </c>
      <c r="CW7" s="17" t="e">
        <v>#N/A</v>
      </c>
      <c r="CX7" s="17" t="e">
        <v>#N/A</v>
      </c>
      <c r="CY7" s="17" t="e">
        <v>#N/A</v>
      </c>
      <c r="CZ7" s="17" t="e">
        <v>#N/A</v>
      </c>
      <c r="DA7" s="17"/>
      <c r="DB7" s="17"/>
      <c r="DC7" s="17"/>
      <c r="DD7" s="17"/>
      <c r="DE7" s="17"/>
      <c r="DF7" s="17"/>
      <c r="DG7" s="17"/>
      <c r="DH7" s="17"/>
      <c r="DI7" s="17">
        <f t="shared" si="1"/>
        <v>0</v>
      </c>
      <c r="DJ7" s="17" t="e">
        <v>#N/A</v>
      </c>
      <c r="DK7" s="17" t="e">
        <v>#N/A</v>
      </c>
      <c r="DL7" s="17" t="e">
        <v>#N/A</v>
      </c>
      <c r="DM7" t="e">
        <f t="shared" si="2"/>
        <v>#N/A</v>
      </c>
      <c r="DN7" t="e">
        <f t="shared" si="3"/>
        <v>#N/A</v>
      </c>
      <c r="DO7" t="e">
        <f t="shared" si="4"/>
        <v>#N/A</v>
      </c>
      <c r="DP7" t="e">
        <f t="shared" si="5"/>
        <v>#N/A</v>
      </c>
      <c r="DQ7" t="e">
        <f t="shared" si="6"/>
        <v>#N/A</v>
      </c>
      <c r="DR7" t="e">
        <f t="shared" si="7"/>
        <v>#N/A</v>
      </c>
    </row>
    <row r="8" spans="1:122" x14ac:dyDescent="0.35">
      <c r="A8" s="17">
        <v>64</v>
      </c>
      <c r="B8" s="17" t="s">
        <v>79</v>
      </c>
      <c r="C8" s="17" t="str">
        <f t="shared" si="0"/>
        <v>100Cr6 - HFS</v>
      </c>
      <c r="D8" s="17">
        <v>1.3505</v>
      </c>
      <c r="E8" s="17" t="s">
        <v>84</v>
      </c>
      <c r="F8" s="17" t="s">
        <v>85</v>
      </c>
      <c r="G8" s="17">
        <f t="shared" si="8"/>
        <v>1424</v>
      </c>
      <c r="H8" s="17">
        <v>1.363</v>
      </c>
      <c r="I8" s="17">
        <v>0</v>
      </c>
      <c r="J8" s="17">
        <v>2.5000000000000001E-2</v>
      </c>
      <c r="K8" s="17">
        <v>0</v>
      </c>
      <c r="L8" s="17">
        <v>1E-4</v>
      </c>
      <c r="M8" s="17">
        <v>0</v>
      </c>
      <c r="N8" s="17">
        <v>1.0009999999999999</v>
      </c>
      <c r="O8" s="17">
        <v>0</v>
      </c>
      <c r="P8" s="17">
        <v>0</v>
      </c>
      <c r="Q8" s="17">
        <v>1.39</v>
      </c>
      <c r="R8" s="17">
        <v>0.2</v>
      </c>
      <c r="S8" s="17">
        <v>0</v>
      </c>
      <c r="T8" s="17">
        <v>0</v>
      </c>
      <c r="U8" s="17">
        <v>0.28000000000000003</v>
      </c>
      <c r="V8" s="17">
        <v>4.2999999999999997E-2</v>
      </c>
      <c r="W8" s="17">
        <v>1.0999999999999999E-2</v>
      </c>
      <c r="X8" s="17">
        <v>0</v>
      </c>
      <c r="Y8" s="17">
        <v>0.14000000000000001</v>
      </c>
      <c r="Z8" s="17">
        <v>7.5000000000000002E-4</v>
      </c>
      <c r="AA8" s="17">
        <v>1.2E-2</v>
      </c>
      <c r="AB8" s="17">
        <v>0</v>
      </c>
      <c r="AC8" s="17">
        <v>5.0000000000000001E-3</v>
      </c>
      <c r="AD8" s="17">
        <v>0.24</v>
      </c>
      <c r="AE8" s="17">
        <v>0</v>
      </c>
      <c r="AF8" s="17">
        <v>0</v>
      </c>
      <c r="AG8" s="17">
        <v>1E-3</v>
      </c>
      <c r="AH8" s="17">
        <v>6.0000000000000001E-3</v>
      </c>
      <c r="AI8" s="17">
        <v>0</v>
      </c>
      <c r="AJ8" s="17">
        <v>0</v>
      </c>
      <c r="AK8" s="17">
        <f t="shared" si="9"/>
        <v>96.645150000000001</v>
      </c>
      <c r="AL8" s="17" t="e">
        <v>#N/A</v>
      </c>
      <c r="AM8" s="17" t="e">
        <v>#N/A</v>
      </c>
      <c r="AN8" s="17" t="e">
        <v>#N/A</v>
      </c>
      <c r="AO8" s="17" t="e">
        <v>#N/A</v>
      </c>
      <c r="AP8" s="17" t="e">
        <v>#N/A</v>
      </c>
      <c r="AQ8" s="17" t="e">
        <v>#N/A</v>
      </c>
      <c r="AR8" s="17" t="e">
        <v>#N/A</v>
      </c>
      <c r="AS8" s="17" t="e">
        <v>#N/A</v>
      </c>
      <c r="AT8" s="17" t="e">
        <v>#N/A</v>
      </c>
      <c r="AU8" s="17" t="e">
        <v>#N/A</v>
      </c>
      <c r="AV8" s="17" t="e">
        <v>#N/A</v>
      </c>
      <c r="AW8" s="17" t="e">
        <v>#N/A</v>
      </c>
      <c r="AX8" s="17" t="e">
        <v>#N/A</v>
      </c>
      <c r="AY8" s="17" t="e">
        <v>#N/A</v>
      </c>
      <c r="AZ8" s="17" t="e">
        <v>#N/A</v>
      </c>
      <c r="BA8" s="17" t="e">
        <v>#N/A</v>
      </c>
      <c r="BB8" s="17" t="e">
        <v>#N/A</v>
      </c>
      <c r="BC8" s="17" t="s">
        <v>5</v>
      </c>
      <c r="BD8" s="17" t="e">
        <v>#N/A</v>
      </c>
      <c r="BE8" s="17">
        <v>704.7</v>
      </c>
      <c r="BF8" s="17">
        <v>704.7</v>
      </c>
      <c r="BG8" s="17" t="s">
        <v>95</v>
      </c>
      <c r="BH8" s="17">
        <v>221000</v>
      </c>
      <c r="BI8" s="17">
        <v>2216</v>
      </c>
      <c r="BJ8" s="17">
        <v>2437</v>
      </c>
      <c r="BK8" s="17" t="s">
        <v>97</v>
      </c>
      <c r="BL8" s="17">
        <v>4.2</v>
      </c>
      <c r="BM8" s="17">
        <v>1</v>
      </c>
      <c r="BN8" s="17" t="s">
        <v>88</v>
      </c>
      <c r="BO8" s="17">
        <v>5.52</v>
      </c>
      <c r="BP8" s="17" t="e">
        <v>#N/A</v>
      </c>
      <c r="BQ8" s="17" t="e">
        <v>#N/A</v>
      </c>
      <c r="BR8" s="17" t="e">
        <v>#N/A</v>
      </c>
      <c r="BS8" s="17">
        <v>0.17</v>
      </c>
      <c r="BT8" s="17" t="s">
        <v>93</v>
      </c>
      <c r="BU8" s="17">
        <v>1.6</v>
      </c>
      <c r="BV8" s="17" t="s">
        <v>15</v>
      </c>
      <c r="BW8" s="17">
        <v>0.1</v>
      </c>
      <c r="BX8" s="17" t="s">
        <v>87</v>
      </c>
      <c r="BY8" s="17" t="s">
        <v>100</v>
      </c>
      <c r="BZ8" s="17">
        <v>0.1</v>
      </c>
      <c r="CA8" s="17">
        <v>155.55555555555554</v>
      </c>
      <c r="CB8" s="17">
        <v>1555.5555555555557</v>
      </c>
      <c r="CC8" s="17">
        <v>855.55555555555566</v>
      </c>
      <c r="CD8" s="17">
        <v>30</v>
      </c>
      <c r="CE8" s="17">
        <v>20</v>
      </c>
      <c r="CF8" s="17" t="s">
        <v>83</v>
      </c>
      <c r="CG8" s="17" t="s">
        <v>102</v>
      </c>
      <c r="CH8" s="17">
        <v>5000004</v>
      </c>
      <c r="CI8" s="17">
        <v>700</v>
      </c>
      <c r="CJ8" s="17">
        <v>5000000</v>
      </c>
      <c r="CK8" s="17" t="s">
        <v>82</v>
      </c>
      <c r="CL8" s="17">
        <v>653.88900000000001</v>
      </c>
      <c r="CM8" s="17">
        <v>10.6724</v>
      </c>
      <c r="CN8" s="17">
        <v>115077</v>
      </c>
      <c r="CO8" s="17" t="s">
        <v>104</v>
      </c>
      <c r="CP8" s="17">
        <v>0.59043000000000012</v>
      </c>
      <c r="CQ8" s="17">
        <v>0.60659375241956537</v>
      </c>
      <c r="CR8" s="17">
        <v>1077.9685702198294</v>
      </c>
      <c r="CS8" s="17" t="e">
        <v>#N/A</v>
      </c>
      <c r="CT8" s="17" t="e">
        <v>#N/A</v>
      </c>
      <c r="CU8" s="17" t="e">
        <v>#N/A</v>
      </c>
      <c r="CV8" s="17" t="e">
        <v>#N/A</v>
      </c>
      <c r="CW8" s="17" t="e">
        <v>#N/A</v>
      </c>
      <c r="CX8" s="17" t="e">
        <v>#N/A</v>
      </c>
      <c r="CY8" s="17" t="e">
        <v>#N/A</v>
      </c>
      <c r="CZ8" s="17" t="e">
        <v>#N/A</v>
      </c>
      <c r="DA8" s="17"/>
      <c r="DB8" s="17"/>
      <c r="DC8" s="17"/>
      <c r="DD8" s="17"/>
      <c r="DE8" s="17"/>
      <c r="DF8" s="17"/>
      <c r="DG8" s="17"/>
      <c r="DH8" s="17"/>
      <c r="DI8" s="17">
        <f t="shared" si="1"/>
        <v>0</v>
      </c>
      <c r="DJ8" s="17" t="e">
        <v>#N/A</v>
      </c>
      <c r="DK8" s="17" t="e">
        <v>#N/A</v>
      </c>
      <c r="DL8" s="17" t="e">
        <v>#N/A</v>
      </c>
      <c r="DM8" t="e">
        <f t="shared" si="2"/>
        <v>#N/A</v>
      </c>
      <c r="DN8" t="e">
        <f t="shared" si="3"/>
        <v>#N/A</v>
      </c>
      <c r="DO8" t="e">
        <f t="shared" si="4"/>
        <v>#N/A</v>
      </c>
      <c r="DP8" t="e">
        <f t="shared" si="5"/>
        <v>#N/A</v>
      </c>
      <c r="DQ8" t="e">
        <f t="shared" si="6"/>
        <v>#N/A</v>
      </c>
      <c r="DR8" t="e">
        <f t="shared" si="7"/>
        <v>#N/A</v>
      </c>
    </row>
    <row r="9" spans="1:122" x14ac:dyDescent="0.35">
      <c r="A9" s="17">
        <v>64</v>
      </c>
      <c r="B9" s="17" t="s">
        <v>79</v>
      </c>
      <c r="C9" s="17" t="str">
        <f t="shared" si="0"/>
        <v>100Cr6 - HFS</v>
      </c>
      <c r="D9" s="17">
        <v>1.3505</v>
      </c>
      <c r="E9" s="17" t="s">
        <v>84</v>
      </c>
      <c r="F9" s="17" t="s">
        <v>85</v>
      </c>
      <c r="G9" s="17">
        <f t="shared" si="8"/>
        <v>1425</v>
      </c>
      <c r="H9" s="17">
        <v>1.363</v>
      </c>
      <c r="I9" s="17">
        <v>0</v>
      </c>
      <c r="J9" s="17">
        <v>2.5000000000000001E-2</v>
      </c>
      <c r="K9" s="17">
        <v>0</v>
      </c>
      <c r="L9" s="17">
        <v>1E-4</v>
      </c>
      <c r="M9" s="17">
        <v>0</v>
      </c>
      <c r="N9" s="17">
        <v>1.0009999999999999</v>
      </c>
      <c r="O9" s="17">
        <v>0</v>
      </c>
      <c r="P9" s="17">
        <v>0</v>
      </c>
      <c r="Q9" s="17">
        <v>1.39</v>
      </c>
      <c r="R9" s="17">
        <v>0.2</v>
      </c>
      <c r="S9" s="17">
        <v>0</v>
      </c>
      <c r="T9" s="17">
        <v>0</v>
      </c>
      <c r="U9" s="17">
        <v>0.28000000000000003</v>
      </c>
      <c r="V9" s="17">
        <v>4.2999999999999997E-2</v>
      </c>
      <c r="W9" s="17">
        <v>1.0999999999999999E-2</v>
      </c>
      <c r="X9" s="17">
        <v>0</v>
      </c>
      <c r="Y9" s="17">
        <v>0.14000000000000001</v>
      </c>
      <c r="Z9" s="17">
        <v>7.5000000000000002E-4</v>
      </c>
      <c r="AA9" s="17">
        <v>1.2E-2</v>
      </c>
      <c r="AB9" s="17">
        <v>0</v>
      </c>
      <c r="AC9" s="17">
        <v>5.0000000000000001E-3</v>
      </c>
      <c r="AD9" s="17">
        <v>0.24</v>
      </c>
      <c r="AE9" s="17">
        <v>0</v>
      </c>
      <c r="AF9" s="17">
        <v>0</v>
      </c>
      <c r="AG9" s="17">
        <v>1E-3</v>
      </c>
      <c r="AH9" s="17">
        <v>6.0000000000000001E-3</v>
      </c>
      <c r="AI9" s="17">
        <v>0</v>
      </c>
      <c r="AJ9" s="17">
        <v>0</v>
      </c>
      <c r="AK9" s="17">
        <f t="shared" si="9"/>
        <v>96.645150000000001</v>
      </c>
      <c r="AL9" s="17" t="e">
        <v>#N/A</v>
      </c>
      <c r="AM9" s="17" t="e">
        <v>#N/A</v>
      </c>
      <c r="AN9" s="17" t="e">
        <v>#N/A</v>
      </c>
      <c r="AO9" s="17" t="e">
        <v>#N/A</v>
      </c>
      <c r="AP9" s="17" t="e">
        <v>#N/A</v>
      </c>
      <c r="AQ9" s="17" t="e">
        <v>#N/A</v>
      </c>
      <c r="AR9" s="17" t="e">
        <v>#N/A</v>
      </c>
      <c r="AS9" s="17" t="e">
        <v>#N/A</v>
      </c>
      <c r="AT9" s="17" t="e">
        <v>#N/A</v>
      </c>
      <c r="AU9" s="17" t="e">
        <v>#N/A</v>
      </c>
      <c r="AV9" s="17" t="e">
        <v>#N/A</v>
      </c>
      <c r="AW9" s="17" t="e">
        <v>#N/A</v>
      </c>
      <c r="AX9" s="17" t="e">
        <v>#N/A</v>
      </c>
      <c r="AY9" s="17" t="e">
        <v>#N/A</v>
      </c>
      <c r="AZ9" s="17" t="e">
        <v>#N/A</v>
      </c>
      <c r="BA9" s="17" t="e">
        <v>#N/A</v>
      </c>
      <c r="BB9" s="17" t="e">
        <v>#N/A</v>
      </c>
      <c r="BC9" s="17" t="s">
        <v>5</v>
      </c>
      <c r="BD9" s="17" t="e">
        <v>#N/A</v>
      </c>
      <c r="BE9" s="17">
        <v>704.7</v>
      </c>
      <c r="BF9" s="17">
        <v>704.7</v>
      </c>
      <c r="BG9" s="17" t="s">
        <v>95</v>
      </c>
      <c r="BH9" s="17">
        <v>221000</v>
      </c>
      <c r="BI9" s="17">
        <v>2216</v>
      </c>
      <c r="BJ9" s="17">
        <v>2437</v>
      </c>
      <c r="BK9" s="17" t="s">
        <v>97</v>
      </c>
      <c r="BL9" s="17">
        <v>4.2</v>
      </c>
      <c r="BM9" s="17">
        <v>1</v>
      </c>
      <c r="BN9" s="17" t="s">
        <v>88</v>
      </c>
      <c r="BO9" s="17">
        <v>5.52</v>
      </c>
      <c r="BP9" s="17" t="e">
        <v>#N/A</v>
      </c>
      <c r="BQ9" s="17" t="e">
        <v>#N/A</v>
      </c>
      <c r="BR9" s="17" t="e">
        <v>#N/A</v>
      </c>
      <c r="BS9" s="17">
        <v>0.17</v>
      </c>
      <c r="BT9" s="17" t="s">
        <v>93</v>
      </c>
      <c r="BU9" s="17">
        <v>1.6</v>
      </c>
      <c r="BV9" s="17" t="s">
        <v>15</v>
      </c>
      <c r="BW9" s="17">
        <v>0.1</v>
      </c>
      <c r="BX9" s="17" t="s">
        <v>87</v>
      </c>
      <c r="BY9" s="17" t="s">
        <v>100</v>
      </c>
      <c r="BZ9" s="17">
        <v>0.1</v>
      </c>
      <c r="CA9" s="17">
        <v>244.44444444444443</v>
      </c>
      <c r="CB9" s="17">
        <v>2444.4444444444443</v>
      </c>
      <c r="CC9" s="17">
        <v>1344.4444444444446</v>
      </c>
      <c r="CD9" s="17">
        <v>30</v>
      </c>
      <c r="CE9" s="17">
        <v>20</v>
      </c>
      <c r="CF9" s="17" t="s">
        <v>83</v>
      </c>
      <c r="CG9" s="17" t="s">
        <v>102</v>
      </c>
      <c r="CH9" s="17">
        <v>5000005</v>
      </c>
      <c r="CI9" s="17">
        <v>1100</v>
      </c>
      <c r="CJ9" s="17">
        <v>40</v>
      </c>
      <c r="CK9" s="17" t="s">
        <v>82</v>
      </c>
      <c r="CL9" s="17">
        <v>653.88900000000001</v>
      </c>
      <c r="CM9" s="17">
        <v>10.6724</v>
      </c>
      <c r="CN9" s="17">
        <v>115077</v>
      </c>
      <c r="CO9" s="17" t="s">
        <v>104</v>
      </c>
      <c r="CP9" s="17">
        <v>0.59043000000000012</v>
      </c>
      <c r="CQ9" s="17">
        <v>0.60659375241956537</v>
      </c>
      <c r="CR9" s="17">
        <v>1077.9685702198294</v>
      </c>
      <c r="CS9" s="17" t="e">
        <v>#N/A</v>
      </c>
      <c r="CT9" s="17" t="e">
        <v>#N/A</v>
      </c>
      <c r="CU9" s="17" t="e">
        <v>#N/A</v>
      </c>
      <c r="CV9" s="17" t="e">
        <v>#N/A</v>
      </c>
      <c r="CW9" s="17" t="e">
        <v>#N/A</v>
      </c>
      <c r="CX9" s="17" t="e">
        <v>#N/A</v>
      </c>
      <c r="CY9" s="17" t="e">
        <v>#N/A</v>
      </c>
      <c r="CZ9" s="17" t="e">
        <v>#N/A</v>
      </c>
      <c r="DA9" s="17"/>
      <c r="DB9" s="17"/>
      <c r="DC9" s="17"/>
      <c r="DD9" s="17"/>
      <c r="DE9" s="17"/>
      <c r="DF9" s="17"/>
      <c r="DG9" s="17"/>
      <c r="DH9" s="17"/>
      <c r="DI9" s="17">
        <f t="shared" si="1"/>
        <v>0</v>
      </c>
      <c r="DJ9" s="17" t="e">
        <v>#N/A</v>
      </c>
      <c r="DK9" s="17" t="e">
        <v>#N/A</v>
      </c>
      <c r="DL9" s="17" t="e">
        <v>#N/A</v>
      </c>
      <c r="DM9" t="e">
        <f t="shared" si="2"/>
        <v>#N/A</v>
      </c>
      <c r="DN9" t="e">
        <f t="shared" si="3"/>
        <v>#N/A</v>
      </c>
      <c r="DO9" t="e">
        <f t="shared" si="4"/>
        <v>#N/A</v>
      </c>
      <c r="DP9" t="e">
        <f t="shared" si="5"/>
        <v>#N/A</v>
      </c>
      <c r="DQ9" t="e">
        <f t="shared" si="6"/>
        <v>#N/A</v>
      </c>
      <c r="DR9" t="e">
        <f t="shared" si="7"/>
        <v>#N/A</v>
      </c>
    </row>
    <row r="10" spans="1:122" x14ac:dyDescent="0.35">
      <c r="A10" s="17">
        <v>64</v>
      </c>
      <c r="B10" s="17" t="s">
        <v>79</v>
      </c>
      <c r="C10" s="17" t="str">
        <f t="shared" si="0"/>
        <v>100Cr6 - HFS</v>
      </c>
      <c r="D10" s="17">
        <v>1.3505</v>
      </c>
      <c r="E10" s="17" t="s">
        <v>84</v>
      </c>
      <c r="F10" s="17" t="s">
        <v>85</v>
      </c>
      <c r="G10" s="17">
        <f t="shared" si="8"/>
        <v>1426</v>
      </c>
      <c r="H10" s="17">
        <v>1.363</v>
      </c>
      <c r="I10" s="17">
        <v>0</v>
      </c>
      <c r="J10" s="17">
        <v>2.5000000000000001E-2</v>
      </c>
      <c r="K10" s="17">
        <v>0</v>
      </c>
      <c r="L10" s="17">
        <v>1E-4</v>
      </c>
      <c r="M10" s="17">
        <v>0</v>
      </c>
      <c r="N10" s="17">
        <v>1.0009999999999999</v>
      </c>
      <c r="O10" s="17">
        <v>0</v>
      </c>
      <c r="P10" s="17">
        <v>0</v>
      </c>
      <c r="Q10" s="17">
        <v>1.39</v>
      </c>
      <c r="R10" s="17">
        <v>0.2</v>
      </c>
      <c r="S10" s="17">
        <v>0</v>
      </c>
      <c r="T10" s="17">
        <v>0</v>
      </c>
      <c r="U10" s="17">
        <v>0.28000000000000003</v>
      </c>
      <c r="V10" s="17">
        <v>4.2999999999999997E-2</v>
      </c>
      <c r="W10" s="17">
        <v>1.0999999999999999E-2</v>
      </c>
      <c r="X10" s="17">
        <v>0</v>
      </c>
      <c r="Y10" s="17">
        <v>0.14000000000000001</v>
      </c>
      <c r="Z10" s="17">
        <v>7.5000000000000002E-4</v>
      </c>
      <c r="AA10" s="17">
        <v>1.2E-2</v>
      </c>
      <c r="AB10" s="17">
        <v>0</v>
      </c>
      <c r="AC10" s="17">
        <v>5.0000000000000001E-3</v>
      </c>
      <c r="AD10" s="17">
        <v>0.24</v>
      </c>
      <c r="AE10" s="17">
        <v>0</v>
      </c>
      <c r="AF10" s="17">
        <v>0</v>
      </c>
      <c r="AG10" s="17">
        <v>1E-3</v>
      </c>
      <c r="AH10" s="17">
        <v>6.0000000000000001E-3</v>
      </c>
      <c r="AI10" s="17">
        <v>0</v>
      </c>
      <c r="AJ10" s="17">
        <v>0</v>
      </c>
      <c r="AK10" s="17">
        <f t="shared" si="9"/>
        <v>96.645150000000001</v>
      </c>
      <c r="AL10" s="17" t="e">
        <v>#N/A</v>
      </c>
      <c r="AM10" s="17" t="e">
        <v>#N/A</v>
      </c>
      <c r="AN10" s="17" t="e">
        <v>#N/A</v>
      </c>
      <c r="AO10" s="17" t="e">
        <v>#N/A</v>
      </c>
      <c r="AP10" s="17" t="e">
        <v>#N/A</v>
      </c>
      <c r="AQ10" s="17" t="e">
        <v>#N/A</v>
      </c>
      <c r="AR10" s="17" t="e">
        <v>#N/A</v>
      </c>
      <c r="AS10" s="17" t="e">
        <v>#N/A</v>
      </c>
      <c r="AT10" s="17" t="e">
        <v>#N/A</v>
      </c>
      <c r="AU10" s="17" t="e">
        <v>#N/A</v>
      </c>
      <c r="AV10" s="17" t="e">
        <v>#N/A</v>
      </c>
      <c r="AW10" s="17" t="e">
        <v>#N/A</v>
      </c>
      <c r="AX10" s="17" t="e">
        <v>#N/A</v>
      </c>
      <c r="AY10" s="17" t="e">
        <v>#N/A</v>
      </c>
      <c r="AZ10" s="17" t="e">
        <v>#N/A</v>
      </c>
      <c r="BA10" s="17" t="e">
        <v>#N/A</v>
      </c>
      <c r="BB10" s="17" t="e">
        <v>#N/A</v>
      </c>
      <c r="BC10" s="17" t="s">
        <v>5</v>
      </c>
      <c r="BD10" s="17" t="e">
        <v>#N/A</v>
      </c>
      <c r="BE10" s="17">
        <v>704.7</v>
      </c>
      <c r="BF10" s="17">
        <v>704.7</v>
      </c>
      <c r="BG10" s="17" t="s">
        <v>95</v>
      </c>
      <c r="BH10" s="17">
        <v>221000</v>
      </c>
      <c r="BI10" s="17">
        <v>2216</v>
      </c>
      <c r="BJ10" s="17">
        <v>2437</v>
      </c>
      <c r="BK10" s="17" t="s">
        <v>97</v>
      </c>
      <c r="BL10" s="17">
        <v>4.2</v>
      </c>
      <c r="BM10" s="17">
        <v>1</v>
      </c>
      <c r="BN10" s="17" t="s">
        <v>88</v>
      </c>
      <c r="BO10" s="17">
        <v>5.52</v>
      </c>
      <c r="BP10" s="17" t="e">
        <v>#N/A</v>
      </c>
      <c r="BQ10" s="17" t="e">
        <v>#N/A</v>
      </c>
      <c r="BR10" s="17" t="e">
        <v>#N/A</v>
      </c>
      <c r="BS10" s="17">
        <v>0.17</v>
      </c>
      <c r="BT10" s="17" t="s">
        <v>93</v>
      </c>
      <c r="BU10" s="17">
        <v>1.6</v>
      </c>
      <c r="BV10" s="17" t="s">
        <v>15</v>
      </c>
      <c r="BW10" s="17">
        <v>0.1</v>
      </c>
      <c r="BX10" s="17" t="s">
        <v>87</v>
      </c>
      <c r="BY10" s="17" t="s">
        <v>100</v>
      </c>
      <c r="BZ10" s="17">
        <v>0.1</v>
      </c>
      <c r="CA10" s="17">
        <v>222.2222222222222</v>
      </c>
      <c r="CB10" s="17">
        <v>2222.2222222222222</v>
      </c>
      <c r="CC10" s="17">
        <v>1222.2222222222224</v>
      </c>
      <c r="CD10" s="17">
        <v>30</v>
      </c>
      <c r="CE10" s="17">
        <v>20</v>
      </c>
      <c r="CF10" s="17" t="s">
        <v>83</v>
      </c>
      <c r="CG10" s="17" t="s">
        <v>102</v>
      </c>
      <c r="CH10" s="17">
        <v>5000006</v>
      </c>
      <c r="CI10" s="17">
        <v>1000</v>
      </c>
      <c r="CJ10" s="17">
        <v>2570</v>
      </c>
      <c r="CK10" s="17" t="s">
        <v>82</v>
      </c>
      <c r="CL10" s="17">
        <v>653.88900000000001</v>
      </c>
      <c r="CM10" s="17">
        <v>10.6724</v>
      </c>
      <c r="CN10" s="17">
        <v>115077</v>
      </c>
      <c r="CO10" s="17" t="s">
        <v>104</v>
      </c>
      <c r="CP10" s="17">
        <v>0.59043000000000012</v>
      </c>
      <c r="CQ10" s="17">
        <v>0.60659375241956537</v>
      </c>
      <c r="CR10" s="17">
        <v>1077.9685702198294</v>
      </c>
      <c r="CS10" s="17" t="e">
        <v>#N/A</v>
      </c>
      <c r="CT10" s="17" t="e">
        <v>#N/A</v>
      </c>
      <c r="CU10" s="17" t="e">
        <v>#N/A</v>
      </c>
      <c r="CV10" s="17" t="e">
        <v>#N/A</v>
      </c>
      <c r="CW10" s="17" t="e">
        <v>#N/A</v>
      </c>
      <c r="CX10" s="17" t="e">
        <v>#N/A</v>
      </c>
      <c r="CY10" s="17" t="e">
        <v>#N/A</v>
      </c>
      <c r="CZ10" s="17" t="e">
        <v>#N/A</v>
      </c>
      <c r="DA10" s="17"/>
      <c r="DB10" s="17"/>
      <c r="DC10" s="17"/>
      <c r="DD10" s="17"/>
      <c r="DE10" s="17"/>
      <c r="DF10" s="17"/>
      <c r="DG10" s="17"/>
      <c r="DH10" s="17"/>
      <c r="DI10" s="17">
        <f t="shared" si="1"/>
        <v>0</v>
      </c>
      <c r="DJ10" s="17" t="e">
        <v>#N/A</v>
      </c>
      <c r="DK10" s="17" t="e">
        <v>#N/A</v>
      </c>
      <c r="DL10" s="17" t="e">
        <v>#N/A</v>
      </c>
      <c r="DM10" t="e">
        <f t="shared" si="2"/>
        <v>#N/A</v>
      </c>
      <c r="DN10" t="e">
        <f t="shared" si="3"/>
        <v>#N/A</v>
      </c>
      <c r="DO10" t="e">
        <f t="shared" si="4"/>
        <v>#N/A</v>
      </c>
      <c r="DP10" t="e">
        <f t="shared" si="5"/>
        <v>#N/A</v>
      </c>
      <c r="DQ10" t="e">
        <f t="shared" si="6"/>
        <v>#N/A</v>
      </c>
      <c r="DR10" t="e">
        <f t="shared" si="7"/>
        <v>#N/A</v>
      </c>
    </row>
    <row r="11" spans="1:122" x14ac:dyDescent="0.35">
      <c r="A11" s="17">
        <v>64</v>
      </c>
      <c r="B11" s="17" t="s">
        <v>79</v>
      </c>
      <c r="C11" s="17" t="str">
        <f t="shared" si="0"/>
        <v>100Cr6 - HFS</v>
      </c>
      <c r="D11" s="17">
        <v>1.3505</v>
      </c>
      <c r="E11" s="17" t="s">
        <v>84</v>
      </c>
      <c r="F11" s="17" t="s">
        <v>85</v>
      </c>
      <c r="G11" s="17">
        <f t="shared" si="8"/>
        <v>1427</v>
      </c>
      <c r="H11" s="17">
        <v>1.363</v>
      </c>
      <c r="I11" s="17">
        <v>0</v>
      </c>
      <c r="J11" s="17">
        <v>2.5000000000000001E-2</v>
      </c>
      <c r="K11" s="17">
        <v>0</v>
      </c>
      <c r="L11" s="17">
        <v>1E-4</v>
      </c>
      <c r="M11" s="17">
        <v>0</v>
      </c>
      <c r="N11" s="17">
        <v>1.0009999999999999</v>
      </c>
      <c r="O11" s="17">
        <v>0</v>
      </c>
      <c r="P11" s="17">
        <v>0</v>
      </c>
      <c r="Q11" s="17">
        <v>1.39</v>
      </c>
      <c r="R11" s="17">
        <v>0.2</v>
      </c>
      <c r="S11" s="17">
        <v>0</v>
      </c>
      <c r="T11" s="17">
        <v>0</v>
      </c>
      <c r="U11" s="17">
        <v>0.28000000000000003</v>
      </c>
      <c r="V11" s="17">
        <v>4.2999999999999997E-2</v>
      </c>
      <c r="W11" s="17">
        <v>1.0999999999999999E-2</v>
      </c>
      <c r="X11" s="17">
        <v>0</v>
      </c>
      <c r="Y11" s="17">
        <v>0.14000000000000001</v>
      </c>
      <c r="Z11" s="17">
        <v>7.5000000000000002E-4</v>
      </c>
      <c r="AA11" s="17">
        <v>1.2E-2</v>
      </c>
      <c r="AB11" s="17">
        <v>0</v>
      </c>
      <c r="AC11" s="17">
        <v>5.0000000000000001E-3</v>
      </c>
      <c r="AD11" s="17">
        <v>0.24</v>
      </c>
      <c r="AE11" s="17">
        <v>0</v>
      </c>
      <c r="AF11" s="17">
        <v>0</v>
      </c>
      <c r="AG11" s="17">
        <v>1E-3</v>
      </c>
      <c r="AH11" s="17">
        <v>6.0000000000000001E-3</v>
      </c>
      <c r="AI11" s="17">
        <v>0</v>
      </c>
      <c r="AJ11" s="17">
        <v>0</v>
      </c>
      <c r="AK11" s="17">
        <f t="shared" si="9"/>
        <v>96.645150000000001</v>
      </c>
      <c r="AL11" s="17" t="e">
        <v>#N/A</v>
      </c>
      <c r="AM11" s="17" t="e">
        <v>#N/A</v>
      </c>
      <c r="AN11" s="17" t="e">
        <v>#N/A</v>
      </c>
      <c r="AO11" s="17" t="e">
        <v>#N/A</v>
      </c>
      <c r="AP11" s="17" t="e">
        <v>#N/A</v>
      </c>
      <c r="AQ11" s="17" t="e">
        <v>#N/A</v>
      </c>
      <c r="AR11" s="17" t="e">
        <v>#N/A</v>
      </c>
      <c r="AS11" s="17" t="e">
        <v>#N/A</v>
      </c>
      <c r="AT11" s="17" t="e">
        <v>#N/A</v>
      </c>
      <c r="AU11" s="17" t="e">
        <v>#N/A</v>
      </c>
      <c r="AV11" s="17" t="e">
        <v>#N/A</v>
      </c>
      <c r="AW11" s="17" t="e">
        <v>#N/A</v>
      </c>
      <c r="AX11" s="17" t="e">
        <v>#N/A</v>
      </c>
      <c r="AY11" s="17" t="e">
        <v>#N/A</v>
      </c>
      <c r="AZ11" s="17" t="e">
        <v>#N/A</v>
      </c>
      <c r="BA11" s="17" t="e">
        <v>#N/A</v>
      </c>
      <c r="BB11" s="17" t="e">
        <v>#N/A</v>
      </c>
      <c r="BC11" s="17" t="s">
        <v>5</v>
      </c>
      <c r="BD11" s="17" t="e">
        <v>#N/A</v>
      </c>
      <c r="BE11" s="17">
        <v>704.7</v>
      </c>
      <c r="BF11" s="17">
        <v>704.7</v>
      </c>
      <c r="BG11" s="17" t="s">
        <v>95</v>
      </c>
      <c r="BH11" s="17">
        <v>221000</v>
      </c>
      <c r="BI11" s="17">
        <v>2216</v>
      </c>
      <c r="BJ11" s="17">
        <v>2437</v>
      </c>
      <c r="BK11" s="17" t="s">
        <v>97</v>
      </c>
      <c r="BL11" s="17">
        <v>4.2</v>
      </c>
      <c r="BM11" s="17">
        <v>1</v>
      </c>
      <c r="BN11" s="17" t="s">
        <v>88</v>
      </c>
      <c r="BO11" s="17">
        <v>5.52</v>
      </c>
      <c r="BP11" s="17" t="e">
        <v>#N/A</v>
      </c>
      <c r="BQ11" s="17" t="e">
        <v>#N/A</v>
      </c>
      <c r="BR11" s="17" t="e">
        <v>#N/A</v>
      </c>
      <c r="BS11" s="17">
        <v>0.17</v>
      </c>
      <c r="BT11" s="17" t="s">
        <v>93</v>
      </c>
      <c r="BU11" s="17">
        <v>1.6</v>
      </c>
      <c r="BV11" s="17" t="s">
        <v>15</v>
      </c>
      <c r="BW11" s="17">
        <v>0.1</v>
      </c>
      <c r="BX11" s="17" t="s">
        <v>87</v>
      </c>
      <c r="BY11" s="17" t="s">
        <v>100</v>
      </c>
      <c r="BZ11" s="17">
        <v>0.1</v>
      </c>
      <c r="CA11" s="17">
        <v>200</v>
      </c>
      <c r="CB11" s="17">
        <v>2000</v>
      </c>
      <c r="CC11" s="17">
        <v>1100</v>
      </c>
      <c r="CD11" s="17">
        <v>30</v>
      </c>
      <c r="CE11" s="17">
        <v>20</v>
      </c>
      <c r="CF11" s="17" t="s">
        <v>83</v>
      </c>
      <c r="CG11" s="17" t="s">
        <v>102</v>
      </c>
      <c r="CH11" s="17">
        <v>5000007</v>
      </c>
      <c r="CI11" s="17">
        <v>900</v>
      </c>
      <c r="CJ11" s="17">
        <v>4950</v>
      </c>
      <c r="CK11" s="17" t="s">
        <v>82</v>
      </c>
      <c r="CL11" s="17">
        <v>653.88900000000001</v>
      </c>
      <c r="CM11" s="17">
        <v>10.6724</v>
      </c>
      <c r="CN11" s="17">
        <v>115077</v>
      </c>
      <c r="CO11" s="17" t="s">
        <v>104</v>
      </c>
      <c r="CP11" s="17">
        <v>0.59043000000000012</v>
      </c>
      <c r="CQ11" s="17">
        <v>0.60659375241956537</v>
      </c>
      <c r="CR11" s="17">
        <v>1077.9685702198294</v>
      </c>
      <c r="CS11" s="17" t="e">
        <v>#N/A</v>
      </c>
      <c r="CT11" s="17" t="e">
        <v>#N/A</v>
      </c>
      <c r="CU11" s="17" t="e">
        <v>#N/A</v>
      </c>
      <c r="CV11" s="17" t="e">
        <v>#N/A</v>
      </c>
      <c r="CW11" s="17" t="e">
        <v>#N/A</v>
      </c>
      <c r="CX11" s="17" t="e">
        <v>#N/A</v>
      </c>
      <c r="CY11" s="17" t="e">
        <v>#N/A</v>
      </c>
      <c r="CZ11" s="17" t="e">
        <v>#N/A</v>
      </c>
      <c r="DA11" s="17"/>
      <c r="DB11" s="17"/>
      <c r="DC11" s="17"/>
      <c r="DD11" s="17"/>
      <c r="DE11" s="17"/>
      <c r="DF11" s="17"/>
      <c r="DG11" s="17"/>
      <c r="DH11" s="17"/>
      <c r="DI11" s="17">
        <f t="shared" si="1"/>
        <v>0</v>
      </c>
      <c r="DJ11" s="17" t="e">
        <v>#N/A</v>
      </c>
      <c r="DK11" s="17" t="e">
        <v>#N/A</v>
      </c>
      <c r="DL11" s="17" t="e">
        <v>#N/A</v>
      </c>
      <c r="DM11" t="e">
        <f t="shared" si="2"/>
        <v>#N/A</v>
      </c>
      <c r="DN11" t="e">
        <f t="shared" si="3"/>
        <v>#N/A</v>
      </c>
      <c r="DO11" t="e">
        <f t="shared" si="4"/>
        <v>#N/A</v>
      </c>
      <c r="DP11" t="e">
        <f t="shared" si="5"/>
        <v>#N/A</v>
      </c>
      <c r="DQ11" t="e">
        <f t="shared" si="6"/>
        <v>#N/A</v>
      </c>
      <c r="DR11" t="e">
        <f t="shared" si="7"/>
        <v>#N/A</v>
      </c>
    </row>
    <row r="12" spans="1:122" x14ac:dyDescent="0.35">
      <c r="A12" s="17">
        <v>64</v>
      </c>
      <c r="B12" s="17" t="s">
        <v>79</v>
      </c>
      <c r="C12" s="17" t="str">
        <f t="shared" si="0"/>
        <v>100Cr6 - HFS</v>
      </c>
      <c r="D12" s="17">
        <v>1.3505</v>
      </c>
      <c r="E12" s="17" t="s">
        <v>84</v>
      </c>
      <c r="F12" s="17" t="s">
        <v>85</v>
      </c>
      <c r="G12" s="17">
        <f t="shared" si="8"/>
        <v>1428</v>
      </c>
      <c r="H12" s="17">
        <v>1.363</v>
      </c>
      <c r="I12" s="17">
        <v>0</v>
      </c>
      <c r="J12" s="17">
        <v>2.5000000000000001E-2</v>
      </c>
      <c r="K12" s="17">
        <v>0</v>
      </c>
      <c r="L12" s="17">
        <v>1E-4</v>
      </c>
      <c r="M12" s="17">
        <v>0</v>
      </c>
      <c r="N12" s="17">
        <v>1.0009999999999999</v>
      </c>
      <c r="O12" s="17">
        <v>0</v>
      </c>
      <c r="P12" s="17">
        <v>0</v>
      </c>
      <c r="Q12" s="17">
        <v>1.39</v>
      </c>
      <c r="R12" s="17">
        <v>0.2</v>
      </c>
      <c r="S12" s="17">
        <v>0</v>
      </c>
      <c r="T12" s="17">
        <v>0</v>
      </c>
      <c r="U12" s="17">
        <v>0.28000000000000003</v>
      </c>
      <c r="V12" s="17">
        <v>4.2999999999999997E-2</v>
      </c>
      <c r="W12" s="17">
        <v>1.0999999999999999E-2</v>
      </c>
      <c r="X12" s="17">
        <v>0</v>
      </c>
      <c r="Y12" s="17">
        <v>0.14000000000000001</v>
      </c>
      <c r="Z12" s="17">
        <v>7.5000000000000002E-4</v>
      </c>
      <c r="AA12" s="17">
        <v>1.2E-2</v>
      </c>
      <c r="AB12" s="17">
        <v>0</v>
      </c>
      <c r="AC12" s="17">
        <v>5.0000000000000001E-3</v>
      </c>
      <c r="AD12" s="17">
        <v>0.24</v>
      </c>
      <c r="AE12" s="17">
        <v>0</v>
      </c>
      <c r="AF12" s="17">
        <v>0</v>
      </c>
      <c r="AG12" s="17">
        <v>1E-3</v>
      </c>
      <c r="AH12" s="17">
        <v>6.0000000000000001E-3</v>
      </c>
      <c r="AI12" s="17">
        <v>0</v>
      </c>
      <c r="AJ12" s="17">
        <v>0</v>
      </c>
      <c r="AK12" s="17">
        <f t="shared" si="9"/>
        <v>96.645150000000001</v>
      </c>
      <c r="AL12" s="17" t="e">
        <v>#N/A</v>
      </c>
      <c r="AM12" s="17" t="e">
        <v>#N/A</v>
      </c>
      <c r="AN12" s="17" t="e">
        <v>#N/A</v>
      </c>
      <c r="AO12" s="17" t="e">
        <v>#N/A</v>
      </c>
      <c r="AP12" s="17" t="e">
        <v>#N/A</v>
      </c>
      <c r="AQ12" s="17" t="e">
        <v>#N/A</v>
      </c>
      <c r="AR12" s="17" t="e">
        <v>#N/A</v>
      </c>
      <c r="AS12" s="17" t="e">
        <v>#N/A</v>
      </c>
      <c r="AT12" s="17" t="e">
        <v>#N/A</v>
      </c>
      <c r="AU12" s="17" t="e">
        <v>#N/A</v>
      </c>
      <c r="AV12" s="17" t="e">
        <v>#N/A</v>
      </c>
      <c r="AW12" s="17" t="e">
        <v>#N/A</v>
      </c>
      <c r="AX12" s="17" t="e">
        <v>#N/A</v>
      </c>
      <c r="AY12" s="17" t="e">
        <v>#N/A</v>
      </c>
      <c r="AZ12" s="17" t="e">
        <v>#N/A</v>
      </c>
      <c r="BA12" s="17" t="e">
        <v>#N/A</v>
      </c>
      <c r="BB12" s="17" t="e">
        <v>#N/A</v>
      </c>
      <c r="BC12" s="17" t="s">
        <v>5</v>
      </c>
      <c r="BD12" s="17" t="e">
        <v>#N/A</v>
      </c>
      <c r="BE12" s="17">
        <v>704.7</v>
      </c>
      <c r="BF12" s="17">
        <v>704.7</v>
      </c>
      <c r="BG12" s="17" t="s">
        <v>95</v>
      </c>
      <c r="BH12" s="17">
        <v>221000</v>
      </c>
      <c r="BI12" s="17">
        <v>2216</v>
      </c>
      <c r="BJ12" s="17">
        <v>2437</v>
      </c>
      <c r="BK12" s="17" t="s">
        <v>97</v>
      </c>
      <c r="BL12" s="17">
        <v>4.2</v>
      </c>
      <c r="BM12" s="17">
        <v>1</v>
      </c>
      <c r="BN12" s="17" t="s">
        <v>88</v>
      </c>
      <c r="BO12" s="17">
        <v>5.52</v>
      </c>
      <c r="BP12" s="17" t="e">
        <v>#N/A</v>
      </c>
      <c r="BQ12" s="17" t="e">
        <v>#N/A</v>
      </c>
      <c r="BR12" s="17" t="e">
        <v>#N/A</v>
      </c>
      <c r="BS12" s="17">
        <v>0.17</v>
      </c>
      <c r="BT12" s="17" t="s">
        <v>93</v>
      </c>
      <c r="BU12" s="17">
        <v>1.6</v>
      </c>
      <c r="BV12" s="17" t="s">
        <v>15</v>
      </c>
      <c r="BW12" s="17">
        <v>0.1</v>
      </c>
      <c r="BX12" s="17" t="s">
        <v>87</v>
      </c>
      <c r="BY12" s="17" t="s">
        <v>100</v>
      </c>
      <c r="BZ12" s="17">
        <v>0.1</v>
      </c>
      <c r="CA12" s="17">
        <v>177.77777777777777</v>
      </c>
      <c r="CB12" s="17">
        <v>1777.7777777777778</v>
      </c>
      <c r="CC12" s="17">
        <v>977.77777777777783</v>
      </c>
      <c r="CD12" s="17">
        <v>30</v>
      </c>
      <c r="CE12" s="17">
        <v>20</v>
      </c>
      <c r="CF12" s="17" t="s">
        <v>83</v>
      </c>
      <c r="CG12" s="17" t="s">
        <v>102</v>
      </c>
      <c r="CH12" s="17">
        <v>5000008</v>
      </c>
      <c r="CI12" s="17">
        <v>800</v>
      </c>
      <c r="CJ12" s="17">
        <v>26600</v>
      </c>
      <c r="CK12" s="17" t="s">
        <v>82</v>
      </c>
      <c r="CL12" s="17">
        <v>653.88900000000001</v>
      </c>
      <c r="CM12" s="17">
        <v>10.6724</v>
      </c>
      <c r="CN12" s="17">
        <v>115077</v>
      </c>
      <c r="CO12" s="17" t="s">
        <v>104</v>
      </c>
      <c r="CP12" s="17">
        <v>0.59043000000000012</v>
      </c>
      <c r="CQ12" s="17">
        <v>0.60659375241956537</v>
      </c>
      <c r="CR12" s="17">
        <v>1077.9685702198294</v>
      </c>
      <c r="CS12" s="17" t="e">
        <v>#N/A</v>
      </c>
      <c r="CT12" s="17" t="e">
        <v>#N/A</v>
      </c>
      <c r="CU12" s="17" t="e">
        <v>#N/A</v>
      </c>
      <c r="CV12" s="17" t="e">
        <v>#N/A</v>
      </c>
      <c r="CW12" s="17" t="e">
        <v>#N/A</v>
      </c>
      <c r="CX12" s="17" t="e">
        <v>#N/A</v>
      </c>
      <c r="CY12" s="17" t="e">
        <v>#N/A</v>
      </c>
      <c r="CZ12" s="17" t="e">
        <v>#N/A</v>
      </c>
      <c r="DA12" s="17"/>
      <c r="DB12" s="17"/>
      <c r="DC12" s="17"/>
      <c r="DD12" s="17"/>
      <c r="DE12" s="17"/>
      <c r="DF12" s="17"/>
      <c r="DG12" s="17"/>
      <c r="DH12" s="17"/>
      <c r="DI12" s="17">
        <f t="shared" si="1"/>
        <v>0</v>
      </c>
      <c r="DJ12" s="17" t="e">
        <v>#N/A</v>
      </c>
      <c r="DK12" s="17" t="e">
        <v>#N/A</v>
      </c>
      <c r="DL12" s="17" t="e">
        <v>#N/A</v>
      </c>
      <c r="DM12" t="e">
        <f t="shared" si="2"/>
        <v>#N/A</v>
      </c>
      <c r="DN12" t="e">
        <f t="shared" si="3"/>
        <v>#N/A</v>
      </c>
      <c r="DO12" t="e">
        <f t="shared" si="4"/>
        <v>#N/A</v>
      </c>
      <c r="DP12" t="e">
        <f t="shared" si="5"/>
        <v>#N/A</v>
      </c>
      <c r="DQ12" t="e">
        <f t="shared" si="6"/>
        <v>#N/A</v>
      </c>
      <c r="DR12" t="e">
        <f t="shared" si="7"/>
        <v>#N/A</v>
      </c>
    </row>
    <row r="13" spans="1:122" x14ac:dyDescent="0.35">
      <c r="A13" s="17">
        <v>64</v>
      </c>
      <c r="B13" s="17" t="s">
        <v>79</v>
      </c>
      <c r="C13" s="17" t="str">
        <f t="shared" si="0"/>
        <v>100Cr6 - HFS</v>
      </c>
      <c r="D13" s="17">
        <v>1.3505</v>
      </c>
      <c r="E13" s="17" t="s">
        <v>84</v>
      </c>
      <c r="F13" s="17" t="s">
        <v>85</v>
      </c>
      <c r="G13" s="17">
        <f t="shared" si="8"/>
        <v>1429</v>
      </c>
      <c r="H13" s="17">
        <v>1.363</v>
      </c>
      <c r="I13" s="17">
        <v>0</v>
      </c>
      <c r="J13" s="17">
        <v>2.5000000000000001E-2</v>
      </c>
      <c r="K13" s="17">
        <v>0</v>
      </c>
      <c r="L13" s="17">
        <v>1E-4</v>
      </c>
      <c r="M13" s="17">
        <v>0</v>
      </c>
      <c r="N13" s="17">
        <v>1.0009999999999999</v>
      </c>
      <c r="O13" s="17">
        <v>0</v>
      </c>
      <c r="P13" s="17">
        <v>0</v>
      </c>
      <c r="Q13" s="17">
        <v>1.39</v>
      </c>
      <c r="R13" s="17">
        <v>0.2</v>
      </c>
      <c r="S13" s="17">
        <v>0</v>
      </c>
      <c r="T13" s="17">
        <v>0</v>
      </c>
      <c r="U13" s="17">
        <v>0.28000000000000003</v>
      </c>
      <c r="V13" s="17">
        <v>4.2999999999999997E-2</v>
      </c>
      <c r="W13" s="17">
        <v>1.0999999999999999E-2</v>
      </c>
      <c r="X13" s="17">
        <v>0</v>
      </c>
      <c r="Y13" s="17">
        <v>0.14000000000000001</v>
      </c>
      <c r="Z13" s="17">
        <v>7.5000000000000002E-4</v>
      </c>
      <c r="AA13" s="17">
        <v>1.2E-2</v>
      </c>
      <c r="AB13" s="17">
        <v>0</v>
      </c>
      <c r="AC13" s="17">
        <v>5.0000000000000001E-3</v>
      </c>
      <c r="AD13" s="17">
        <v>0.24</v>
      </c>
      <c r="AE13" s="17">
        <v>0</v>
      </c>
      <c r="AF13" s="17">
        <v>0</v>
      </c>
      <c r="AG13" s="17">
        <v>1E-3</v>
      </c>
      <c r="AH13" s="17">
        <v>6.0000000000000001E-3</v>
      </c>
      <c r="AI13" s="17">
        <v>0</v>
      </c>
      <c r="AJ13" s="17">
        <v>0</v>
      </c>
      <c r="AK13" s="17">
        <f t="shared" si="9"/>
        <v>96.645150000000001</v>
      </c>
      <c r="AL13" s="17" t="e">
        <v>#N/A</v>
      </c>
      <c r="AM13" s="17" t="e">
        <v>#N/A</v>
      </c>
      <c r="AN13" s="17" t="e">
        <v>#N/A</v>
      </c>
      <c r="AO13" s="17" t="e">
        <v>#N/A</v>
      </c>
      <c r="AP13" s="17" t="e">
        <v>#N/A</v>
      </c>
      <c r="AQ13" s="17" t="e">
        <v>#N/A</v>
      </c>
      <c r="AR13" s="17" t="e">
        <v>#N/A</v>
      </c>
      <c r="AS13" s="17" t="e">
        <v>#N/A</v>
      </c>
      <c r="AT13" s="17" t="e">
        <v>#N/A</v>
      </c>
      <c r="AU13" s="17" t="e">
        <v>#N/A</v>
      </c>
      <c r="AV13" s="17" t="e">
        <v>#N/A</v>
      </c>
      <c r="AW13" s="17" t="e">
        <v>#N/A</v>
      </c>
      <c r="AX13" s="17" t="e">
        <v>#N/A</v>
      </c>
      <c r="AY13" s="17" t="e">
        <v>#N/A</v>
      </c>
      <c r="AZ13" s="17" t="e">
        <v>#N/A</v>
      </c>
      <c r="BA13" s="17" t="e">
        <v>#N/A</v>
      </c>
      <c r="BB13" s="17" t="e">
        <v>#N/A</v>
      </c>
      <c r="BC13" s="17" t="s">
        <v>5</v>
      </c>
      <c r="BD13" s="17" t="e">
        <v>#N/A</v>
      </c>
      <c r="BE13" s="17">
        <v>704.7</v>
      </c>
      <c r="BF13" s="17">
        <v>704.7</v>
      </c>
      <c r="BG13" s="17" t="s">
        <v>95</v>
      </c>
      <c r="BH13" s="17">
        <v>221000</v>
      </c>
      <c r="BI13" s="17">
        <v>2216</v>
      </c>
      <c r="BJ13" s="17">
        <v>2437</v>
      </c>
      <c r="BK13" s="17" t="s">
        <v>97</v>
      </c>
      <c r="BL13" s="17">
        <v>4.2</v>
      </c>
      <c r="BM13" s="17">
        <v>1</v>
      </c>
      <c r="BN13" s="17" t="s">
        <v>88</v>
      </c>
      <c r="BO13" s="17">
        <v>5.52</v>
      </c>
      <c r="BP13" s="17" t="e">
        <v>#N/A</v>
      </c>
      <c r="BQ13" s="17" t="e">
        <v>#N/A</v>
      </c>
      <c r="BR13" s="17" t="e">
        <v>#N/A</v>
      </c>
      <c r="BS13" s="17">
        <v>0.17</v>
      </c>
      <c r="BT13" s="17" t="s">
        <v>93</v>
      </c>
      <c r="BU13" s="17">
        <v>1.6</v>
      </c>
      <c r="BV13" s="17" t="s">
        <v>15</v>
      </c>
      <c r="BW13" s="17">
        <v>0.1</v>
      </c>
      <c r="BX13" s="17" t="s">
        <v>87</v>
      </c>
      <c r="BY13" s="17" t="s">
        <v>100</v>
      </c>
      <c r="BZ13" s="17">
        <v>0.1</v>
      </c>
      <c r="CA13" s="17">
        <v>177.77777777777777</v>
      </c>
      <c r="CB13" s="17">
        <v>1777.7777777777778</v>
      </c>
      <c r="CC13" s="17">
        <v>977.77777777777783</v>
      </c>
      <c r="CD13" s="17">
        <v>30</v>
      </c>
      <c r="CE13" s="17">
        <v>20</v>
      </c>
      <c r="CF13" s="17" t="s">
        <v>83</v>
      </c>
      <c r="CG13" s="17" t="s">
        <v>102</v>
      </c>
      <c r="CH13" s="17">
        <v>5000009</v>
      </c>
      <c r="CI13" s="17">
        <v>800</v>
      </c>
      <c r="CJ13" s="17">
        <v>3540</v>
      </c>
      <c r="CK13" s="17" t="s">
        <v>82</v>
      </c>
      <c r="CL13" s="17">
        <v>653.88900000000001</v>
      </c>
      <c r="CM13" s="17">
        <v>10.6724</v>
      </c>
      <c r="CN13" s="17">
        <v>115077</v>
      </c>
      <c r="CO13" s="17" t="s">
        <v>104</v>
      </c>
      <c r="CP13" s="17">
        <v>0.59043000000000012</v>
      </c>
      <c r="CQ13" s="17">
        <v>0.60659375241956537</v>
      </c>
      <c r="CR13" s="17">
        <v>1077.9685702198294</v>
      </c>
      <c r="CS13" s="17" t="e">
        <v>#N/A</v>
      </c>
      <c r="CT13" s="17" t="e">
        <v>#N/A</v>
      </c>
      <c r="CU13" s="17" t="e">
        <v>#N/A</v>
      </c>
      <c r="CV13" s="17" t="e">
        <v>#N/A</v>
      </c>
      <c r="CW13" s="17" t="e">
        <v>#N/A</v>
      </c>
      <c r="CX13" s="17" t="e">
        <v>#N/A</v>
      </c>
      <c r="CY13" s="17" t="e">
        <v>#N/A</v>
      </c>
      <c r="CZ13" s="17" t="e">
        <v>#N/A</v>
      </c>
      <c r="DA13" s="17"/>
      <c r="DB13" s="17"/>
      <c r="DC13" s="17"/>
      <c r="DD13" s="17"/>
      <c r="DE13" s="17"/>
      <c r="DF13" s="17"/>
      <c r="DG13" s="17"/>
      <c r="DH13" s="17"/>
      <c r="DI13" s="17">
        <f t="shared" si="1"/>
        <v>0</v>
      </c>
      <c r="DJ13" s="17" t="e">
        <v>#N/A</v>
      </c>
      <c r="DK13" s="17" t="e">
        <v>#N/A</v>
      </c>
      <c r="DL13" s="17" t="e">
        <v>#N/A</v>
      </c>
      <c r="DM13" t="e">
        <f t="shared" si="2"/>
        <v>#N/A</v>
      </c>
      <c r="DN13" t="e">
        <f t="shared" si="3"/>
        <v>#N/A</v>
      </c>
      <c r="DO13" t="e">
        <f t="shared" si="4"/>
        <v>#N/A</v>
      </c>
      <c r="DP13" t="e">
        <f t="shared" si="5"/>
        <v>#N/A</v>
      </c>
      <c r="DQ13" t="e">
        <f t="shared" si="6"/>
        <v>#N/A</v>
      </c>
      <c r="DR13" t="e">
        <f t="shared" si="7"/>
        <v>#N/A</v>
      </c>
    </row>
    <row r="14" spans="1:122" x14ac:dyDescent="0.35">
      <c r="A14" s="17">
        <v>64</v>
      </c>
      <c r="B14" s="17" t="s">
        <v>79</v>
      </c>
      <c r="C14" s="17" t="str">
        <f t="shared" si="0"/>
        <v>100Cr6 - HFS</v>
      </c>
      <c r="D14" s="17">
        <v>1.3505</v>
      </c>
      <c r="E14" s="17" t="s">
        <v>84</v>
      </c>
      <c r="F14" s="17" t="s">
        <v>85</v>
      </c>
      <c r="G14" s="17">
        <f t="shared" si="8"/>
        <v>1430</v>
      </c>
      <c r="H14" s="17">
        <v>1.363</v>
      </c>
      <c r="I14" s="17">
        <v>0</v>
      </c>
      <c r="J14" s="17">
        <v>2.5000000000000001E-2</v>
      </c>
      <c r="K14" s="17">
        <v>0</v>
      </c>
      <c r="L14" s="17">
        <v>1E-4</v>
      </c>
      <c r="M14" s="17">
        <v>0</v>
      </c>
      <c r="N14" s="17">
        <v>1.0009999999999999</v>
      </c>
      <c r="O14" s="17">
        <v>0</v>
      </c>
      <c r="P14" s="17">
        <v>0</v>
      </c>
      <c r="Q14" s="17">
        <v>1.39</v>
      </c>
      <c r="R14" s="17">
        <v>0.2</v>
      </c>
      <c r="S14" s="17">
        <v>0</v>
      </c>
      <c r="T14" s="17">
        <v>0</v>
      </c>
      <c r="U14" s="17">
        <v>0.28000000000000003</v>
      </c>
      <c r="V14" s="17">
        <v>4.2999999999999997E-2</v>
      </c>
      <c r="W14" s="17">
        <v>1.0999999999999999E-2</v>
      </c>
      <c r="X14" s="17">
        <v>0</v>
      </c>
      <c r="Y14" s="17">
        <v>0.14000000000000001</v>
      </c>
      <c r="Z14" s="17">
        <v>7.5000000000000002E-4</v>
      </c>
      <c r="AA14" s="17">
        <v>1.2E-2</v>
      </c>
      <c r="AB14" s="17">
        <v>0</v>
      </c>
      <c r="AC14" s="17">
        <v>5.0000000000000001E-3</v>
      </c>
      <c r="AD14" s="17">
        <v>0.24</v>
      </c>
      <c r="AE14" s="17">
        <v>0</v>
      </c>
      <c r="AF14" s="17">
        <v>0</v>
      </c>
      <c r="AG14" s="17">
        <v>1E-3</v>
      </c>
      <c r="AH14" s="17">
        <v>6.0000000000000001E-3</v>
      </c>
      <c r="AI14" s="17">
        <v>0</v>
      </c>
      <c r="AJ14" s="17">
        <v>0</v>
      </c>
      <c r="AK14" s="17">
        <f t="shared" si="9"/>
        <v>96.645150000000001</v>
      </c>
      <c r="AL14" s="17" t="e">
        <v>#N/A</v>
      </c>
      <c r="AM14" s="17" t="e">
        <v>#N/A</v>
      </c>
      <c r="AN14" s="17" t="e">
        <v>#N/A</v>
      </c>
      <c r="AO14" s="17" t="e">
        <v>#N/A</v>
      </c>
      <c r="AP14" s="17" t="e">
        <v>#N/A</v>
      </c>
      <c r="AQ14" s="17" t="e">
        <v>#N/A</v>
      </c>
      <c r="AR14" s="17" t="e">
        <v>#N/A</v>
      </c>
      <c r="AS14" s="17" t="e">
        <v>#N/A</v>
      </c>
      <c r="AT14" s="17" t="e">
        <v>#N/A</v>
      </c>
      <c r="AU14" s="17" t="e">
        <v>#N/A</v>
      </c>
      <c r="AV14" s="17" t="e">
        <v>#N/A</v>
      </c>
      <c r="AW14" s="17" t="e">
        <v>#N/A</v>
      </c>
      <c r="AX14" s="17" t="e">
        <v>#N/A</v>
      </c>
      <c r="AY14" s="17" t="e">
        <v>#N/A</v>
      </c>
      <c r="AZ14" s="17" t="e">
        <v>#N/A</v>
      </c>
      <c r="BA14" s="17" t="e">
        <v>#N/A</v>
      </c>
      <c r="BB14" s="17" t="e">
        <v>#N/A</v>
      </c>
      <c r="BC14" s="17" t="s">
        <v>5</v>
      </c>
      <c r="BD14" s="17" t="e">
        <v>#N/A</v>
      </c>
      <c r="BE14" s="17">
        <v>704.7</v>
      </c>
      <c r="BF14" s="17">
        <v>704.7</v>
      </c>
      <c r="BG14" s="17" t="s">
        <v>95</v>
      </c>
      <c r="BH14" s="17">
        <v>221000</v>
      </c>
      <c r="BI14" s="17">
        <v>2216</v>
      </c>
      <c r="BJ14" s="17">
        <v>2437</v>
      </c>
      <c r="BK14" s="17" t="s">
        <v>97</v>
      </c>
      <c r="BL14" s="17">
        <v>4.2</v>
      </c>
      <c r="BM14" s="17">
        <v>1</v>
      </c>
      <c r="BN14" s="17" t="s">
        <v>88</v>
      </c>
      <c r="BO14" s="17">
        <v>5.52</v>
      </c>
      <c r="BP14" s="17" t="e">
        <v>#N/A</v>
      </c>
      <c r="BQ14" s="17" t="e">
        <v>#N/A</v>
      </c>
      <c r="BR14" s="17" t="e">
        <v>#N/A</v>
      </c>
      <c r="BS14" s="17">
        <v>0.17</v>
      </c>
      <c r="BT14" s="17" t="s">
        <v>93</v>
      </c>
      <c r="BU14" s="17">
        <v>1.6</v>
      </c>
      <c r="BV14" s="17" t="s">
        <v>15</v>
      </c>
      <c r="BW14" s="17">
        <v>0.1</v>
      </c>
      <c r="BX14" s="17" t="s">
        <v>87</v>
      </c>
      <c r="BY14" s="17" t="s">
        <v>100</v>
      </c>
      <c r="BZ14" s="17">
        <v>0.1</v>
      </c>
      <c r="CA14" s="17">
        <v>222.2222222222222</v>
      </c>
      <c r="CB14" s="17">
        <v>2222.2222222222222</v>
      </c>
      <c r="CC14" s="17">
        <v>1222.2222222222224</v>
      </c>
      <c r="CD14" s="17">
        <v>30</v>
      </c>
      <c r="CE14" s="17">
        <v>20</v>
      </c>
      <c r="CF14" s="17" t="s">
        <v>83</v>
      </c>
      <c r="CG14" s="17" t="s">
        <v>102</v>
      </c>
      <c r="CH14" s="17">
        <v>5000010</v>
      </c>
      <c r="CI14" s="17">
        <v>1000</v>
      </c>
      <c r="CJ14" s="17">
        <v>4270</v>
      </c>
      <c r="CK14" s="17" t="s">
        <v>82</v>
      </c>
      <c r="CL14" s="17">
        <v>653.88900000000001</v>
      </c>
      <c r="CM14" s="17">
        <v>10.6724</v>
      </c>
      <c r="CN14" s="17">
        <v>115077</v>
      </c>
      <c r="CO14" s="17" t="s">
        <v>104</v>
      </c>
      <c r="CP14" s="17">
        <v>0.59043000000000012</v>
      </c>
      <c r="CQ14" s="17">
        <v>0.60659375241956537</v>
      </c>
      <c r="CR14" s="17">
        <v>1077.9685702198294</v>
      </c>
      <c r="CS14" s="17" t="e">
        <v>#N/A</v>
      </c>
      <c r="CT14" s="17" t="e">
        <v>#N/A</v>
      </c>
      <c r="CU14" s="17" t="e">
        <v>#N/A</v>
      </c>
      <c r="CV14" s="17" t="e">
        <v>#N/A</v>
      </c>
      <c r="CW14" s="17" t="e">
        <v>#N/A</v>
      </c>
      <c r="CX14" s="17" t="e">
        <v>#N/A</v>
      </c>
      <c r="CY14" s="17" t="e">
        <v>#N/A</v>
      </c>
      <c r="CZ14" s="17" t="e">
        <v>#N/A</v>
      </c>
      <c r="DA14" s="17"/>
      <c r="DB14" s="17"/>
      <c r="DC14" s="17"/>
      <c r="DD14" s="17"/>
      <c r="DE14" s="17"/>
      <c r="DF14" s="17"/>
      <c r="DG14" s="17"/>
      <c r="DH14" s="17"/>
      <c r="DI14" s="17">
        <f t="shared" si="1"/>
        <v>0</v>
      </c>
      <c r="DJ14" s="17" t="e">
        <v>#N/A</v>
      </c>
      <c r="DK14" s="17" t="e">
        <v>#N/A</v>
      </c>
      <c r="DL14" s="17" t="e">
        <v>#N/A</v>
      </c>
      <c r="DM14" t="e">
        <f t="shared" si="2"/>
        <v>#N/A</v>
      </c>
      <c r="DN14" t="e">
        <f t="shared" si="3"/>
        <v>#N/A</v>
      </c>
      <c r="DO14" t="e">
        <f t="shared" si="4"/>
        <v>#N/A</v>
      </c>
      <c r="DP14" t="e">
        <f t="shared" si="5"/>
        <v>#N/A</v>
      </c>
      <c r="DQ14" t="e">
        <f t="shared" si="6"/>
        <v>#N/A</v>
      </c>
      <c r="DR14" t="e">
        <f t="shared" si="7"/>
        <v>#N/A</v>
      </c>
    </row>
    <row r="15" spans="1:122" x14ac:dyDescent="0.35">
      <c r="A15" s="17">
        <v>64</v>
      </c>
      <c r="B15" s="17" t="s">
        <v>79</v>
      </c>
      <c r="C15" s="17" t="str">
        <f t="shared" si="0"/>
        <v>100Cr6 - HFS</v>
      </c>
      <c r="D15" s="17">
        <v>1.3505</v>
      </c>
      <c r="E15" s="17" t="s">
        <v>84</v>
      </c>
      <c r="F15" s="17" t="s">
        <v>85</v>
      </c>
      <c r="G15" s="17">
        <f t="shared" si="8"/>
        <v>1431</v>
      </c>
      <c r="H15" s="17">
        <v>1.363</v>
      </c>
      <c r="I15" s="17">
        <v>0</v>
      </c>
      <c r="J15" s="17">
        <v>2.5000000000000001E-2</v>
      </c>
      <c r="K15" s="17">
        <v>0</v>
      </c>
      <c r="L15" s="17">
        <v>1E-4</v>
      </c>
      <c r="M15" s="17">
        <v>0</v>
      </c>
      <c r="N15" s="17">
        <v>1.0009999999999999</v>
      </c>
      <c r="O15" s="17">
        <v>0</v>
      </c>
      <c r="P15" s="17">
        <v>0</v>
      </c>
      <c r="Q15" s="17">
        <v>1.39</v>
      </c>
      <c r="R15" s="17">
        <v>0.2</v>
      </c>
      <c r="S15" s="17">
        <v>0</v>
      </c>
      <c r="T15" s="17">
        <v>0</v>
      </c>
      <c r="U15" s="17">
        <v>0.28000000000000003</v>
      </c>
      <c r="V15" s="17">
        <v>4.2999999999999997E-2</v>
      </c>
      <c r="W15" s="17">
        <v>1.0999999999999999E-2</v>
      </c>
      <c r="X15" s="17">
        <v>0</v>
      </c>
      <c r="Y15" s="17">
        <v>0.14000000000000001</v>
      </c>
      <c r="Z15" s="17">
        <v>7.5000000000000002E-4</v>
      </c>
      <c r="AA15" s="17">
        <v>1.2E-2</v>
      </c>
      <c r="AB15" s="17">
        <v>0</v>
      </c>
      <c r="AC15" s="17">
        <v>5.0000000000000001E-3</v>
      </c>
      <c r="AD15" s="17">
        <v>0.24</v>
      </c>
      <c r="AE15" s="17">
        <v>0</v>
      </c>
      <c r="AF15" s="17">
        <v>0</v>
      </c>
      <c r="AG15" s="17">
        <v>1E-3</v>
      </c>
      <c r="AH15" s="17">
        <v>6.0000000000000001E-3</v>
      </c>
      <c r="AI15" s="17">
        <v>0</v>
      </c>
      <c r="AJ15" s="17">
        <v>0</v>
      </c>
      <c r="AK15" s="17">
        <f t="shared" si="9"/>
        <v>96.645150000000001</v>
      </c>
      <c r="AL15" s="17" t="e">
        <v>#N/A</v>
      </c>
      <c r="AM15" s="17" t="e">
        <v>#N/A</v>
      </c>
      <c r="AN15" s="17" t="e">
        <v>#N/A</v>
      </c>
      <c r="AO15" s="17" t="e">
        <v>#N/A</v>
      </c>
      <c r="AP15" s="17" t="e">
        <v>#N/A</v>
      </c>
      <c r="AQ15" s="17" t="e">
        <v>#N/A</v>
      </c>
      <c r="AR15" s="17" t="e">
        <v>#N/A</v>
      </c>
      <c r="AS15" s="17" t="e">
        <v>#N/A</v>
      </c>
      <c r="AT15" s="17" t="e">
        <v>#N/A</v>
      </c>
      <c r="AU15" s="17" t="e">
        <v>#N/A</v>
      </c>
      <c r="AV15" s="17" t="e">
        <v>#N/A</v>
      </c>
      <c r="AW15" s="17" t="e">
        <v>#N/A</v>
      </c>
      <c r="AX15" s="17" t="e">
        <v>#N/A</v>
      </c>
      <c r="AY15" s="17" t="e">
        <v>#N/A</v>
      </c>
      <c r="AZ15" s="17" t="e">
        <v>#N/A</v>
      </c>
      <c r="BA15" s="17" t="e">
        <v>#N/A</v>
      </c>
      <c r="BB15" s="17" t="e">
        <v>#N/A</v>
      </c>
      <c r="BC15" s="17" t="s">
        <v>5</v>
      </c>
      <c r="BD15" s="17" t="e">
        <v>#N/A</v>
      </c>
      <c r="BE15" s="17">
        <v>704.7</v>
      </c>
      <c r="BF15" s="17">
        <v>704.7</v>
      </c>
      <c r="BG15" s="17" t="s">
        <v>95</v>
      </c>
      <c r="BH15" s="17">
        <v>221000</v>
      </c>
      <c r="BI15" s="17">
        <v>2216</v>
      </c>
      <c r="BJ15" s="17">
        <v>2437</v>
      </c>
      <c r="BK15" s="17" t="s">
        <v>97</v>
      </c>
      <c r="BL15" s="17">
        <v>4.2</v>
      </c>
      <c r="BM15" s="17">
        <v>1</v>
      </c>
      <c r="BN15" s="17" t="s">
        <v>88</v>
      </c>
      <c r="BO15" s="17">
        <v>5.52</v>
      </c>
      <c r="BP15" s="17" t="e">
        <v>#N/A</v>
      </c>
      <c r="BQ15" s="17" t="e">
        <v>#N/A</v>
      </c>
      <c r="BR15" s="17" t="e">
        <v>#N/A</v>
      </c>
      <c r="BS15" s="17">
        <v>0.17</v>
      </c>
      <c r="BT15" s="17" t="s">
        <v>93</v>
      </c>
      <c r="BU15" s="17">
        <v>1.6</v>
      </c>
      <c r="BV15" s="17" t="s">
        <v>15</v>
      </c>
      <c r="BW15" s="17">
        <v>0.1</v>
      </c>
      <c r="BX15" s="17" t="s">
        <v>87</v>
      </c>
      <c r="BY15" s="17" t="s">
        <v>100</v>
      </c>
      <c r="BZ15" s="17">
        <v>0.1</v>
      </c>
      <c r="CA15" s="17">
        <v>200</v>
      </c>
      <c r="CB15" s="17">
        <v>2000</v>
      </c>
      <c r="CC15" s="17">
        <v>1100</v>
      </c>
      <c r="CD15" s="17">
        <v>30</v>
      </c>
      <c r="CE15" s="17">
        <v>20</v>
      </c>
      <c r="CF15" s="17" t="s">
        <v>83</v>
      </c>
      <c r="CG15" s="17" t="s">
        <v>102</v>
      </c>
      <c r="CH15" s="17">
        <v>5000011</v>
      </c>
      <c r="CI15" s="17">
        <v>900</v>
      </c>
      <c r="CJ15" s="17">
        <v>1820</v>
      </c>
      <c r="CK15" s="17" t="s">
        <v>82</v>
      </c>
      <c r="CL15" s="17">
        <v>653.88900000000001</v>
      </c>
      <c r="CM15" s="17">
        <v>10.6724</v>
      </c>
      <c r="CN15" s="17">
        <v>115077</v>
      </c>
      <c r="CO15" s="17" t="s">
        <v>104</v>
      </c>
      <c r="CP15" s="17">
        <v>0.59043000000000012</v>
      </c>
      <c r="CQ15" s="17">
        <v>0.60659375241956537</v>
      </c>
      <c r="CR15" s="17">
        <v>1077.9685702198294</v>
      </c>
      <c r="CS15" s="17" t="e">
        <v>#N/A</v>
      </c>
      <c r="CT15" s="17" t="e">
        <v>#N/A</v>
      </c>
      <c r="CU15" s="17" t="e">
        <v>#N/A</v>
      </c>
      <c r="CV15" s="17" t="e">
        <v>#N/A</v>
      </c>
      <c r="CW15" s="17" t="e">
        <v>#N/A</v>
      </c>
      <c r="CX15" s="17" t="e">
        <v>#N/A</v>
      </c>
      <c r="CY15" s="17" t="e">
        <v>#N/A</v>
      </c>
      <c r="CZ15" s="17" t="e">
        <v>#N/A</v>
      </c>
      <c r="DA15" s="17"/>
      <c r="DB15" s="17"/>
      <c r="DC15" s="17"/>
      <c r="DD15" s="17"/>
      <c r="DE15" s="17"/>
      <c r="DF15" s="17"/>
      <c r="DG15" s="17"/>
      <c r="DH15" s="17"/>
      <c r="DI15" s="17">
        <f t="shared" si="1"/>
        <v>0</v>
      </c>
      <c r="DJ15" s="17" t="e">
        <v>#N/A</v>
      </c>
      <c r="DK15" s="17" t="e">
        <v>#N/A</v>
      </c>
      <c r="DL15" s="17" t="e">
        <v>#N/A</v>
      </c>
      <c r="DM15" t="e">
        <f t="shared" si="2"/>
        <v>#N/A</v>
      </c>
      <c r="DN15" t="e">
        <f t="shared" si="3"/>
        <v>#N/A</v>
      </c>
      <c r="DO15" t="e">
        <f t="shared" si="4"/>
        <v>#N/A</v>
      </c>
      <c r="DP15" t="e">
        <f t="shared" si="5"/>
        <v>#N/A</v>
      </c>
      <c r="DQ15" t="e">
        <f t="shared" si="6"/>
        <v>#N/A</v>
      </c>
      <c r="DR15" t="e">
        <f t="shared" si="7"/>
        <v>#N/A</v>
      </c>
    </row>
    <row r="16" spans="1:122" x14ac:dyDescent="0.35">
      <c r="A16" s="17">
        <v>64</v>
      </c>
      <c r="B16" s="17" t="s">
        <v>79</v>
      </c>
      <c r="C16" s="17" t="str">
        <f t="shared" ref="C16:C33" si="10">B16&amp;" - "&amp;E16</f>
        <v>100Cr6 - HFS</v>
      </c>
      <c r="D16" s="17">
        <v>1.3505</v>
      </c>
      <c r="E16" s="17" t="s">
        <v>84</v>
      </c>
      <c r="F16" s="17" t="s">
        <v>85</v>
      </c>
      <c r="G16" s="17">
        <f t="shared" si="8"/>
        <v>1432</v>
      </c>
      <c r="H16" s="17">
        <v>1.363</v>
      </c>
      <c r="I16" s="17">
        <v>0</v>
      </c>
      <c r="J16" s="17">
        <v>2.5000000000000001E-2</v>
      </c>
      <c r="K16" s="17">
        <v>0</v>
      </c>
      <c r="L16" s="17">
        <v>1E-4</v>
      </c>
      <c r="M16" s="17">
        <v>0</v>
      </c>
      <c r="N16" s="17">
        <v>1.0009999999999999</v>
      </c>
      <c r="O16" s="17">
        <v>0</v>
      </c>
      <c r="P16" s="17">
        <v>0</v>
      </c>
      <c r="Q16" s="17">
        <v>1.39</v>
      </c>
      <c r="R16" s="17">
        <v>0.2</v>
      </c>
      <c r="S16" s="17">
        <v>0</v>
      </c>
      <c r="T16" s="17">
        <v>0</v>
      </c>
      <c r="U16" s="17">
        <v>0.28000000000000003</v>
      </c>
      <c r="V16" s="17">
        <v>4.2999999999999997E-2</v>
      </c>
      <c r="W16" s="17">
        <v>1.0999999999999999E-2</v>
      </c>
      <c r="X16" s="17">
        <v>0</v>
      </c>
      <c r="Y16" s="17">
        <v>0.14000000000000001</v>
      </c>
      <c r="Z16" s="17">
        <v>7.5000000000000002E-4</v>
      </c>
      <c r="AA16" s="17">
        <v>1.2E-2</v>
      </c>
      <c r="AB16" s="17">
        <v>0</v>
      </c>
      <c r="AC16" s="17">
        <v>5.0000000000000001E-3</v>
      </c>
      <c r="AD16" s="17">
        <v>0.24</v>
      </c>
      <c r="AE16" s="17">
        <v>0</v>
      </c>
      <c r="AF16" s="17">
        <v>0</v>
      </c>
      <c r="AG16" s="17">
        <v>1E-3</v>
      </c>
      <c r="AH16" s="17">
        <v>6.0000000000000001E-3</v>
      </c>
      <c r="AI16" s="17">
        <v>0</v>
      </c>
      <c r="AJ16" s="17">
        <v>0</v>
      </c>
      <c r="AK16" s="17">
        <f t="shared" si="9"/>
        <v>96.645150000000001</v>
      </c>
      <c r="AL16" s="17" t="e">
        <v>#N/A</v>
      </c>
      <c r="AM16" s="17" t="e">
        <v>#N/A</v>
      </c>
      <c r="AN16" s="17" t="e">
        <v>#N/A</v>
      </c>
      <c r="AO16" s="17" t="e">
        <v>#N/A</v>
      </c>
      <c r="AP16" s="17" t="e">
        <v>#N/A</v>
      </c>
      <c r="AQ16" s="17" t="e">
        <v>#N/A</v>
      </c>
      <c r="AR16" s="17" t="e">
        <v>#N/A</v>
      </c>
      <c r="AS16" s="17" t="e">
        <v>#N/A</v>
      </c>
      <c r="AT16" s="17" t="e">
        <v>#N/A</v>
      </c>
      <c r="AU16" s="17" t="e">
        <v>#N/A</v>
      </c>
      <c r="AV16" s="17" t="e">
        <v>#N/A</v>
      </c>
      <c r="AW16" s="17" t="e">
        <v>#N/A</v>
      </c>
      <c r="AX16" s="17" t="e">
        <v>#N/A</v>
      </c>
      <c r="AY16" s="17" t="e">
        <v>#N/A</v>
      </c>
      <c r="AZ16" s="17" t="e">
        <v>#N/A</v>
      </c>
      <c r="BA16" s="17" t="e">
        <v>#N/A</v>
      </c>
      <c r="BB16" s="17" t="e">
        <v>#N/A</v>
      </c>
      <c r="BC16" s="17" t="s">
        <v>5</v>
      </c>
      <c r="BD16" s="17" t="e">
        <v>#N/A</v>
      </c>
      <c r="BE16" s="17">
        <v>704.7</v>
      </c>
      <c r="BF16" s="17">
        <v>704.7</v>
      </c>
      <c r="BG16" s="17" t="s">
        <v>95</v>
      </c>
      <c r="BH16" s="17">
        <v>221000</v>
      </c>
      <c r="BI16" s="17">
        <v>2216</v>
      </c>
      <c r="BJ16" s="17">
        <v>2437</v>
      </c>
      <c r="BK16" s="17" t="s">
        <v>97</v>
      </c>
      <c r="BL16" s="17">
        <v>4.2</v>
      </c>
      <c r="BM16" s="17">
        <v>1</v>
      </c>
      <c r="BN16" s="17" t="s">
        <v>88</v>
      </c>
      <c r="BO16" s="17">
        <v>5.52</v>
      </c>
      <c r="BP16" s="17" t="e">
        <v>#N/A</v>
      </c>
      <c r="BQ16" s="17" t="e">
        <v>#N/A</v>
      </c>
      <c r="BR16" s="17" t="e">
        <v>#N/A</v>
      </c>
      <c r="BS16" s="17">
        <v>0.17</v>
      </c>
      <c r="BT16" s="17" t="s">
        <v>93</v>
      </c>
      <c r="BU16" s="17">
        <v>1.6</v>
      </c>
      <c r="BV16" s="17" t="s">
        <v>15</v>
      </c>
      <c r="BW16" s="17">
        <v>0.1</v>
      </c>
      <c r="BX16" s="17" t="s">
        <v>87</v>
      </c>
      <c r="BY16" s="17" t="s">
        <v>100</v>
      </c>
      <c r="BZ16" s="17">
        <v>0.1</v>
      </c>
      <c r="CA16" s="17">
        <v>166.66666666666666</v>
      </c>
      <c r="CB16" s="17">
        <v>1666.6666666666667</v>
      </c>
      <c r="CC16" s="17">
        <v>916.66666666666674</v>
      </c>
      <c r="CD16" s="17">
        <v>30</v>
      </c>
      <c r="CE16" s="17">
        <v>20</v>
      </c>
      <c r="CF16" s="17" t="s">
        <v>83</v>
      </c>
      <c r="CG16" s="17" t="s">
        <v>102</v>
      </c>
      <c r="CH16" s="17">
        <v>5000012</v>
      </c>
      <c r="CI16" s="17">
        <v>750</v>
      </c>
      <c r="CJ16" s="17">
        <v>405000</v>
      </c>
      <c r="CK16" s="17" t="s">
        <v>82</v>
      </c>
      <c r="CL16" s="17">
        <v>653.88900000000001</v>
      </c>
      <c r="CM16" s="17">
        <v>10.6724</v>
      </c>
      <c r="CN16" s="17">
        <v>115077</v>
      </c>
      <c r="CO16" s="17" t="s">
        <v>104</v>
      </c>
      <c r="CP16" s="17">
        <v>0.59043000000000012</v>
      </c>
      <c r="CQ16" s="17">
        <v>0.60659375241956537</v>
      </c>
      <c r="CR16" s="17">
        <v>1077.9685702198294</v>
      </c>
      <c r="CS16" s="17" t="e">
        <v>#N/A</v>
      </c>
      <c r="CT16" s="17" t="e">
        <v>#N/A</v>
      </c>
      <c r="CU16" s="17" t="e">
        <v>#N/A</v>
      </c>
      <c r="CV16" s="17" t="e">
        <v>#N/A</v>
      </c>
      <c r="CW16" s="17" t="e">
        <v>#N/A</v>
      </c>
      <c r="CX16" s="17" t="e">
        <v>#N/A</v>
      </c>
      <c r="CY16" s="17" t="e">
        <v>#N/A</v>
      </c>
      <c r="CZ16" s="17" t="e">
        <v>#N/A</v>
      </c>
      <c r="DA16" s="17"/>
      <c r="DB16" s="17"/>
      <c r="DC16" s="17"/>
      <c r="DD16" s="17"/>
      <c r="DE16" s="17"/>
      <c r="DF16" s="17"/>
      <c r="DG16" s="17"/>
      <c r="DH16" s="17"/>
      <c r="DI16" s="17">
        <f t="shared" ref="DI16:DI33" si="11">IF(TYPE(DH16)=2,9,IF(TYPE(DG16)=2,8,IF(TYPE(DF16)=2,7,IF(TYPE(DE16)=2,6,IF(TYPE(DD16)=2,5,IF(TYPE(DC16)=2,4,IF(TYPE(DB16)=2,3,IF(TYPE(DA16)=2,2,IF(TYPE(CZ16)=2,1,IF(TYPE(CZ16)=16,0,"asd"))))))))))</f>
        <v>0</v>
      </c>
      <c r="DJ16" s="17" t="e">
        <v>#N/A</v>
      </c>
      <c r="DK16" s="17" t="e">
        <v>#N/A</v>
      </c>
      <c r="DL16" s="17" t="e">
        <v>#N/A</v>
      </c>
      <c r="DM16" t="e">
        <f t="shared" ref="DM16:DM33" si="12">IF(AND(TYPE(DK16)=16,DJ16="eckig und rundlich"),"angular and round",IF(AND(TYPE(DK16)=16,DJ16="eckig"),"angular",IF(AND(TYPE(DK16)=16,DJ16="rundlich"),"round",IF(DK16="elongiert","elongated",IF(DK16="verzweigt","branched",IF(AND(FIND("3 rundliche",DJ16)=1,TYPE(DK16)=16),"round",#N/A))))))</f>
        <v>#N/A</v>
      </c>
      <c r="DN16" t="e">
        <f t="shared" ref="DN16:DN33" si="13">IF(CS16 = "Volume", 0.5, 0.65)</f>
        <v>#N/A</v>
      </c>
      <c r="DO16" t="e">
        <f t="shared" si="4"/>
        <v>#N/A</v>
      </c>
      <c r="DP16" t="e">
        <f t="shared" ref="DP16:DP33" si="14">3.3*POWER(10,-3)*(BE16+120)*POWER(SQRT(CV16),1/3)</f>
        <v>#N/A</v>
      </c>
      <c r="DQ16" t="e">
        <f t="shared" ref="DQ16:DQ33" si="15">IF(CS16 = "Volume", 1.56, 1.43)</f>
        <v>#N/A</v>
      </c>
      <c r="DR16" t="e">
        <f t="shared" si="7"/>
        <v>#N/A</v>
      </c>
    </row>
    <row r="17" spans="1:122" x14ac:dyDescent="0.35">
      <c r="A17" s="17">
        <v>64</v>
      </c>
      <c r="B17" s="17" t="s">
        <v>79</v>
      </c>
      <c r="C17" s="17" t="str">
        <f t="shared" si="10"/>
        <v>100Cr6 - HFS</v>
      </c>
      <c r="D17" s="17">
        <v>1.3505</v>
      </c>
      <c r="E17" s="17" t="s">
        <v>84</v>
      </c>
      <c r="F17" s="17" t="s">
        <v>85</v>
      </c>
      <c r="G17" s="17">
        <f t="shared" si="8"/>
        <v>1433</v>
      </c>
      <c r="H17" s="17">
        <v>1.363</v>
      </c>
      <c r="I17" s="17">
        <v>0</v>
      </c>
      <c r="J17" s="17">
        <v>2.5000000000000001E-2</v>
      </c>
      <c r="K17" s="17">
        <v>0</v>
      </c>
      <c r="L17" s="17">
        <v>1E-4</v>
      </c>
      <c r="M17" s="17">
        <v>0</v>
      </c>
      <c r="N17" s="17">
        <v>1.0009999999999999</v>
      </c>
      <c r="O17" s="17">
        <v>0</v>
      </c>
      <c r="P17" s="17">
        <v>0</v>
      </c>
      <c r="Q17" s="17">
        <v>1.39</v>
      </c>
      <c r="R17" s="17">
        <v>0.2</v>
      </c>
      <c r="S17" s="17">
        <v>0</v>
      </c>
      <c r="T17" s="17">
        <v>0</v>
      </c>
      <c r="U17" s="17">
        <v>0.28000000000000003</v>
      </c>
      <c r="V17" s="17">
        <v>4.2999999999999997E-2</v>
      </c>
      <c r="W17" s="17">
        <v>1.0999999999999999E-2</v>
      </c>
      <c r="X17" s="17">
        <v>0</v>
      </c>
      <c r="Y17" s="17">
        <v>0.14000000000000001</v>
      </c>
      <c r="Z17" s="17">
        <v>7.5000000000000002E-4</v>
      </c>
      <c r="AA17" s="17">
        <v>1.2E-2</v>
      </c>
      <c r="AB17" s="17">
        <v>0</v>
      </c>
      <c r="AC17" s="17">
        <v>5.0000000000000001E-3</v>
      </c>
      <c r="AD17" s="17">
        <v>0.24</v>
      </c>
      <c r="AE17" s="17">
        <v>0</v>
      </c>
      <c r="AF17" s="17">
        <v>0</v>
      </c>
      <c r="AG17" s="17">
        <v>1E-3</v>
      </c>
      <c r="AH17" s="17">
        <v>6.0000000000000001E-3</v>
      </c>
      <c r="AI17" s="17">
        <v>0</v>
      </c>
      <c r="AJ17" s="17">
        <v>0</v>
      </c>
      <c r="AK17" s="17">
        <f t="shared" si="9"/>
        <v>96.645150000000001</v>
      </c>
      <c r="AL17" s="17" t="e">
        <v>#N/A</v>
      </c>
      <c r="AM17" s="17" t="e">
        <v>#N/A</v>
      </c>
      <c r="AN17" s="17" t="e">
        <v>#N/A</v>
      </c>
      <c r="AO17" s="17" t="e">
        <v>#N/A</v>
      </c>
      <c r="AP17" s="17" t="e">
        <v>#N/A</v>
      </c>
      <c r="AQ17" s="17" t="e">
        <v>#N/A</v>
      </c>
      <c r="AR17" s="17" t="e">
        <v>#N/A</v>
      </c>
      <c r="AS17" s="17" t="e">
        <v>#N/A</v>
      </c>
      <c r="AT17" s="17" t="e">
        <v>#N/A</v>
      </c>
      <c r="AU17" s="17" t="e">
        <v>#N/A</v>
      </c>
      <c r="AV17" s="17" t="e">
        <v>#N/A</v>
      </c>
      <c r="AW17" s="17" t="e">
        <v>#N/A</v>
      </c>
      <c r="AX17" s="17" t="e">
        <v>#N/A</v>
      </c>
      <c r="AY17" s="17" t="e">
        <v>#N/A</v>
      </c>
      <c r="AZ17" s="17" t="e">
        <v>#N/A</v>
      </c>
      <c r="BA17" s="17" t="e">
        <v>#N/A</v>
      </c>
      <c r="BB17" s="17" t="e">
        <v>#N/A</v>
      </c>
      <c r="BC17" s="17" t="s">
        <v>5</v>
      </c>
      <c r="BD17" s="17" t="e">
        <v>#N/A</v>
      </c>
      <c r="BE17" s="17">
        <v>704.7</v>
      </c>
      <c r="BF17" s="17">
        <v>704.7</v>
      </c>
      <c r="BG17" s="17" t="s">
        <v>95</v>
      </c>
      <c r="BH17" s="17">
        <v>221000</v>
      </c>
      <c r="BI17" s="17">
        <v>2216</v>
      </c>
      <c r="BJ17" s="17">
        <v>2437</v>
      </c>
      <c r="BK17" s="17" t="s">
        <v>97</v>
      </c>
      <c r="BL17" s="17">
        <v>4.2</v>
      </c>
      <c r="BM17" s="17">
        <v>1</v>
      </c>
      <c r="BN17" s="17" t="s">
        <v>88</v>
      </c>
      <c r="BO17" s="17">
        <v>5.52</v>
      </c>
      <c r="BP17" s="17" t="e">
        <v>#N/A</v>
      </c>
      <c r="BQ17" s="17" t="e">
        <v>#N/A</v>
      </c>
      <c r="BR17" s="17" t="e">
        <v>#N/A</v>
      </c>
      <c r="BS17" s="17">
        <v>0.17</v>
      </c>
      <c r="BT17" s="17" t="s">
        <v>93</v>
      </c>
      <c r="BU17" s="17">
        <v>1.6</v>
      </c>
      <c r="BV17" s="17" t="s">
        <v>15</v>
      </c>
      <c r="BW17" s="17">
        <v>0.1</v>
      </c>
      <c r="BX17" s="17" t="s">
        <v>87</v>
      </c>
      <c r="BY17" s="17" t="s">
        <v>100</v>
      </c>
      <c r="BZ17" s="17">
        <v>0.1</v>
      </c>
      <c r="CA17" s="17">
        <v>233.33333333333331</v>
      </c>
      <c r="CB17" s="17">
        <v>2333.3333333333335</v>
      </c>
      <c r="CC17" s="17">
        <v>1283.3333333333335</v>
      </c>
      <c r="CD17" s="17">
        <v>30</v>
      </c>
      <c r="CE17" s="17">
        <v>20</v>
      </c>
      <c r="CF17" s="17" t="s">
        <v>83</v>
      </c>
      <c r="CG17" s="17" t="s">
        <v>102</v>
      </c>
      <c r="CH17" s="17">
        <v>5000013</v>
      </c>
      <c r="CI17" s="17">
        <v>1050</v>
      </c>
      <c r="CJ17" s="17">
        <v>885</v>
      </c>
      <c r="CK17" s="17" t="s">
        <v>82</v>
      </c>
      <c r="CL17" s="17">
        <v>653.88900000000001</v>
      </c>
      <c r="CM17" s="17">
        <v>10.6724</v>
      </c>
      <c r="CN17" s="17">
        <v>115077</v>
      </c>
      <c r="CO17" s="17" t="s">
        <v>104</v>
      </c>
      <c r="CP17" s="17">
        <v>0.59043000000000012</v>
      </c>
      <c r="CQ17" s="17">
        <v>0.60659375241956537</v>
      </c>
      <c r="CR17" s="17">
        <v>1077.9685702198294</v>
      </c>
      <c r="CS17" s="17" t="e">
        <v>#N/A</v>
      </c>
      <c r="CT17" s="17" t="e">
        <v>#N/A</v>
      </c>
      <c r="CU17" s="17" t="e">
        <v>#N/A</v>
      </c>
      <c r="CV17" s="17" t="e">
        <v>#N/A</v>
      </c>
      <c r="CW17" s="17" t="e">
        <v>#N/A</v>
      </c>
      <c r="CX17" s="17" t="e">
        <v>#N/A</v>
      </c>
      <c r="CY17" s="17" t="e">
        <v>#N/A</v>
      </c>
      <c r="CZ17" s="17" t="e">
        <v>#N/A</v>
      </c>
      <c r="DA17" s="17"/>
      <c r="DB17" s="17"/>
      <c r="DC17" s="17"/>
      <c r="DD17" s="17"/>
      <c r="DE17" s="17"/>
      <c r="DF17" s="17"/>
      <c r="DG17" s="17"/>
      <c r="DH17" s="17"/>
      <c r="DI17" s="17">
        <f t="shared" si="11"/>
        <v>0</v>
      </c>
      <c r="DJ17" s="17" t="e">
        <v>#N/A</v>
      </c>
      <c r="DK17" s="17" t="e">
        <v>#N/A</v>
      </c>
      <c r="DL17" s="17" t="e">
        <v>#N/A</v>
      </c>
      <c r="DM17" t="e">
        <f t="shared" si="12"/>
        <v>#N/A</v>
      </c>
      <c r="DN17" t="e">
        <f t="shared" si="13"/>
        <v>#N/A</v>
      </c>
      <c r="DO17" t="e">
        <f t="shared" si="4"/>
        <v>#N/A</v>
      </c>
      <c r="DP17" t="e">
        <f t="shared" si="14"/>
        <v>#N/A</v>
      </c>
      <c r="DQ17" t="e">
        <f t="shared" si="15"/>
        <v>#N/A</v>
      </c>
      <c r="DR17" t="e">
        <f t="shared" ref="DR17:DR33" si="16">DQ17*(BE17+120)/POWER(SQRT(CV17),1/6)</f>
        <v>#N/A</v>
      </c>
    </row>
    <row r="18" spans="1:122" x14ac:dyDescent="0.35">
      <c r="A18" s="17">
        <v>64</v>
      </c>
      <c r="B18" s="17" t="s">
        <v>79</v>
      </c>
      <c r="C18" s="17" t="str">
        <f t="shared" si="10"/>
        <v>100Cr6 - HFS</v>
      </c>
      <c r="D18" s="17">
        <v>1.3505</v>
      </c>
      <c r="E18" s="17" t="s">
        <v>84</v>
      </c>
      <c r="F18" s="17" t="s">
        <v>85</v>
      </c>
      <c r="G18" s="17">
        <f t="shared" si="8"/>
        <v>1434</v>
      </c>
      <c r="H18" s="17">
        <v>1.363</v>
      </c>
      <c r="I18" s="17">
        <v>0</v>
      </c>
      <c r="J18" s="17">
        <v>2.5000000000000001E-2</v>
      </c>
      <c r="K18" s="17">
        <v>0</v>
      </c>
      <c r="L18" s="17">
        <v>1E-4</v>
      </c>
      <c r="M18" s="17">
        <v>0</v>
      </c>
      <c r="N18" s="17">
        <v>1.0009999999999999</v>
      </c>
      <c r="O18" s="17">
        <v>0</v>
      </c>
      <c r="P18" s="17">
        <v>0</v>
      </c>
      <c r="Q18" s="17">
        <v>1.39</v>
      </c>
      <c r="R18" s="17">
        <v>0.2</v>
      </c>
      <c r="S18" s="17">
        <v>0</v>
      </c>
      <c r="T18" s="17">
        <v>0</v>
      </c>
      <c r="U18" s="17">
        <v>0.28000000000000003</v>
      </c>
      <c r="V18" s="17">
        <v>4.2999999999999997E-2</v>
      </c>
      <c r="W18" s="17">
        <v>1.0999999999999999E-2</v>
      </c>
      <c r="X18" s="17">
        <v>0</v>
      </c>
      <c r="Y18" s="17">
        <v>0.14000000000000001</v>
      </c>
      <c r="Z18" s="17">
        <v>7.5000000000000002E-4</v>
      </c>
      <c r="AA18" s="17">
        <v>1.2E-2</v>
      </c>
      <c r="AB18" s="17">
        <v>0</v>
      </c>
      <c r="AC18" s="17">
        <v>5.0000000000000001E-3</v>
      </c>
      <c r="AD18" s="17">
        <v>0.24</v>
      </c>
      <c r="AE18" s="17">
        <v>0</v>
      </c>
      <c r="AF18" s="17">
        <v>0</v>
      </c>
      <c r="AG18" s="17">
        <v>1E-3</v>
      </c>
      <c r="AH18" s="17">
        <v>6.0000000000000001E-3</v>
      </c>
      <c r="AI18" s="17">
        <v>0</v>
      </c>
      <c r="AJ18" s="17">
        <v>0</v>
      </c>
      <c r="AK18" s="17">
        <f t="shared" si="9"/>
        <v>96.645150000000001</v>
      </c>
      <c r="AL18" s="17" t="e">
        <v>#N/A</v>
      </c>
      <c r="AM18" s="17" t="e">
        <v>#N/A</v>
      </c>
      <c r="AN18" s="17" t="e">
        <v>#N/A</v>
      </c>
      <c r="AO18" s="17" t="e">
        <v>#N/A</v>
      </c>
      <c r="AP18" s="17" t="e">
        <v>#N/A</v>
      </c>
      <c r="AQ18" s="17" t="e">
        <v>#N/A</v>
      </c>
      <c r="AR18" s="17" t="e">
        <v>#N/A</v>
      </c>
      <c r="AS18" s="17" t="e">
        <v>#N/A</v>
      </c>
      <c r="AT18" s="17" t="e">
        <v>#N/A</v>
      </c>
      <c r="AU18" s="17" t="e">
        <v>#N/A</v>
      </c>
      <c r="AV18" s="17" t="e">
        <v>#N/A</v>
      </c>
      <c r="AW18" s="17" t="e">
        <v>#N/A</v>
      </c>
      <c r="AX18" s="17" t="e">
        <v>#N/A</v>
      </c>
      <c r="AY18" s="17" t="e">
        <v>#N/A</v>
      </c>
      <c r="AZ18" s="17" t="e">
        <v>#N/A</v>
      </c>
      <c r="BA18" s="17" t="e">
        <v>#N/A</v>
      </c>
      <c r="BB18" s="17" t="e">
        <v>#N/A</v>
      </c>
      <c r="BC18" s="17" t="s">
        <v>5</v>
      </c>
      <c r="BD18" s="17" t="e">
        <v>#N/A</v>
      </c>
      <c r="BE18" s="17">
        <v>704.7</v>
      </c>
      <c r="BF18" s="17">
        <v>704.7</v>
      </c>
      <c r="BG18" s="17" t="s">
        <v>95</v>
      </c>
      <c r="BH18" s="17">
        <v>221000</v>
      </c>
      <c r="BI18" s="17">
        <v>2216</v>
      </c>
      <c r="BJ18" s="17">
        <v>2437</v>
      </c>
      <c r="BK18" s="17" t="s">
        <v>97</v>
      </c>
      <c r="BL18" s="17">
        <v>4.2</v>
      </c>
      <c r="BM18" s="17">
        <v>1</v>
      </c>
      <c r="BN18" s="17" t="s">
        <v>88</v>
      </c>
      <c r="BO18" s="17">
        <v>5.52</v>
      </c>
      <c r="BP18" s="17" t="e">
        <v>#N/A</v>
      </c>
      <c r="BQ18" s="17" t="e">
        <v>#N/A</v>
      </c>
      <c r="BR18" s="17" t="e">
        <v>#N/A</v>
      </c>
      <c r="BS18" s="17">
        <v>0.17</v>
      </c>
      <c r="BT18" s="17" t="s">
        <v>93</v>
      </c>
      <c r="BU18" s="17">
        <v>1.6</v>
      </c>
      <c r="BV18" s="17" t="s">
        <v>15</v>
      </c>
      <c r="BW18" s="17">
        <v>0.1</v>
      </c>
      <c r="BX18" s="17" t="s">
        <v>87</v>
      </c>
      <c r="BY18" s="17" t="s">
        <v>100</v>
      </c>
      <c r="BZ18" s="17">
        <v>0.1</v>
      </c>
      <c r="CA18" s="17">
        <v>166.66666666666666</v>
      </c>
      <c r="CB18" s="17">
        <v>1666.6666666666667</v>
      </c>
      <c r="CC18" s="17">
        <v>916.66666666666674</v>
      </c>
      <c r="CD18" s="17">
        <v>30</v>
      </c>
      <c r="CE18" s="17">
        <v>20</v>
      </c>
      <c r="CF18" s="17" t="s">
        <v>83</v>
      </c>
      <c r="CG18" s="17" t="s">
        <v>102</v>
      </c>
      <c r="CH18" s="17">
        <v>5000014</v>
      </c>
      <c r="CI18" s="17">
        <v>750</v>
      </c>
      <c r="CJ18" s="17">
        <v>5270</v>
      </c>
      <c r="CK18" s="17" t="s">
        <v>82</v>
      </c>
      <c r="CL18" s="17">
        <v>653.88900000000001</v>
      </c>
      <c r="CM18" s="17">
        <v>10.6724</v>
      </c>
      <c r="CN18" s="17">
        <v>115077</v>
      </c>
      <c r="CO18" s="17" t="s">
        <v>104</v>
      </c>
      <c r="CP18" s="17">
        <v>0.59043000000000012</v>
      </c>
      <c r="CQ18" s="17">
        <v>0.60659375241956537</v>
      </c>
      <c r="CR18" s="17">
        <v>1077.9685702198294</v>
      </c>
      <c r="CS18" s="17" t="e">
        <v>#N/A</v>
      </c>
      <c r="CT18" s="17" t="e">
        <v>#N/A</v>
      </c>
      <c r="CU18" s="17" t="e">
        <v>#N/A</v>
      </c>
      <c r="CV18" s="17" t="e">
        <v>#N/A</v>
      </c>
      <c r="CW18" s="17" t="e">
        <v>#N/A</v>
      </c>
      <c r="CX18" s="17" t="e">
        <v>#N/A</v>
      </c>
      <c r="CY18" s="17" t="e">
        <v>#N/A</v>
      </c>
      <c r="CZ18" s="17" t="e">
        <v>#N/A</v>
      </c>
      <c r="DA18" s="17"/>
      <c r="DB18" s="17"/>
      <c r="DC18" s="17"/>
      <c r="DD18" s="17"/>
      <c r="DE18" s="17"/>
      <c r="DF18" s="17"/>
      <c r="DG18" s="17"/>
      <c r="DH18" s="17"/>
      <c r="DI18" s="17">
        <f t="shared" si="11"/>
        <v>0</v>
      </c>
      <c r="DJ18" s="17" t="e">
        <v>#N/A</v>
      </c>
      <c r="DK18" s="17" t="e">
        <v>#N/A</v>
      </c>
      <c r="DL18" s="17" t="e">
        <v>#N/A</v>
      </c>
      <c r="DM18" t="e">
        <f t="shared" si="12"/>
        <v>#N/A</v>
      </c>
      <c r="DN18" t="e">
        <f t="shared" si="13"/>
        <v>#N/A</v>
      </c>
      <c r="DO18" t="e">
        <f t="shared" ref="DO18:DO33" si="17">DN18*CB18*POWER(PI()*SQRT(CV18),1/2)</f>
        <v>#N/A</v>
      </c>
      <c r="DP18" t="e">
        <f t="shared" si="14"/>
        <v>#N/A</v>
      </c>
      <c r="DQ18" t="e">
        <f t="shared" si="15"/>
        <v>#N/A</v>
      </c>
      <c r="DR18" t="e">
        <f t="shared" si="16"/>
        <v>#N/A</v>
      </c>
    </row>
    <row r="19" spans="1:122" x14ac:dyDescent="0.35">
      <c r="A19" s="17">
        <v>64</v>
      </c>
      <c r="B19" s="17" t="s">
        <v>79</v>
      </c>
      <c r="C19" s="17" t="str">
        <f t="shared" si="10"/>
        <v>100Cr6 - HFS</v>
      </c>
      <c r="D19" s="17">
        <v>1.3505</v>
      </c>
      <c r="E19" s="17" t="s">
        <v>84</v>
      </c>
      <c r="F19" s="17" t="s">
        <v>85</v>
      </c>
      <c r="G19" s="17">
        <f t="shared" si="8"/>
        <v>1435</v>
      </c>
      <c r="H19" s="17">
        <v>1.363</v>
      </c>
      <c r="I19" s="17">
        <v>0</v>
      </c>
      <c r="J19" s="17">
        <v>2.5000000000000001E-2</v>
      </c>
      <c r="K19" s="17">
        <v>0</v>
      </c>
      <c r="L19" s="17">
        <v>1E-4</v>
      </c>
      <c r="M19" s="17">
        <v>0</v>
      </c>
      <c r="N19" s="17">
        <v>1.0009999999999999</v>
      </c>
      <c r="O19" s="17">
        <v>0</v>
      </c>
      <c r="P19" s="17">
        <v>0</v>
      </c>
      <c r="Q19" s="17">
        <v>1.39</v>
      </c>
      <c r="R19" s="17">
        <v>0.2</v>
      </c>
      <c r="S19" s="17">
        <v>0</v>
      </c>
      <c r="T19" s="17">
        <v>0</v>
      </c>
      <c r="U19" s="17">
        <v>0.28000000000000003</v>
      </c>
      <c r="V19" s="17">
        <v>4.2999999999999997E-2</v>
      </c>
      <c r="W19" s="17">
        <v>1.0999999999999999E-2</v>
      </c>
      <c r="X19" s="17">
        <v>0</v>
      </c>
      <c r="Y19" s="17">
        <v>0.14000000000000001</v>
      </c>
      <c r="Z19" s="17">
        <v>7.5000000000000002E-4</v>
      </c>
      <c r="AA19" s="17">
        <v>1.2E-2</v>
      </c>
      <c r="AB19" s="17">
        <v>0</v>
      </c>
      <c r="AC19" s="17">
        <v>5.0000000000000001E-3</v>
      </c>
      <c r="AD19" s="17">
        <v>0.24</v>
      </c>
      <c r="AE19" s="17">
        <v>0</v>
      </c>
      <c r="AF19" s="17">
        <v>0</v>
      </c>
      <c r="AG19" s="17">
        <v>1E-3</v>
      </c>
      <c r="AH19" s="17">
        <v>6.0000000000000001E-3</v>
      </c>
      <c r="AI19" s="17">
        <v>0</v>
      </c>
      <c r="AJ19" s="17">
        <v>0</v>
      </c>
      <c r="AK19" s="17">
        <f t="shared" si="9"/>
        <v>96.645150000000001</v>
      </c>
      <c r="AL19" s="17" t="e">
        <v>#N/A</v>
      </c>
      <c r="AM19" s="17" t="e">
        <v>#N/A</v>
      </c>
      <c r="AN19" s="17" t="e">
        <v>#N/A</v>
      </c>
      <c r="AO19" s="17" t="e">
        <v>#N/A</v>
      </c>
      <c r="AP19" s="17" t="e">
        <v>#N/A</v>
      </c>
      <c r="AQ19" s="17" t="e">
        <v>#N/A</v>
      </c>
      <c r="AR19" s="17" t="e">
        <v>#N/A</v>
      </c>
      <c r="AS19" s="17" t="e">
        <v>#N/A</v>
      </c>
      <c r="AT19" s="17" t="e">
        <v>#N/A</v>
      </c>
      <c r="AU19" s="17" t="e">
        <v>#N/A</v>
      </c>
      <c r="AV19" s="17" t="e">
        <v>#N/A</v>
      </c>
      <c r="AW19" s="17" t="e">
        <v>#N/A</v>
      </c>
      <c r="AX19" s="17" t="e">
        <v>#N/A</v>
      </c>
      <c r="AY19" s="17" t="e">
        <v>#N/A</v>
      </c>
      <c r="AZ19" s="17" t="e">
        <v>#N/A</v>
      </c>
      <c r="BA19" s="17" t="e">
        <v>#N/A</v>
      </c>
      <c r="BB19" s="17" t="e">
        <v>#N/A</v>
      </c>
      <c r="BC19" s="17" t="s">
        <v>5</v>
      </c>
      <c r="BD19" s="17" t="e">
        <v>#N/A</v>
      </c>
      <c r="BE19" s="17">
        <v>704.7</v>
      </c>
      <c r="BF19" s="17">
        <v>704.7</v>
      </c>
      <c r="BG19" s="17" t="s">
        <v>95</v>
      </c>
      <c r="BH19" s="17">
        <v>221000</v>
      </c>
      <c r="BI19" s="17">
        <v>2216</v>
      </c>
      <c r="BJ19" s="17">
        <v>2437</v>
      </c>
      <c r="BK19" s="17" t="s">
        <v>97</v>
      </c>
      <c r="BL19" s="17">
        <v>4.2</v>
      </c>
      <c r="BM19" s="17">
        <v>1</v>
      </c>
      <c r="BN19" s="17" t="s">
        <v>88</v>
      </c>
      <c r="BO19" s="17">
        <v>5.52</v>
      </c>
      <c r="BP19" s="17" t="e">
        <v>#N/A</v>
      </c>
      <c r="BQ19" s="17" t="e">
        <v>#N/A</v>
      </c>
      <c r="BR19" s="17" t="e">
        <v>#N/A</v>
      </c>
      <c r="BS19" s="17">
        <v>0.17</v>
      </c>
      <c r="BT19" s="17" t="s">
        <v>93</v>
      </c>
      <c r="BU19" s="17">
        <v>1.6</v>
      </c>
      <c r="BV19" s="17" t="s">
        <v>15</v>
      </c>
      <c r="BW19" s="17">
        <v>0.1</v>
      </c>
      <c r="BX19" s="17" t="s">
        <v>87</v>
      </c>
      <c r="BY19" s="17" t="s">
        <v>100</v>
      </c>
      <c r="BZ19" s="17">
        <v>0.1</v>
      </c>
      <c r="CA19" s="17">
        <v>233.33333333333331</v>
      </c>
      <c r="CB19" s="17">
        <v>2333.3333333333335</v>
      </c>
      <c r="CC19" s="17">
        <v>1283.3333333333335</v>
      </c>
      <c r="CD19" s="17">
        <v>30</v>
      </c>
      <c r="CE19" s="17">
        <v>20</v>
      </c>
      <c r="CF19" s="17" t="s">
        <v>83</v>
      </c>
      <c r="CG19" s="17" t="s">
        <v>102</v>
      </c>
      <c r="CH19" s="17">
        <v>5000015</v>
      </c>
      <c r="CI19" s="17">
        <v>1050</v>
      </c>
      <c r="CJ19" s="17">
        <v>890</v>
      </c>
      <c r="CK19" s="17" t="s">
        <v>82</v>
      </c>
      <c r="CL19" s="17">
        <v>653.88900000000001</v>
      </c>
      <c r="CM19" s="17">
        <v>10.6724</v>
      </c>
      <c r="CN19" s="17">
        <v>115077</v>
      </c>
      <c r="CO19" s="17" t="s">
        <v>104</v>
      </c>
      <c r="CP19" s="17">
        <v>0.59043000000000012</v>
      </c>
      <c r="CQ19" s="17">
        <v>0.60659375241956537</v>
      </c>
      <c r="CR19" s="17">
        <v>1077.9685702198294</v>
      </c>
      <c r="CS19" s="17" t="e">
        <v>#N/A</v>
      </c>
      <c r="CT19" s="17" t="e">
        <v>#N/A</v>
      </c>
      <c r="CU19" s="17" t="e">
        <v>#N/A</v>
      </c>
      <c r="CV19" s="17" t="e">
        <v>#N/A</v>
      </c>
      <c r="CW19" s="17" t="e">
        <v>#N/A</v>
      </c>
      <c r="CX19" s="17" t="e">
        <v>#N/A</v>
      </c>
      <c r="CY19" s="17" t="e">
        <v>#N/A</v>
      </c>
      <c r="CZ19" s="17" t="e">
        <v>#N/A</v>
      </c>
      <c r="DA19" s="17"/>
      <c r="DB19" s="17"/>
      <c r="DC19" s="17"/>
      <c r="DD19" s="17"/>
      <c r="DE19" s="17"/>
      <c r="DF19" s="17"/>
      <c r="DG19" s="17"/>
      <c r="DH19" s="17"/>
      <c r="DI19" s="17">
        <f t="shared" si="11"/>
        <v>0</v>
      </c>
      <c r="DJ19" s="17" t="e">
        <v>#N/A</v>
      </c>
      <c r="DK19" s="17" t="e">
        <v>#N/A</v>
      </c>
      <c r="DL19" s="17" t="e">
        <v>#N/A</v>
      </c>
      <c r="DM19" t="e">
        <f t="shared" si="12"/>
        <v>#N/A</v>
      </c>
      <c r="DN19" t="e">
        <f t="shared" si="13"/>
        <v>#N/A</v>
      </c>
      <c r="DO19" t="e">
        <f t="shared" si="17"/>
        <v>#N/A</v>
      </c>
      <c r="DP19" t="e">
        <f t="shared" si="14"/>
        <v>#N/A</v>
      </c>
      <c r="DQ19" t="e">
        <f t="shared" si="15"/>
        <v>#N/A</v>
      </c>
      <c r="DR19" t="e">
        <f t="shared" si="16"/>
        <v>#N/A</v>
      </c>
    </row>
    <row r="20" spans="1:122" x14ac:dyDescent="0.35">
      <c r="A20" s="17">
        <v>64</v>
      </c>
      <c r="B20" s="17" t="s">
        <v>79</v>
      </c>
      <c r="C20" s="17" t="str">
        <f t="shared" si="10"/>
        <v>100Cr6 - HFS</v>
      </c>
      <c r="D20" s="17">
        <v>1.3505</v>
      </c>
      <c r="E20" s="17" t="s">
        <v>84</v>
      </c>
      <c r="F20" s="17" t="s">
        <v>85</v>
      </c>
      <c r="G20" s="17">
        <f t="shared" si="8"/>
        <v>1436</v>
      </c>
      <c r="H20" s="17">
        <v>1.363</v>
      </c>
      <c r="I20" s="17">
        <v>0</v>
      </c>
      <c r="J20" s="17">
        <v>2.5000000000000001E-2</v>
      </c>
      <c r="K20" s="17">
        <v>0</v>
      </c>
      <c r="L20" s="17">
        <v>1E-4</v>
      </c>
      <c r="M20" s="17">
        <v>0</v>
      </c>
      <c r="N20" s="17">
        <v>1.0009999999999999</v>
      </c>
      <c r="O20" s="17">
        <v>0</v>
      </c>
      <c r="P20" s="17">
        <v>0</v>
      </c>
      <c r="Q20" s="17">
        <v>1.39</v>
      </c>
      <c r="R20" s="17">
        <v>0.2</v>
      </c>
      <c r="S20" s="17">
        <v>0</v>
      </c>
      <c r="T20" s="17">
        <v>0</v>
      </c>
      <c r="U20" s="17">
        <v>0.28000000000000003</v>
      </c>
      <c r="V20" s="17">
        <v>4.2999999999999997E-2</v>
      </c>
      <c r="W20" s="17">
        <v>1.0999999999999999E-2</v>
      </c>
      <c r="X20" s="17">
        <v>0</v>
      </c>
      <c r="Y20" s="17">
        <v>0.14000000000000001</v>
      </c>
      <c r="Z20" s="17">
        <v>7.5000000000000002E-4</v>
      </c>
      <c r="AA20" s="17">
        <v>1.2E-2</v>
      </c>
      <c r="AB20" s="17">
        <v>0</v>
      </c>
      <c r="AC20" s="17">
        <v>5.0000000000000001E-3</v>
      </c>
      <c r="AD20" s="17">
        <v>0.24</v>
      </c>
      <c r="AE20" s="17">
        <v>0</v>
      </c>
      <c r="AF20" s="17">
        <v>0</v>
      </c>
      <c r="AG20" s="17">
        <v>1E-3</v>
      </c>
      <c r="AH20" s="17">
        <v>6.0000000000000001E-3</v>
      </c>
      <c r="AI20" s="17">
        <v>0</v>
      </c>
      <c r="AJ20" s="17">
        <v>0</v>
      </c>
      <c r="AK20" s="17">
        <f t="shared" si="9"/>
        <v>96.645150000000001</v>
      </c>
      <c r="AL20" s="17" t="e">
        <v>#N/A</v>
      </c>
      <c r="AM20" s="17" t="e">
        <v>#N/A</v>
      </c>
      <c r="AN20" s="17" t="e">
        <v>#N/A</v>
      </c>
      <c r="AO20" s="17" t="e">
        <v>#N/A</v>
      </c>
      <c r="AP20" s="17" t="e">
        <v>#N/A</v>
      </c>
      <c r="AQ20" s="17" t="e">
        <v>#N/A</v>
      </c>
      <c r="AR20" s="17" t="e">
        <v>#N/A</v>
      </c>
      <c r="AS20" s="17" t="e">
        <v>#N/A</v>
      </c>
      <c r="AT20" s="17" t="e">
        <v>#N/A</v>
      </c>
      <c r="AU20" s="17" t="e">
        <v>#N/A</v>
      </c>
      <c r="AV20" s="17" t="e">
        <v>#N/A</v>
      </c>
      <c r="AW20" s="17" t="e">
        <v>#N/A</v>
      </c>
      <c r="AX20" s="17" t="e">
        <v>#N/A</v>
      </c>
      <c r="AY20" s="17" t="e">
        <v>#N/A</v>
      </c>
      <c r="AZ20" s="17" t="e">
        <v>#N/A</v>
      </c>
      <c r="BA20" s="17" t="e">
        <v>#N/A</v>
      </c>
      <c r="BB20" s="17" t="e">
        <v>#N/A</v>
      </c>
      <c r="BC20" s="17" t="s">
        <v>5</v>
      </c>
      <c r="BD20" s="17" t="e">
        <v>#N/A</v>
      </c>
      <c r="BE20" s="17">
        <v>704.7</v>
      </c>
      <c r="BF20" s="17">
        <v>704.7</v>
      </c>
      <c r="BG20" s="17" t="s">
        <v>95</v>
      </c>
      <c r="BH20" s="17">
        <v>221000</v>
      </c>
      <c r="BI20" s="17">
        <v>2216</v>
      </c>
      <c r="BJ20" s="17">
        <v>2437</v>
      </c>
      <c r="BK20" s="17" t="s">
        <v>97</v>
      </c>
      <c r="BL20" s="17">
        <v>4.2</v>
      </c>
      <c r="BM20" s="17">
        <v>1</v>
      </c>
      <c r="BN20" s="17" t="s">
        <v>88</v>
      </c>
      <c r="BO20" s="17">
        <v>5.52</v>
      </c>
      <c r="BP20" s="17" t="e">
        <v>#N/A</v>
      </c>
      <c r="BQ20" s="17" t="e">
        <v>#N/A</v>
      </c>
      <c r="BR20" s="17" t="e">
        <v>#N/A</v>
      </c>
      <c r="BS20" s="17">
        <v>0.17</v>
      </c>
      <c r="BT20" s="17" t="s">
        <v>93</v>
      </c>
      <c r="BU20" s="17">
        <v>1.6</v>
      </c>
      <c r="BV20" s="17" t="s">
        <v>15</v>
      </c>
      <c r="BW20" s="17">
        <v>0.1</v>
      </c>
      <c r="BX20" s="17" t="s">
        <v>87</v>
      </c>
      <c r="BY20" s="17" t="s">
        <v>100</v>
      </c>
      <c r="BZ20" s="17">
        <v>0.1</v>
      </c>
      <c r="CA20" s="17">
        <v>116.77777777777777</v>
      </c>
      <c r="CB20" s="17">
        <v>1167.7777777777778</v>
      </c>
      <c r="CC20" s="17">
        <v>642.27777777777783</v>
      </c>
      <c r="CD20" s="17">
        <v>30</v>
      </c>
      <c r="CE20" s="17">
        <v>20</v>
      </c>
      <c r="CF20" s="17" t="s">
        <v>83</v>
      </c>
      <c r="CG20" s="17" t="s">
        <v>102</v>
      </c>
      <c r="CH20" s="17">
        <v>5000016</v>
      </c>
      <c r="CI20" s="17">
        <v>525.5</v>
      </c>
      <c r="CJ20" s="17">
        <v>5277000</v>
      </c>
      <c r="CK20" s="17" t="s">
        <v>81</v>
      </c>
      <c r="CL20" s="17">
        <v>653.88900000000001</v>
      </c>
      <c r="CM20" s="17">
        <v>10.6724</v>
      </c>
      <c r="CN20" s="17">
        <v>115077</v>
      </c>
      <c r="CO20" s="17" t="s">
        <v>104</v>
      </c>
      <c r="CP20" s="17">
        <v>0.59043000000000012</v>
      </c>
      <c r="CQ20" s="17">
        <v>0.60659375241956537</v>
      </c>
      <c r="CR20" s="17">
        <v>1077.9685702198294</v>
      </c>
      <c r="CS20" s="17" t="e">
        <v>#N/A</v>
      </c>
      <c r="CT20" s="17" t="e">
        <v>#N/A</v>
      </c>
      <c r="CU20" s="17" t="e">
        <v>#N/A</v>
      </c>
      <c r="CV20" s="17" t="e">
        <v>#N/A</v>
      </c>
      <c r="CW20" s="17" t="e">
        <v>#N/A</v>
      </c>
      <c r="CX20" s="17" t="e">
        <v>#N/A</v>
      </c>
      <c r="CY20" s="17" t="e">
        <v>#N/A</v>
      </c>
      <c r="CZ20" s="17" t="e">
        <v>#N/A</v>
      </c>
      <c r="DA20" s="17"/>
      <c r="DB20" s="17"/>
      <c r="DC20" s="17"/>
      <c r="DD20" s="17"/>
      <c r="DE20" s="17"/>
      <c r="DF20" s="17"/>
      <c r="DG20" s="17"/>
      <c r="DH20" s="17"/>
      <c r="DI20" s="17">
        <f t="shared" si="11"/>
        <v>0</v>
      </c>
      <c r="DJ20" s="17" t="e">
        <v>#N/A</v>
      </c>
      <c r="DK20" s="17" t="e">
        <v>#N/A</v>
      </c>
      <c r="DL20" s="17" t="e">
        <v>#N/A</v>
      </c>
      <c r="DM20" t="e">
        <f t="shared" si="12"/>
        <v>#N/A</v>
      </c>
      <c r="DN20" t="e">
        <f t="shared" si="13"/>
        <v>#N/A</v>
      </c>
      <c r="DO20" t="e">
        <f t="shared" si="17"/>
        <v>#N/A</v>
      </c>
      <c r="DP20" t="e">
        <f t="shared" si="14"/>
        <v>#N/A</v>
      </c>
      <c r="DQ20" t="e">
        <f t="shared" si="15"/>
        <v>#N/A</v>
      </c>
      <c r="DR20" t="e">
        <f t="shared" si="16"/>
        <v>#N/A</v>
      </c>
    </row>
    <row r="21" spans="1:122" x14ac:dyDescent="0.35">
      <c r="A21" s="17">
        <v>64</v>
      </c>
      <c r="B21" s="17" t="s">
        <v>79</v>
      </c>
      <c r="C21" s="17" t="str">
        <f t="shared" si="10"/>
        <v>100Cr6 - HFS</v>
      </c>
      <c r="D21" s="17">
        <v>1.3505</v>
      </c>
      <c r="E21" s="17" t="s">
        <v>84</v>
      </c>
      <c r="F21" s="17" t="s">
        <v>85</v>
      </c>
      <c r="G21" s="17">
        <f t="shared" si="8"/>
        <v>1437</v>
      </c>
      <c r="H21" s="17">
        <v>1.363</v>
      </c>
      <c r="I21" s="17">
        <v>0</v>
      </c>
      <c r="J21" s="17">
        <v>2.5000000000000001E-2</v>
      </c>
      <c r="K21" s="17">
        <v>0</v>
      </c>
      <c r="L21" s="17">
        <v>1E-4</v>
      </c>
      <c r="M21" s="17">
        <v>0</v>
      </c>
      <c r="N21" s="17">
        <v>1.0009999999999999</v>
      </c>
      <c r="O21" s="17">
        <v>0</v>
      </c>
      <c r="P21" s="17">
        <v>0</v>
      </c>
      <c r="Q21" s="17">
        <v>1.39</v>
      </c>
      <c r="R21" s="17">
        <v>0.2</v>
      </c>
      <c r="S21" s="17">
        <v>0</v>
      </c>
      <c r="T21" s="17">
        <v>0</v>
      </c>
      <c r="U21" s="17">
        <v>0.28000000000000003</v>
      </c>
      <c r="V21" s="17">
        <v>4.2999999999999997E-2</v>
      </c>
      <c r="W21" s="17">
        <v>1.0999999999999999E-2</v>
      </c>
      <c r="X21" s="17">
        <v>0</v>
      </c>
      <c r="Y21" s="17">
        <v>0.14000000000000001</v>
      </c>
      <c r="Z21" s="17">
        <v>7.5000000000000002E-4</v>
      </c>
      <c r="AA21" s="17">
        <v>1.2E-2</v>
      </c>
      <c r="AB21" s="17">
        <v>0</v>
      </c>
      <c r="AC21" s="17">
        <v>5.0000000000000001E-3</v>
      </c>
      <c r="AD21" s="17">
        <v>0.24</v>
      </c>
      <c r="AE21" s="17">
        <v>0</v>
      </c>
      <c r="AF21" s="17">
        <v>0</v>
      </c>
      <c r="AG21" s="17">
        <v>1E-3</v>
      </c>
      <c r="AH21" s="17">
        <v>6.0000000000000001E-3</v>
      </c>
      <c r="AI21" s="17">
        <v>0</v>
      </c>
      <c r="AJ21" s="17">
        <v>0</v>
      </c>
      <c r="AK21" s="17">
        <f t="shared" si="9"/>
        <v>96.645150000000001</v>
      </c>
      <c r="AL21" s="17" t="e">
        <v>#N/A</v>
      </c>
      <c r="AM21" s="17" t="e">
        <v>#N/A</v>
      </c>
      <c r="AN21" s="17" t="e">
        <v>#N/A</v>
      </c>
      <c r="AO21" s="17" t="e">
        <v>#N/A</v>
      </c>
      <c r="AP21" s="17" t="e">
        <v>#N/A</v>
      </c>
      <c r="AQ21" s="17" t="e">
        <v>#N/A</v>
      </c>
      <c r="AR21" s="17" t="e">
        <v>#N/A</v>
      </c>
      <c r="AS21" s="17" t="e">
        <v>#N/A</v>
      </c>
      <c r="AT21" s="17" t="e">
        <v>#N/A</v>
      </c>
      <c r="AU21" s="17" t="e">
        <v>#N/A</v>
      </c>
      <c r="AV21" s="17" t="e">
        <v>#N/A</v>
      </c>
      <c r="AW21" s="17" t="e">
        <v>#N/A</v>
      </c>
      <c r="AX21" s="17" t="e">
        <v>#N/A</v>
      </c>
      <c r="AY21" s="17" t="e">
        <v>#N/A</v>
      </c>
      <c r="AZ21" s="17" t="e">
        <v>#N/A</v>
      </c>
      <c r="BA21" s="17" t="e">
        <v>#N/A</v>
      </c>
      <c r="BB21" s="17" t="e">
        <v>#N/A</v>
      </c>
      <c r="BC21" s="17" t="s">
        <v>5</v>
      </c>
      <c r="BD21" s="17" t="e">
        <v>#N/A</v>
      </c>
      <c r="BE21" s="17">
        <v>704.7</v>
      </c>
      <c r="BF21" s="17">
        <v>704.7</v>
      </c>
      <c r="BG21" s="17" t="s">
        <v>95</v>
      </c>
      <c r="BH21" s="17">
        <v>221000</v>
      </c>
      <c r="BI21" s="17">
        <v>2216</v>
      </c>
      <c r="BJ21" s="17">
        <v>2437</v>
      </c>
      <c r="BK21" s="17" t="s">
        <v>97</v>
      </c>
      <c r="BL21" s="17">
        <v>4.2</v>
      </c>
      <c r="BM21" s="17">
        <v>1</v>
      </c>
      <c r="BN21" s="17" t="s">
        <v>88</v>
      </c>
      <c r="BO21" s="17">
        <v>5.52</v>
      </c>
      <c r="BP21" s="17" t="e">
        <v>#N/A</v>
      </c>
      <c r="BQ21" s="17" t="e">
        <v>#N/A</v>
      </c>
      <c r="BR21" s="17" t="e">
        <v>#N/A</v>
      </c>
      <c r="BS21" s="17">
        <v>0.17</v>
      </c>
      <c r="BT21" s="17" t="s">
        <v>93</v>
      </c>
      <c r="BU21" s="17">
        <v>1.6</v>
      </c>
      <c r="BV21" s="17" t="s">
        <v>15</v>
      </c>
      <c r="BW21" s="17">
        <v>0.1</v>
      </c>
      <c r="BX21" s="17" t="s">
        <v>87</v>
      </c>
      <c r="BY21" s="17" t="s">
        <v>100</v>
      </c>
      <c r="BZ21" s="17">
        <v>0.1</v>
      </c>
      <c r="CA21" s="17">
        <v>164.73333333333332</v>
      </c>
      <c r="CB21" s="17">
        <v>1647.3333333333333</v>
      </c>
      <c r="CC21" s="17">
        <v>906.0333333333333</v>
      </c>
      <c r="CD21" s="17">
        <v>30</v>
      </c>
      <c r="CE21" s="17">
        <v>20</v>
      </c>
      <c r="CF21" s="17" t="s">
        <v>83</v>
      </c>
      <c r="CG21" s="17" t="s">
        <v>102</v>
      </c>
      <c r="CH21" s="17">
        <v>5000017</v>
      </c>
      <c r="CI21" s="17">
        <v>741.3</v>
      </c>
      <c r="CJ21" s="17">
        <v>12195</v>
      </c>
      <c r="CK21" s="17" t="s">
        <v>82</v>
      </c>
      <c r="CL21" s="17">
        <v>653.88900000000001</v>
      </c>
      <c r="CM21" s="17">
        <v>10.6724</v>
      </c>
      <c r="CN21" s="17">
        <v>115077</v>
      </c>
      <c r="CO21" s="17" t="s">
        <v>104</v>
      </c>
      <c r="CP21" s="17">
        <v>0.59043000000000012</v>
      </c>
      <c r="CQ21" s="17">
        <v>0.60659375241956537</v>
      </c>
      <c r="CR21" s="17">
        <v>1077.9685702198294</v>
      </c>
      <c r="CS21" s="17" t="e">
        <v>#N/A</v>
      </c>
      <c r="CT21" s="17" t="e">
        <v>#N/A</v>
      </c>
      <c r="CU21" s="17" t="e">
        <v>#N/A</v>
      </c>
      <c r="CV21" s="17" t="e">
        <v>#N/A</v>
      </c>
      <c r="CW21" s="17" t="e">
        <v>#N/A</v>
      </c>
      <c r="CX21" s="17" t="e">
        <v>#N/A</v>
      </c>
      <c r="CY21" s="17" t="e">
        <v>#N/A</v>
      </c>
      <c r="CZ21" s="17" t="e">
        <v>#N/A</v>
      </c>
      <c r="DA21" s="17"/>
      <c r="DB21" s="17"/>
      <c r="DC21" s="17"/>
      <c r="DD21" s="17"/>
      <c r="DE21" s="17"/>
      <c r="DF21" s="17"/>
      <c r="DG21" s="17"/>
      <c r="DH21" s="17"/>
      <c r="DI21" s="17">
        <f t="shared" si="11"/>
        <v>0</v>
      </c>
      <c r="DJ21" s="17" t="e">
        <v>#N/A</v>
      </c>
      <c r="DK21" s="17" t="e">
        <v>#N/A</v>
      </c>
      <c r="DL21" s="17" t="e">
        <v>#N/A</v>
      </c>
      <c r="DM21" t="e">
        <f t="shared" si="12"/>
        <v>#N/A</v>
      </c>
      <c r="DN21" t="e">
        <f t="shared" si="13"/>
        <v>#N/A</v>
      </c>
      <c r="DO21" t="e">
        <f t="shared" si="17"/>
        <v>#N/A</v>
      </c>
      <c r="DP21" t="e">
        <f t="shared" si="14"/>
        <v>#N/A</v>
      </c>
      <c r="DQ21" t="e">
        <f t="shared" si="15"/>
        <v>#N/A</v>
      </c>
      <c r="DR21" t="e">
        <f t="shared" si="16"/>
        <v>#N/A</v>
      </c>
    </row>
    <row r="22" spans="1:122" x14ac:dyDescent="0.35">
      <c r="A22" s="17">
        <v>64</v>
      </c>
      <c r="B22" s="17" t="s">
        <v>79</v>
      </c>
      <c r="C22" s="17" t="str">
        <f t="shared" si="10"/>
        <v>100Cr6 - HFS</v>
      </c>
      <c r="D22" s="17">
        <v>1.3505</v>
      </c>
      <c r="E22" s="17" t="s">
        <v>84</v>
      </c>
      <c r="F22" s="17" t="s">
        <v>85</v>
      </c>
      <c r="G22" s="17">
        <f t="shared" si="8"/>
        <v>1438</v>
      </c>
      <c r="H22" s="17">
        <v>1.363</v>
      </c>
      <c r="I22" s="17">
        <v>0</v>
      </c>
      <c r="J22" s="17">
        <v>2.5000000000000001E-2</v>
      </c>
      <c r="K22" s="17">
        <v>0</v>
      </c>
      <c r="L22" s="17">
        <v>1E-4</v>
      </c>
      <c r="M22" s="17">
        <v>0</v>
      </c>
      <c r="N22" s="17">
        <v>1.0009999999999999</v>
      </c>
      <c r="O22" s="17">
        <v>0</v>
      </c>
      <c r="P22" s="17">
        <v>0</v>
      </c>
      <c r="Q22" s="17">
        <v>1.39</v>
      </c>
      <c r="R22" s="17">
        <v>0.2</v>
      </c>
      <c r="S22" s="17">
        <v>0</v>
      </c>
      <c r="T22" s="17">
        <v>0</v>
      </c>
      <c r="U22" s="17">
        <v>0.28000000000000003</v>
      </c>
      <c r="V22" s="17">
        <v>4.2999999999999997E-2</v>
      </c>
      <c r="W22" s="17">
        <v>1.0999999999999999E-2</v>
      </c>
      <c r="X22" s="17">
        <v>0</v>
      </c>
      <c r="Y22" s="17">
        <v>0.14000000000000001</v>
      </c>
      <c r="Z22" s="17">
        <v>7.5000000000000002E-4</v>
      </c>
      <c r="AA22" s="17">
        <v>1.2E-2</v>
      </c>
      <c r="AB22" s="17">
        <v>0</v>
      </c>
      <c r="AC22" s="17">
        <v>5.0000000000000001E-3</v>
      </c>
      <c r="AD22" s="17">
        <v>0.24</v>
      </c>
      <c r="AE22" s="17">
        <v>0</v>
      </c>
      <c r="AF22" s="17">
        <v>0</v>
      </c>
      <c r="AG22" s="17">
        <v>1E-3</v>
      </c>
      <c r="AH22" s="17">
        <v>6.0000000000000001E-3</v>
      </c>
      <c r="AI22" s="17">
        <v>0</v>
      </c>
      <c r="AJ22" s="17">
        <v>0</v>
      </c>
      <c r="AK22" s="17">
        <f t="shared" si="9"/>
        <v>96.645150000000001</v>
      </c>
      <c r="AL22" s="17" t="e">
        <v>#N/A</v>
      </c>
      <c r="AM22" s="17" t="e">
        <v>#N/A</v>
      </c>
      <c r="AN22" s="17" t="e">
        <v>#N/A</v>
      </c>
      <c r="AO22" s="17" t="e">
        <v>#N/A</v>
      </c>
      <c r="AP22" s="17" t="e">
        <v>#N/A</v>
      </c>
      <c r="AQ22" s="17" t="e">
        <v>#N/A</v>
      </c>
      <c r="AR22" s="17" t="e">
        <v>#N/A</v>
      </c>
      <c r="AS22" s="17" t="e">
        <v>#N/A</v>
      </c>
      <c r="AT22" s="17" t="e">
        <v>#N/A</v>
      </c>
      <c r="AU22" s="17" t="e">
        <v>#N/A</v>
      </c>
      <c r="AV22" s="17" t="e">
        <v>#N/A</v>
      </c>
      <c r="AW22" s="17" t="e">
        <v>#N/A</v>
      </c>
      <c r="AX22" s="17" t="e">
        <v>#N/A</v>
      </c>
      <c r="AY22" s="17" t="e">
        <v>#N/A</v>
      </c>
      <c r="AZ22" s="17" t="e">
        <v>#N/A</v>
      </c>
      <c r="BA22" s="17" t="e">
        <v>#N/A</v>
      </c>
      <c r="BB22" s="17" t="e">
        <v>#N/A</v>
      </c>
      <c r="BC22" s="17" t="s">
        <v>5</v>
      </c>
      <c r="BD22" s="17" t="e">
        <v>#N/A</v>
      </c>
      <c r="BE22" s="17">
        <v>704.7</v>
      </c>
      <c r="BF22" s="17">
        <v>704.7</v>
      </c>
      <c r="BG22" s="17" t="s">
        <v>95</v>
      </c>
      <c r="BH22" s="17">
        <v>221000</v>
      </c>
      <c r="BI22" s="17">
        <v>2216</v>
      </c>
      <c r="BJ22" s="17">
        <v>2437</v>
      </c>
      <c r="BK22" s="17" t="s">
        <v>97</v>
      </c>
      <c r="BL22" s="17">
        <v>4.2</v>
      </c>
      <c r="BM22" s="17">
        <v>1</v>
      </c>
      <c r="BN22" s="17" t="s">
        <v>88</v>
      </c>
      <c r="BO22" s="17">
        <v>5.52</v>
      </c>
      <c r="BP22" s="17" t="e">
        <v>#N/A</v>
      </c>
      <c r="BQ22" s="17" t="e">
        <v>#N/A</v>
      </c>
      <c r="BR22" s="17" t="e">
        <v>#N/A</v>
      </c>
      <c r="BS22" s="17">
        <v>0.17</v>
      </c>
      <c r="BT22" s="17" t="s">
        <v>93</v>
      </c>
      <c r="BU22" s="17">
        <v>1.6</v>
      </c>
      <c r="BV22" s="17" t="s">
        <v>15</v>
      </c>
      <c r="BW22" s="17">
        <v>0.1</v>
      </c>
      <c r="BX22" s="17" t="s">
        <v>87</v>
      </c>
      <c r="BY22" s="17" t="s">
        <v>100</v>
      </c>
      <c r="BZ22" s="17">
        <v>0.1</v>
      </c>
      <c r="CA22" s="17">
        <v>164.73333333333332</v>
      </c>
      <c r="CB22" s="17">
        <v>1647.3333333333333</v>
      </c>
      <c r="CC22" s="17">
        <v>906.0333333333333</v>
      </c>
      <c r="CD22" s="17">
        <v>30</v>
      </c>
      <c r="CE22" s="17">
        <v>20</v>
      </c>
      <c r="CF22" s="17" t="s">
        <v>83</v>
      </c>
      <c r="CG22" s="17" t="s">
        <v>102</v>
      </c>
      <c r="CH22" s="17">
        <v>5000018</v>
      </c>
      <c r="CI22" s="17">
        <v>741.3</v>
      </c>
      <c r="CJ22" s="17">
        <v>3300</v>
      </c>
      <c r="CK22" s="17" t="s">
        <v>82</v>
      </c>
      <c r="CL22" s="17">
        <v>653.88900000000001</v>
      </c>
      <c r="CM22" s="17">
        <v>10.6724</v>
      </c>
      <c r="CN22" s="17">
        <v>115077</v>
      </c>
      <c r="CO22" s="17" t="s">
        <v>104</v>
      </c>
      <c r="CP22" s="17">
        <v>0.59043000000000012</v>
      </c>
      <c r="CQ22" s="17">
        <v>0.60659375241956537</v>
      </c>
      <c r="CR22" s="17">
        <v>1077.9685702198294</v>
      </c>
      <c r="CS22" s="17" t="e">
        <v>#N/A</v>
      </c>
      <c r="CT22" s="17" t="e">
        <v>#N/A</v>
      </c>
      <c r="CU22" s="17" t="e">
        <v>#N/A</v>
      </c>
      <c r="CV22" s="17" t="e">
        <v>#N/A</v>
      </c>
      <c r="CW22" s="17" t="e">
        <v>#N/A</v>
      </c>
      <c r="CX22" s="17" t="e">
        <v>#N/A</v>
      </c>
      <c r="CY22" s="17" t="e">
        <v>#N/A</v>
      </c>
      <c r="CZ22" s="17" t="e">
        <v>#N/A</v>
      </c>
      <c r="DA22" s="17"/>
      <c r="DB22" s="17"/>
      <c r="DC22" s="17"/>
      <c r="DD22" s="17"/>
      <c r="DE22" s="17"/>
      <c r="DF22" s="17"/>
      <c r="DG22" s="17"/>
      <c r="DH22" s="17"/>
      <c r="DI22" s="17">
        <f t="shared" si="11"/>
        <v>0</v>
      </c>
      <c r="DJ22" s="17" t="e">
        <v>#N/A</v>
      </c>
      <c r="DK22" s="17" t="e">
        <v>#N/A</v>
      </c>
      <c r="DL22" s="17" t="e">
        <v>#N/A</v>
      </c>
      <c r="DM22" t="e">
        <f t="shared" si="12"/>
        <v>#N/A</v>
      </c>
      <c r="DN22" t="e">
        <f t="shared" si="13"/>
        <v>#N/A</v>
      </c>
      <c r="DO22" t="e">
        <f t="shared" si="17"/>
        <v>#N/A</v>
      </c>
      <c r="DP22" t="e">
        <f t="shared" si="14"/>
        <v>#N/A</v>
      </c>
      <c r="DQ22" t="e">
        <f t="shared" si="15"/>
        <v>#N/A</v>
      </c>
      <c r="DR22" t="e">
        <f t="shared" si="16"/>
        <v>#N/A</v>
      </c>
    </row>
    <row r="23" spans="1:122" x14ac:dyDescent="0.35">
      <c r="A23" s="17">
        <v>64</v>
      </c>
      <c r="B23" s="17" t="s">
        <v>79</v>
      </c>
      <c r="C23" s="17" t="str">
        <f t="shared" si="10"/>
        <v>100Cr6 - HFS</v>
      </c>
      <c r="D23" s="17">
        <v>1.3505</v>
      </c>
      <c r="E23" s="17" t="s">
        <v>84</v>
      </c>
      <c r="F23" s="17" t="s">
        <v>85</v>
      </c>
      <c r="G23" s="17">
        <f t="shared" si="8"/>
        <v>1439</v>
      </c>
      <c r="H23" s="17">
        <v>1.363</v>
      </c>
      <c r="I23" s="17">
        <v>0</v>
      </c>
      <c r="J23" s="17">
        <v>2.5000000000000001E-2</v>
      </c>
      <c r="K23" s="17">
        <v>0</v>
      </c>
      <c r="L23" s="17">
        <v>1E-4</v>
      </c>
      <c r="M23" s="17">
        <v>0</v>
      </c>
      <c r="N23" s="17">
        <v>1.0009999999999999</v>
      </c>
      <c r="O23" s="17">
        <v>0</v>
      </c>
      <c r="P23" s="17">
        <v>0</v>
      </c>
      <c r="Q23" s="17">
        <v>1.39</v>
      </c>
      <c r="R23" s="17">
        <v>0.2</v>
      </c>
      <c r="S23" s="17">
        <v>0</v>
      </c>
      <c r="T23" s="17">
        <v>0</v>
      </c>
      <c r="U23" s="17">
        <v>0.28000000000000003</v>
      </c>
      <c r="V23" s="17">
        <v>4.2999999999999997E-2</v>
      </c>
      <c r="W23" s="17">
        <v>1.0999999999999999E-2</v>
      </c>
      <c r="X23" s="17">
        <v>0</v>
      </c>
      <c r="Y23" s="17">
        <v>0.14000000000000001</v>
      </c>
      <c r="Z23" s="17">
        <v>7.5000000000000002E-4</v>
      </c>
      <c r="AA23" s="17">
        <v>1.2E-2</v>
      </c>
      <c r="AB23" s="17">
        <v>0</v>
      </c>
      <c r="AC23" s="17">
        <v>5.0000000000000001E-3</v>
      </c>
      <c r="AD23" s="17">
        <v>0.24</v>
      </c>
      <c r="AE23" s="17">
        <v>0</v>
      </c>
      <c r="AF23" s="17">
        <v>0</v>
      </c>
      <c r="AG23" s="17">
        <v>1E-3</v>
      </c>
      <c r="AH23" s="17">
        <v>6.0000000000000001E-3</v>
      </c>
      <c r="AI23" s="17">
        <v>0</v>
      </c>
      <c r="AJ23" s="17">
        <v>0</v>
      </c>
      <c r="AK23" s="17">
        <f t="shared" si="9"/>
        <v>96.645150000000001</v>
      </c>
      <c r="AL23" s="17" t="e">
        <v>#N/A</v>
      </c>
      <c r="AM23" s="17" t="e">
        <v>#N/A</v>
      </c>
      <c r="AN23" s="17" t="e">
        <v>#N/A</v>
      </c>
      <c r="AO23" s="17" t="e">
        <v>#N/A</v>
      </c>
      <c r="AP23" s="17" t="e">
        <v>#N/A</v>
      </c>
      <c r="AQ23" s="17" t="e">
        <v>#N/A</v>
      </c>
      <c r="AR23" s="17" t="e">
        <v>#N/A</v>
      </c>
      <c r="AS23" s="17" t="e">
        <v>#N/A</v>
      </c>
      <c r="AT23" s="17" t="e">
        <v>#N/A</v>
      </c>
      <c r="AU23" s="17" t="e">
        <v>#N/A</v>
      </c>
      <c r="AV23" s="17" t="e">
        <v>#N/A</v>
      </c>
      <c r="AW23" s="17" t="e">
        <v>#N/A</v>
      </c>
      <c r="AX23" s="17" t="e">
        <v>#N/A</v>
      </c>
      <c r="AY23" s="17" t="e">
        <v>#N/A</v>
      </c>
      <c r="AZ23" s="17" t="e">
        <v>#N/A</v>
      </c>
      <c r="BA23" s="17" t="e">
        <v>#N/A</v>
      </c>
      <c r="BB23" s="17" t="e">
        <v>#N/A</v>
      </c>
      <c r="BC23" s="17" t="s">
        <v>5</v>
      </c>
      <c r="BD23" s="17" t="e">
        <v>#N/A</v>
      </c>
      <c r="BE23" s="17">
        <v>704.7</v>
      </c>
      <c r="BF23" s="17">
        <v>704.7</v>
      </c>
      <c r="BG23" s="17" t="s">
        <v>95</v>
      </c>
      <c r="BH23" s="17">
        <v>221000</v>
      </c>
      <c r="BI23" s="17">
        <v>2216</v>
      </c>
      <c r="BJ23" s="17">
        <v>2437</v>
      </c>
      <c r="BK23" s="17" t="s">
        <v>97</v>
      </c>
      <c r="BL23" s="17">
        <v>4.2</v>
      </c>
      <c r="BM23" s="17">
        <v>1</v>
      </c>
      <c r="BN23" s="17" t="s">
        <v>88</v>
      </c>
      <c r="BO23" s="17">
        <v>5.52</v>
      </c>
      <c r="BP23" s="17" t="e">
        <v>#N/A</v>
      </c>
      <c r="BQ23" s="17" t="e">
        <v>#N/A</v>
      </c>
      <c r="BR23" s="17" t="e">
        <v>#N/A</v>
      </c>
      <c r="BS23" s="17">
        <v>0.17</v>
      </c>
      <c r="BT23" s="17" t="s">
        <v>93</v>
      </c>
      <c r="BU23" s="17">
        <v>1.6</v>
      </c>
      <c r="BV23" s="17" t="s">
        <v>15</v>
      </c>
      <c r="BW23" s="17">
        <v>0.1</v>
      </c>
      <c r="BX23" s="17" t="s">
        <v>87</v>
      </c>
      <c r="BY23" s="17" t="s">
        <v>100</v>
      </c>
      <c r="BZ23" s="17">
        <v>0.1</v>
      </c>
      <c r="CA23" s="17">
        <v>155.55555555555554</v>
      </c>
      <c r="CB23" s="17">
        <v>1555.5555555555557</v>
      </c>
      <c r="CC23" s="17">
        <v>855.55555555555566</v>
      </c>
      <c r="CD23" s="17">
        <v>30</v>
      </c>
      <c r="CE23" s="17">
        <v>20</v>
      </c>
      <c r="CF23" s="17" t="s">
        <v>83</v>
      </c>
      <c r="CG23" s="17" t="s">
        <v>102</v>
      </c>
      <c r="CH23" s="17">
        <v>5000019</v>
      </c>
      <c r="CI23" s="17">
        <v>700</v>
      </c>
      <c r="CJ23" s="17">
        <v>6390</v>
      </c>
      <c r="CK23" s="17" t="s">
        <v>82</v>
      </c>
      <c r="CL23" s="17">
        <v>653.88900000000001</v>
      </c>
      <c r="CM23" s="17">
        <v>10.6724</v>
      </c>
      <c r="CN23" s="17">
        <v>115077</v>
      </c>
      <c r="CO23" s="17" t="s">
        <v>104</v>
      </c>
      <c r="CP23" s="17">
        <v>0.59043000000000012</v>
      </c>
      <c r="CQ23" s="17">
        <v>0.60659375241956537</v>
      </c>
      <c r="CR23" s="17">
        <v>1077.9685702198294</v>
      </c>
      <c r="CS23" s="17" t="e">
        <v>#N/A</v>
      </c>
      <c r="CT23" s="17" t="e">
        <v>#N/A</v>
      </c>
      <c r="CU23" s="17" t="e">
        <v>#N/A</v>
      </c>
      <c r="CV23" s="17" t="e">
        <v>#N/A</v>
      </c>
      <c r="CW23" s="17" t="e">
        <v>#N/A</v>
      </c>
      <c r="CX23" s="17" t="e">
        <v>#N/A</v>
      </c>
      <c r="CY23" s="17" t="e">
        <v>#N/A</v>
      </c>
      <c r="CZ23" s="17" t="e">
        <v>#N/A</v>
      </c>
      <c r="DA23" s="17"/>
      <c r="DB23" s="17"/>
      <c r="DC23" s="17"/>
      <c r="DD23" s="17"/>
      <c r="DE23" s="17"/>
      <c r="DF23" s="17"/>
      <c r="DG23" s="17"/>
      <c r="DH23" s="17"/>
      <c r="DI23" s="17">
        <f t="shared" si="11"/>
        <v>0</v>
      </c>
      <c r="DJ23" s="17" t="e">
        <v>#N/A</v>
      </c>
      <c r="DK23" s="17" t="e">
        <v>#N/A</v>
      </c>
      <c r="DL23" s="17" t="e">
        <v>#N/A</v>
      </c>
      <c r="DM23" t="e">
        <f t="shared" si="12"/>
        <v>#N/A</v>
      </c>
      <c r="DN23" t="e">
        <f t="shared" si="13"/>
        <v>#N/A</v>
      </c>
      <c r="DO23" t="e">
        <f t="shared" si="17"/>
        <v>#N/A</v>
      </c>
      <c r="DP23" t="e">
        <f t="shared" si="14"/>
        <v>#N/A</v>
      </c>
      <c r="DQ23" t="e">
        <f t="shared" si="15"/>
        <v>#N/A</v>
      </c>
      <c r="DR23" t="e">
        <f t="shared" si="16"/>
        <v>#N/A</v>
      </c>
    </row>
    <row r="24" spans="1:122" x14ac:dyDescent="0.35">
      <c r="A24" s="17">
        <v>64</v>
      </c>
      <c r="B24" s="17" t="s">
        <v>79</v>
      </c>
      <c r="C24" s="17" t="str">
        <f t="shared" si="10"/>
        <v>100Cr6 - HFS</v>
      </c>
      <c r="D24" s="17">
        <v>1.3505</v>
      </c>
      <c r="E24" s="17" t="s">
        <v>84</v>
      </c>
      <c r="F24" s="17" t="s">
        <v>85</v>
      </c>
      <c r="G24" s="17">
        <f t="shared" si="8"/>
        <v>1440</v>
      </c>
      <c r="H24" s="17">
        <v>1.363</v>
      </c>
      <c r="I24" s="17">
        <v>0</v>
      </c>
      <c r="J24" s="17">
        <v>2.5000000000000001E-2</v>
      </c>
      <c r="K24" s="17">
        <v>0</v>
      </c>
      <c r="L24" s="17">
        <v>1E-4</v>
      </c>
      <c r="M24" s="17">
        <v>0</v>
      </c>
      <c r="N24" s="17">
        <v>1.0009999999999999</v>
      </c>
      <c r="O24" s="17">
        <v>0</v>
      </c>
      <c r="P24" s="17">
        <v>0</v>
      </c>
      <c r="Q24" s="17">
        <v>1.39</v>
      </c>
      <c r="R24" s="17">
        <v>0.2</v>
      </c>
      <c r="S24" s="17">
        <v>0</v>
      </c>
      <c r="T24" s="17">
        <v>0</v>
      </c>
      <c r="U24" s="17">
        <v>0.28000000000000003</v>
      </c>
      <c r="V24" s="17">
        <v>4.2999999999999997E-2</v>
      </c>
      <c r="W24" s="17">
        <v>1.0999999999999999E-2</v>
      </c>
      <c r="X24" s="17">
        <v>0</v>
      </c>
      <c r="Y24" s="17">
        <v>0.14000000000000001</v>
      </c>
      <c r="Z24" s="17">
        <v>7.5000000000000002E-4</v>
      </c>
      <c r="AA24" s="17">
        <v>1.2E-2</v>
      </c>
      <c r="AB24" s="17">
        <v>0</v>
      </c>
      <c r="AC24" s="17">
        <v>5.0000000000000001E-3</v>
      </c>
      <c r="AD24" s="17">
        <v>0.24</v>
      </c>
      <c r="AE24" s="17">
        <v>0</v>
      </c>
      <c r="AF24" s="17">
        <v>0</v>
      </c>
      <c r="AG24" s="17">
        <v>1E-3</v>
      </c>
      <c r="AH24" s="17">
        <v>6.0000000000000001E-3</v>
      </c>
      <c r="AI24" s="17">
        <v>0</v>
      </c>
      <c r="AJ24" s="17">
        <v>0</v>
      </c>
      <c r="AK24" s="17">
        <f t="shared" si="9"/>
        <v>96.645150000000001</v>
      </c>
      <c r="AL24" s="17" t="e">
        <v>#N/A</v>
      </c>
      <c r="AM24" s="17" t="e">
        <v>#N/A</v>
      </c>
      <c r="AN24" s="17" t="e">
        <v>#N/A</v>
      </c>
      <c r="AO24" s="17" t="e">
        <v>#N/A</v>
      </c>
      <c r="AP24" s="17" t="e">
        <v>#N/A</v>
      </c>
      <c r="AQ24" s="17" t="e">
        <v>#N/A</v>
      </c>
      <c r="AR24" s="17" t="e">
        <v>#N/A</v>
      </c>
      <c r="AS24" s="17" t="e">
        <v>#N/A</v>
      </c>
      <c r="AT24" s="17" t="e">
        <v>#N/A</v>
      </c>
      <c r="AU24" s="17" t="e">
        <v>#N/A</v>
      </c>
      <c r="AV24" s="17" t="e">
        <v>#N/A</v>
      </c>
      <c r="AW24" s="17" t="e">
        <v>#N/A</v>
      </c>
      <c r="AX24" s="17" t="e">
        <v>#N/A</v>
      </c>
      <c r="AY24" s="17" t="e">
        <v>#N/A</v>
      </c>
      <c r="AZ24" s="17" t="e">
        <v>#N/A</v>
      </c>
      <c r="BA24" s="17" t="e">
        <v>#N/A</v>
      </c>
      <c r="BB24" s="17" t="e">
        <v>#N/A</v>
      </c>
      <c r="BC24" s="17" t="s">
        <v>5</v>
      </c>
      <c r="BD24" s="17" t="e">
        <v>#N/A</v>
      </c>
      <c r="BE24" s="17">
        <v>704.7</v>
      </c>
      <c r="BF24" s="17">
        <v>704.7</v>
      </c>
      <c r="BG24" s="17" t="s">
        <v>95</v>
      </c>
      <c r="BH24" s="17">
        <v>221000</v>
      </c>
      <c r="BI24" s="17">
        <v>2216</v>
      </c>
      <c r="BJ24" s="17">
        <v>2437</v>
      </c>
      <c r="BK24" s="17" t="s">
        <v>97</v>
      </c>
      <c r="BL24" s="17">
        <v>4.2</v>
      </c>
      <c r="BM24" s="17">
        <v>1</v>
      </c>
      <c r="BN24" s="17" t="s">
        <v>88</v>
      </c>
      <c r="BO24" s="17">
        <v>5.52</v>
      </c>
      <c r="BP24" s="17" t="e">
        <v>#N/A</v>
      </c>
      <c r="BQ24" s="17" t="e">
        <v>#N/A</v>
      </c>
      <c r="BR24" s="17" t="e">
        <v>#N/A</v>
      </c>
      <c r="BS24" s="17">
        <v>0.17</v>
      </c>
      <c r="BT24" s="17" t="s">
        <v>93</v>
      </c>
      <c r="BU24" s="17">
        <v>1.6</v>
      </c>
      <c r="BV24" s="17" t="s">
        <v>15</v>
      </c>
      <c r="BW24" s="17">
        <v>0.1</v>
      </c>
      <c r="BX24" s="17" t="s">
        <v>87</v>
      </c>
      <c r="BY24" s="17" t="s">
        <v>100</v>
      </c>
      <c r="BZ24" s="17">
        <v>0.1</v>
      </c>
      <c r="CA24" s="17">
        <v>146.88888888888889</v>
      </c>
      <c r="CB24" s="17">
        <v>1468.8888888888889</v>
      </c>
      <c r="CC24" s="17">
        <v>807.88888888888891</v>
      </c>
      <c r="CD24" s="17">
        <v>30</v>
      </c>
      <c r="CE24" s="17">
        <v>20</v>
      </c>
      <c r="CF24" s="17" t="s">
        <v>83</v>
      </c>
      <c r="CG24" s="17" t="s">
        <v>102</v>
      </c>
      <c r="CH24" s="17">
        <v>5000020</v>
      </c>
      <c r="CI24" s="17">
        <v>661</v>
      </c>
      <c r="CJ24" s="17">
        <v>41820</v>
      </c>
      <c r="CK24" s="17" t="s">
        <v>82</v>
      </c>
      <c r="CL24" s="17">
        <v>653.88900000000001</v>
      </c>
      <c r="CM24" s="17">
        <v>10.6724</v>
      </c>
      <c r="CN24" s="17">
        <v>115077</v>
      </c>
      <c r="CO24" s="17" t="s">
        <v>104</v>
      </c>
      <c r="CP24" s="17">
        <v>0.59043000000000012</v>
      </c>
      <c r="CQ24" s="17">
        <v>0.60659375241956537</v>
      </c>
      <c r="CR24" s="17">
        <v>1077.9685702198294</v>
      </c>
      <c r="CS24" s="17" t="e">
        <v>#N/A</v>
      </c>
      <c r="CT24" s="17" t="e">
        <v>#N/A</v>
      </c>
      <c r="CU24" s="17" t="e">
        <v>#N/A</v>
      </c>
      <c r="CV24" s="17" t="e">
        <v>#N/A</v>
      </c>
      <c r="CW24" s="17" t="e">
        <v>#N/A</v>
      </c>
      <c r="CX24" s="17" t="e">
        <v>#N/A</v>
      </c>
      <c r="CY24" s="17" t="e">
        <v>#N/A</v>
      </c>
      <c r="CZ24" s="17" t="e">
        <v>#N/A</v>
      </c>
      <c r="DA24" s="17"/>
      <c r="DB24" s="17"/>
      <c r="DC24" s="17"/>
      <c r="DD24" s="17"/>
      <c r="DE24" s="17"/>
      <c r="DF24" s="17"/>
      <c r="DG24" s="17"/>
      <c r="DH24" s="17"/>
      <c r="DI24" s="17">
        <f t="shared" si="11"/>
        <v>0</v>
      </c>
      <c r="DJ24" s="17" t="e">
        <v>#N/A</v>
      </c>
      <c r="DK24" s="17" t="e">
        <v>#N/A</v>
      </c>
      <c r="DL24" s="17" t="e">
        <v>#N/A</v>
      </c>
      <c r="DM24" t="e">
        <f t="shared" si="12"/>
        <v>#N/A</v>
      </c>
      <c r="DN24" t="e">
        <f t="shared" si="13"/>
        <v>#N/A</v>
      </c>
      <c r="DO24" t="e">
        <f t="shared" si="17"/>
        <v>#N/A</v>
      </c>
      <c r="DP24" t="e">
        <f t="shared" si="14"/>
        <v>#N/A</v>
      </c>
      <c r="DQ24" t="e">
        <f t="shared" si="15"/>
        <v>#N/A</v>
      </c>
      <c r="DR24" t="e">
        <f t="shared" si="16"/>
        <v>#N/A</v>
      </c>
    </row>
    <row r="25" spans="1:122" x14ac:dyDescent="0.35">
      <c r="A25" s="17">
        <v>64</v>
      </c>
      <c r="B25" s="17" t="s">
        <v>79</v>
      </c>
      <c r="C25" s="17" t="str">
        <f t="shared" si="10"/>
        <v>100Cr6 - HFS</v>
      </c>
      <c r="D25" s="17">
        <v>1.3505</v>
      </c>
      <c r="E25" s="17" t="s">
        <v>84</v>
      </c>
      <c r="F25" s="17" t="s">
        <v>85</v>
      </c>
      <c r="G25" s="17">
        <f t="shared" si="8"/>
        <v>1441</v>
      </c>
      <c r="H25" s="17">
        <v>1.363</v>
      </c>
      <c r="I25" s="17">
        <v>0</v>
      </c>
      <c r="J25" s="17">
        <v>2.5000000000000001E-2</v>
      </c>
      <c r="K25" s="17">
        <v>0</v>
      </c>
      <c r="L25" s="17">
        <v>1E-4</v>
      </c>
      <c r="M25" s="17">
        <v>0</v>
      </c>
      <c r="N25" s="17">
        <v>1.0009999999999999</v>
      </c>
      <c r="O25" s="17">
        <v>0</v>
      </c>
      <c r="P25" s="17">
        <v>0</v>
      </c>
      <c r="Q25" s="17">
        <v>1.39</v>
      </c>
      <c r="R25" s="17">
        <v>0.2</v>
      </c>
      <c r="S25" s="17">
        <v>0</v>
      </c>
      <c r="T25" s="17">
        <v>0</v>
      </c>
      <c r="U25" s="17">
        <v>0.28000000000000003</v>
      </c>
      <c r="V25" s="17">
        <v>4.2999999999999997E-2</v>
      </c>
      <c r="W25" s="17">
        <v>1.0999999999999999E-2</v>
      </c>
      <c r="X25" s="17">
        <v>0</v>
      </c>
      <c r="Y25" s="17">
        <v>0.14000000000000001</v>
      </c>
      <c r="Z25" s="17">
        <v>7.5000000000000002E-4</v>
      </c>
      <c r="AA25" s="17">
        <v>1.2E-2</v>
      </c>
      <c r="AB25" s="17">
        <v>0</v>
      </c>
      <c r="AC25" s="17">
        <v>5.0000000000000001E-3</v>
      </c>
      <c r="AD25" s="17">
        <v>0.24</v>
      </c>
      <c r="AE25" s="17">
        <v>0</v>
      </c>
      <c r="AF25" s="17">
        <v>0</v>
      </c>
      <c r="AG25" s="17">
        <v>1E-3</v>
      </c>
      <c r="AH25" s="17">
        <v>6.0000000000000001E-3</v>
      </c>
      <c r="AI25" s="17">
        <v>0</v>
      </c>
      <c r="AJ25" s="17">
        <v>0</v>
      </c>
      <c r="AK25" s="17">
        <f t="shared" si="9"/>
        <v>96.645150000000001</v>
      </c>
      <c r="AL25" s="17" t="e">
        <v>#N/A</v>
      </c>
      <c r="AM25" s="17" t="e">
        <v>#N/A</v>
      </c>
      <c r="AN25" s="17" t="e">
        <v>#N/A</v>
      </c>
      <c r="AO25" s="17" t="e">
        <v>#N/A</v>
      </c>
      <c r="AP25" s="17" t="e">
        <v>#N/A</v>
      </c>
      <c r="AQ25" s="17" t="e">
        <v>#N/A</v>
      </c>
      <c r="AR25" s="17" t="e">
        <v>#N/A</v>
      </c>
      <c r="AS25" s="17" t="e">
        <v>#N/A</v>
      </c>
      <c r="AT25" s="17" t="e">
        <v>#N/A</v>
      </c>
      <c r="AU25" s="17" t="e">
        <v>#N/A</v>
      </c>
      <c r="AV25" s="17" t="e">
        <v>#N/A</v>
      </c>
      <c r="AW25" s="17" t="e">
        <v>#N/A</v>
      </c>
      <c r="AX25" s="17" t="e">
        <v>#N/A</v>
      </c>
      <c r="AY25" s="17" t="e">
        <v>#N/A</v>
      </c>
      <c r="AZ25" s="17" t="e">
        <v>#N/A</v>
      </c>
      <c r="BA25" s="17" t="e">
        <v>#N/A</v>
      </c>
      <c r="BB25" s="17" t="e">
        <v>#N/A</v>
      </c>
      <c r="BC25" s="17" t="s">
        <v>5</v>
      </c>
      <c r="BD25" s="17" t="e">
        <v>#N/A</v>
      </c>
      <c r="BE25" s="17">
        <v>704.7</v>
      </c>
      <c r="BF25" s="17">
        <v>704.7</v>
      </c>
      <c r="BG25" s="17" t="s">
        <v>95</v>
      </c>
      <c r="BH25" s="17">
        <v>221000</v>
      </c>
      <c r="BI25" s="17">
        <v>2216</v>
      </c>
      <c r="BJ25" s="17">
        <v>2437</v>
      </c>
      <c r="BK25" s="17" t="s">
        <v>97</v>
      </c>
      <c r="BL25" s="17">
        <v>4.2</v>
      </c>
      <c r="BM25" s="17">
        <v>1</v>
      </c>
      <c r="BN25" s="17" t="s">
        <v>88</v>
      </c>
      <c r="BO25" s="17">
        <v>5.52</v>
      </c>
      <c r="BP25" s="17" t="e">
        <v>#N/A</v>
      </c>
      <c r="BQ25" s="17" t="e">
        <v>#N/A</v>
      </c>
      <c r="BR25" s="17" t="e">
        <v>#N/A</v>
      </c>
      <c r="BS25" s="17">
        <v>0.17</v>
      </c>
      <c r="BT25" s="17" t="s">
        <v>93</v>
      </c>
      <c r="BU25" s="17">
        <v>1.6</v>
      </c>
      <c r="BV25" s="17" t="s">
        <v>15</v>
      </c>
      <c r="BW25" s="17">
        <v>0.1</v>
      </c>
      <c r="BX25" s="17" t="s">
        <v>87</v>
      </c>
      <c r="BY25" s="17" t="s">
        <v>100</v>
      </c>
      <c r="BZ25" s="17">
        <v>0.1</v>
      </c>
      <c r="CA25" s="17">
        <v>164.73333333333332</v>
      </c>
      <c r="CB25" s="17">
        <v>1647.3333333333333</v>
      </c>
      <c r="CC25" s="17">
        <v>906.0333333333333</v>
      </c>
      <c r="CD25" s="17">
        <v>30</v>
      </c>
      <c r="CE25" s="17">
        <v>20</v>
      </c>
      <c r="CF25" s="17" t="s">
        <v>83</v>
      </c>
      <c r="CG25" s="17" t="s">
        <v>102</v>
      </c>
      <c r="CH25" s="17">
        <v>5000021</v>
      </c>
      <c r="CI25" s="17">
        <v>741.3</v>
      </c>
      <c r="CJ25" s="17">
        <v>52215</v>
      </c>
      <c r="CK25" s="17" t="s">
        <v>82</v>
      </c>
      <c r="CL25" s="17">
        <v>653.88900000000001</v>
      </c>
      <c r="CM25" s="17">
        <v>10.6724</v>
      </c>
      <c r="CN25" s="17">
        <v>115077</v>
      </c>
      <c r="CO25" s="17" t="s">
        <v>104</v>
      </c>
      <c r="CP25" s="17">
        <v>0.59043000000000012</v>
      </c>
      <c r="CQ25" s="17">
        <v>0.60659375241956537</v>
      </c>
      <c r="CR25" s="17">
        <v>1077.9685702198294</v>
      </c>
      <c r="CS25" s="17" t="e">
        <v>#N/A</v>
      </c>
      <c r="CT25" s="17" t="e">
        <v>#N/A</v>
      </c>
      <c r="CU25" s="17" t="e">
        <v>#N/A</v>
      </c>
      <c r="CV25" s="17" t="e">
        <v>#N/A</v>
      </c>
      <c r="CW25" s="17" t="e">
        <v>#N/A</v>
      </c>
      <c r="CX25" s="17" t="e">
        <v>#N/A</v>
      </c>
      <c r="CY25" s="17" t="e">
        <v>#N/A</v>
      </c>
      <c r="CZ25" s="17" t="e">
        <v>#N/A</v>
      </c>
      <c r="DA25" s="17"/>
      <c r="DB25" s="17"/>
      <c r="DC25" s="17"/>
      <c r="DD25" s="17"/>
      <c r="DE25" s="17"/>
      <c r="DF25" s="17"/>
      <c r="DG25" s="17"/>
      <c r="DH25" s="17"/>
      <c r="DI25" s="17">
        <f t="shared" si="11"/>
        <v>0</v>
      </c>
      <c r="DJ25" s="17" t="e">
        <v>#N/A</v>
      </c>
      <c r="DK25" s="17" t="e">
        <v>#N/A</v>
      </c>
      <c r="DL25" s="17" t="e">
        <v>#N/A</v>
      </c>
      <c r="DM25" t="e">
        <f t="shared" si="12"/>
        <v>#N/A</v>
      </c>
      <c r="DN25" t="e">
        <f t="shared" si="13"/>
        <v>#N/A</v>
      </c>
      <c r="DO25" t="e">
        <f t="shared" si="17"/>
        <v>#N/A</v>
      </c>
      <c r="DP25" t="e">
        <f t="shared" si="14"/>
        <v>#N/A</v>
      </c>
      <c r="DQ25" t="e">
        <f t="shared" si="15"/>
        <v>#N/A</v>
      </c>
      <c r="DR25" t="e">
        <f t="shared" si="16"/>
        <v>#N/A</v>
      </c>
    </row>
    <row r="26" spans="1:122" x14ac:dyDescent="0.35">
      <c r="A26" s="17">
        <v>64</v>
      </c>
      <c r="B26" s="17" t="s">
        <v>79</v>
      </c>
      <c r="C26" s="17" t="str">
        <f t="shared" si="10"/>
        <v>100Cr6 - HFS</v>
      </c>
      <c r="D26" s="17">
        <v>1.3505</v>
      </c>
      <c r="E26" s="17" t="s">
        <v>84</v>
      </c>
      <c r="F26" s="17" t="s">
        <v>85</v>
      </c>
      <c r="G26" s="17">
        <f t="shared" si="8"/>
        <v>1442</v>
      </c>
      <c r="H26" s="17">
        <v>1.363</v>
      </c>
      <c r="I26" s="17">
        <v>0</v>
      </c>
      <c r="J26" s="17">
        <v>2.5000000000000001E-2</v>
      </c>
      <c r="K26" s="17">
        <v>0</v>
      </c>
      <c r="L26" s="17">
        <v>1E-4</v>
      </c>
      <c r="M26" s="17">
        <v>0</v>
      </c>
      <c r="N26" s="17">
        <v>1.0009999999999999</v>
      </c>
      <c r="O26" s="17">
        <v>0</v>
      </c>
      <c r="P26" s="17">
        <v>0</v>
      </c>
      <c r="Q26" s="17">
        <v>1.39</v>
      </c>
      <c r="R26" s="17">
        <v>0.2</v>
      </c>
      <c r="S26" s="17">
        <v>0</v>
      </c>
      <c r="T26" s="17">
        <v>0</v>
      </c>
      <c r="U26" s="17">
        <v>0.28000000000000003</v>
      </c>
      <c r="V26" s="17">
        <v>4.2999999999999997E-2</v>
      </c>
      <c r="W26" s="17">
        <v>1.0999999999999999E-2</v>
      </c>
      <c r="X26" s="17">
        <v>0</v>
      </c>
      <c r="Y26" s="17">
        <v>0.14000000000000001</v>
      </c>
      <c r="Z26" s="17">
        <v>7.5000000000000002E-4</v>
      </c>
      <c r="AA26" s="17">
        <v>1.2E-2</v>
      </c>
      <c r="AB26" s="17">
        <v>0</v>
      </c>
      <c r="AC26" s="17">
        <v>5.0000000000000001E-3</v>
      </c>
      <c r="AD26" s="17">
        <v>0.24</v>
      </c>
      <c r="AE26" s="17">
        <v>0</v>
      </c>
      <c r="AF26" s="17">
        <v>0</v>
      </c>
      <c r="AG26" s="17">
        <v>1E-3</v>
      </c>
      <c r="AH26" s="17">
        <v>6.0000000000000001E-3</v>
      </c>
      <c r="AI26" s="17">
        <v>0</v>
      </c>
      <c r="AJ26" s="17">
        <v>0</v>
      </c>
      <c r="AK26" s="17">
        <f t="shared" si="9"/>
        <v>96.645150000000001</v>
      </c>
      <c r="AL26" s="17" t="e">
        <v>#N/A</v>
      </c>
      <c r="AM26" s="17" t="e">
        <v>#N/A</v>
      </c>
      <c r="AN26" s="17" t="e">
        <v>#N/A</v>
      </c>
      <c r="AO26" s="17" t="e">
        <v>#N/A</v>
      </c>
      <c r="AP26" s="17" t="e">
        <v>#N/A</v>
      </c>
      <c r="AQ26" s="17" t="e">
        <v>#N/A</v>
      </c>
      <c r="AR26" s="17" t="e">
        <v>#N/A</v>
      </c>
      <c r="AS26" s="17" t="e">
        <v>#N/A</v>
      </c>
      <c r="AT26" s="17" t="e">
        <v>#N/A</v>
      </c>
      <c r="AU26" s="17" t="e">
        <v>#N/A</v>
      </c>
      <c r="AV26" s="17" t="e">
        <v>#N/A</v>
      </c>
      <c r="AW26" s="17" t="e">
        <v>#N/A</v>
      </c>
      <c r="AX26" s="17" t="e">
        <v>#N/A</v>
      </c>
      <c r="AY26" s="17" t="e">
        <v>#N/A</v>
      </c>
      <c r="AZ26" s="17" t="e">
        <v>#N/A</v>
      </c>
      <c r="BA26" s="17" t="e">
        <v>#N/A</v>
      </c>
      <c r="BB26" s="17" t="e">
        <v>#N/A</v>
      </c>
      <c r="BC26" s="17" t="s">
        <v>5</v>
      </c>
      <c r="BD26" s="17" t="e">
        <v>#N/A</v>
      </c>
      <c r="BE26" s="17">
        <v>704.7</v>
      </c>
      <c r="BF26" s="17">
        <v>704.7</v>
      </c>
      <c r="BG26" s="17" t="s">
        <v>95</v>
      </c>
      <c r="BH26" s="17">
        <v>221000</v>
      </c>
      <c r="BI26" s="17">
        <v>2216</v>
      </c>
      <c r="BJ26" s="17">
        <v>2437</v>
      </c>
      <c r="BK26" s="17" t="s">
        <v>97</v>
      </c>
      <c r="BL26" s="17">
        <v>4.2</v>
      </c>
      <c r="BM26" s="17">
        <v>1</v>
      </c>
      <c r="BN26" s="17" t="s">
        <v>88</v>
      </c>
      <c r="BO26" s="17">
        <v>5.52</v>
      </c>
      <c r="BP26" s="17" t="e">
        <v>#N/A</v>
      </c>
      <c r="BQ26" s="17" t="e">
        <v>#N/A</v>
      </c>
      <c r="BR26" s="17" t="e">
        <v>#N/A</v>
      </c>
      <c r="BS26" s="17">
        <v>0.17</v>
      </c>
      <c r="BT26" s="17" t="s">
        <v>93</v>
      </c>
      <c r="BU26" s="17">
        <v>1.6</v>
      </c>
      <c r="BV26" s="17" t="s">
        <v>15</v>
      </c>
      <c r="BW26" s="17">
        <v>0.1</v>
      </c>
      <c r="BX26" s="17" t="s">
        <v>87</v>
      </c>
      <c r="BY26" s="17" t="s">
        <v>100</v>
      </c>
      <c r="BZ26" s="17">
        <v>0.1</v>
      </c>
      <c r="CA26" s="17">
        <v>155.55555555555554</v>
      </c>
      <c r="CB26" s="17">
        <v>1555.5555555555557</v>
      </c>
      <c r="CC26" s="17">
        <v>855.55555555555566</v>
      </c>
      <c r="CD26" s="17">
        <v>30</v>
      </c>
      <c r="CE26" s="17">
        <v>20</v>
      </c>
      <c r="CF26" s="17" t="s">
        <v>83</v>
      </c>
      <c r="CG26" s="17" t="s">
        <v>102</v>
      </c>
      <c r="CH26" s="17">
        <v>5000022</v>
      </c>
      <c r="CI26" s="17">
        <v>700</v>
      </c>
      <c r="CJ26" s="17">
        <v>73320</v>
      </c>
      <c r="CK26" s="17" t="s">
        <v>82</v>
      </c>
      <c r="CL26" s="17">
        <v>653.88900000000001</v>
      </c>
      <c r="CM26" s="17">
        <v>10.6724</v>
      </c>
      <c r="CN26" s="17">
        <v>115077</v>
      </c>
      <c r="CO26" s="17" t="s">
        <v>104</v>
      </c>
      <c r="CP26" s="17">
        <v>0.59043000000000012</v>
      </c>
      <c r="CQ26" s="17">
        <v>0.60659375241956537</v>
      </c>
      <c r="CR26" s="17">
        <v>1077.9685702198294</v>
      </c>
      <c r="CS26" s="17" t="e">
        <v>#N/A</v>
      </c>
      <c r="CT26" s="17" t="e">
        <v>#N/A</v>
      </c>
      <c r="CU26" s="17" t="e">
        <v>#N/A</v>
      </c>
      <c r="CV26" s="17" t="e">
        <v>#N/A</v>
      </c>
      <c r="CW26" s="17" t="e">
        <v>#N/A</v>
      </c>
      <c r="CX26" s="17" t="e">
        <v>#N/A</v>
      </c>
      <c r="CY26" s="17" t="e">
        <v>#N/A</v>
      </c>
      <c r="CZ26" s="17" t="e">
        <v>#N/A</v>
      </c>
      <c r="DA26" s="17"/>
      <c r="DB26" s="17"/>
      <c r="DC26" s="17"/>
      <c r="DD26" s="17"/>
      <c r="DE26" s="17"/>
      <c r="DF26" s="17"/>
      <c r="DG26" s="17"/>
      <c r="DH26" s="17"/>
      <c r="DI26" s="17">
        <f t="shared" si="11"/>
        <v>0</v>
      </c>
      <c r="DJ26" s="17" t="e">
        <v>#N/A</v>
      </c>
      <c r="DK26" s="17" t="e">
        <v>#N/A</v>
      </c>
      <c r="DL26" s="17" t="e">
        <v>#N/A</v>
      </c>
      <c r="DM26" t="e">
        <f t="shared" si="12"/>
        <v>#N/A</v>
      </c>
      <c r="DN26" t="e">
        <f t="shared" si="13"/>
        <v>#N/A</v>
      </c>
      <c r="DO26" t="e">
        <f t="shared" si="17"/>
        <v>#N/A</v>
      </c>
      <c r="DP26" t="e">
        <f t="shared" si="14"/>
        <v>#N/A</v>
      </c>
      <c r="DQ26" t="e">
        <f t="shared" si="15"/>
        <v>#N/A</v>
      </c>
      <c r="DR26" t="e">
        <f t="shared" si="16"/>
        <v>#N/A</v>
      </c>
    </row>
    <row r="27" spans="1:122" x14ac:dyDescent="0.35">
      <c r="A27" s="17">
        <v>64</v>
      </c>
      <c r="B27" s="17" t="s">
        <v>79</v>
      </c>
      <c r="C27" s="17" t="str">
        <f t="shared" si="10"/>
        <v>100Cr6 - HFS</v>
      </c>
      <c r="D27" s="17">
        <v>1.3505</v>
      </c>
      <c r="E27" s="17" t="s">
        <v>84</v>
      </c>
      <c r="F27" s="17" t="s">
        <v>85</v>
      </c>
      <c r="G27" s="17">
        <f t="shared" si="8"/>
        <v>1443</v>
      </c>
      <c r="H27" s="17">
        <v>1.363</v>
      </c>
      <c r="I27" s="17">
        <v>0</v>
      </c>
      <c r="J27" s="17">
        <v>2.5000000000000001E-2</v>
      </c>
      <c r="K27" s="17">
        <v>0</v>
      </c>
      <c r="L27" s="17">
        <v>1E-4</v>
      </c>
      <c r="M27" s="17">
        <v>0</v>
      </c>
      <c r="N27" s="17">
        <v>1.0009999999999999</v>
      </c>
      <c r="O27" s="17">
        <v>0</v>
      </c>
      <c r="P27" s="17">
        <v>0</v>
      </c>
      <c r="Q27" s="17">
        <v>1.39</v>
      </c>
      <c r="R27" s="17">
        <v>0.2</v>
      </c>
      <c r="S27" s="17">
        <v>0</v>
      </c>
      <c r="T27" s="17">
        <v>0</v>
      </c>
      <c r="U27" s="17">
        <v>0.28000000000000003</v>
      </c>
      <c r="V27" s="17">
        <v>4.2999999999999997E-2</v>
      </c>
      <c r="W27" s="17">
        <v>1.0999999999999999E-2</v>
      </c>
      <c r="X27" s="17">
        <v>0</v>
      </c>
      <c r="Y27" s="17">
        <v>0.14000000000000001</v>
      </c>
      <c r="Z27" s="17">
        <v>7.5000000000000002E-4</v>
      </c>
      <c r="AA27" s="17">
        <v>1.2E-2</v>
      </c>
      <c r="AB27" s="17">
        <v>0</v>
      </c>
      <c r="AC27" s="17">
        <v>5.0000000000000001E-3</v>
      </c>
      <c r="AD27" s="17">
        <v>0.24</v>
      </c>
      <c r="AE27" s="17">
        <v>0</v>
      </c>
      <c r="AF27" s="17">
        <v>0</v>
      </c>
      <c r="AG27" s="17">
        <v>1E-3</v>
      </c>
      <c r="AH27" s="17">
        <v>6.0000000000000001E-3</v>
      </c>
      <c r="AI27" s="17">
        <v>0</v>
      </c>
      <c r="AJ27" s="17">
        <v>0</v>
      </c>
      <c r="AK27" s="17">
        <f t="shared" si="9"/>
        <v>96.645150000000001</v>
      </c>
      <c r="AL27" s="17" t="e">
        <v>#N/A</v>
      </c>
      <c r="AM27" s="17" t="e">
        <v>#N/A</v>
      </c>
      <c r="AN27" s="17" t="e">
        <v>#N/A</v>
      </c>
      <c r="AO27" s="17" t="e">
        <v>#N/A</v>
      </c>
      <c r="AP27" s="17" t="e">
        <v>#N/A</v>
      </c>
      <c r="AQ27" s="17" t="e">
        <v>#N/A</v>
      </c>
      <c r="AR27" s="17" t="e">
        <v>#N/A</v>
      </c>
      <c r="AS27" s="17" t="e">
        <v>#N/A</v>
      </c>
      <c r="AT27" s="17" t="e">
        <v>#N/A</v>
      </c>
      <c r="AU27" s="17" t="e">
        <v>#N/A</v>
      </c>
      <c r="AV27" s="17" t="e">
        <v>#N/A</v>
      </c>
      <c r="AW27" s="17" t="e">
        <v>#N/A</v>
      </c>
      <c r="AX27" s="17" t="e">
        <v>#N/A</v>
      </c>
      <c r="AY27" s="17" t="e">
        <v>#N/A</v>
      </c>
      <c r="AZ27" s="17" t="e">
        <v>#N/A</v>
      </c>
      <c r="BA27" s="17" t="e">
        <v>#N/A</v>
      </c>
      <c r="BB27" s="17" t="e">
        <v>#N/A</v>
      </c>
      <c r="BC27" s="17" t="s">
        <v>5</v>
      </c>
      <c r="BD27" s="17" t="e">
        <v>#N/A</v>
      </c>
      <c r="BE27" s="17">
        <v>704.7</v>
      </c>
      <c r="BF27" s="17">
        <v>704.7</v>
      </c>
      <c r="BG27" s="17" t="s">
        <v>95</v>
      </c>
      <c r="BH27" s="17">
        <v>221000</v>
      </c>
      <c r="BI27" s="17">
        <v>2216</v>
      </c>
      <c r="BJ27" s="17">
        <v>2437</v>
      </c>
      <c r="BK27" s="17" t="s">
        <v>97</v>
      </c>
      <c r="BL27" s="17">
        <v>4.2</v>
      </c>
      <c r="BM27" s="17">
        <v>1</v>
      </c>
      <c r="BN27" s="17" t="s">
        <v>88</v>
      </c>
      <c r="BO27" s="17">
        <v>5.52</v>
      </c>
      <c r="BP27" s="17" t="e">
        <v>#N/A</v>
      </c>
      <c r="BQ27" s="17" t="e">
        <v>#N/A</v>
      </c>
      <c r="BR27" s="17" t="e">
        <v>#N/A</v>
      </c>
      <c r="BS27" s="17">
        <v>0.17</v>
      </c>
      <c r="BT27" s="17" t="s">
        <v>93</v>
      </c>
      <c r="BU27" s="17">
        <v>1.6</v>
      </c>
      <c r="BV27" s="17" t="s">
        <v>15</v>
      </c>
      <c r="BW27" s="17">
        <v>0.1</v>
      </c>
      <c r="BX27" s="17" t="s">
        <v>87</v>
      </c>
      <c r="BY27" s="17" t="s">
        <v>100</v>
      </c>
      <c r="BZ27" s="17">
        <v>0.1</v>
      </c>
      <c r="CA27" s="17">
        <v>146.88888888888889</v>
      </c>
      <c r="CB27" s="17">
        <v>1468.8888888888889</v>
      </c>
      <c r="CC27" s="17">
        <v>807.88888888888891</v>
      </c>
      <c r="CD27" s="17">
        <v>30</v>
      </c>
      <c r="CE27" s="17">
        <v>20</v>
      </c>
      <c r="CF27" s="17" t="s">
        <v>83</v>
      </c>
      <c r="CG27" s="17" t="s">
        <v>102</v>
      </c>
      <c r="CH27" s="17">
        <v>5000023</v>
      </c>
      <c r="CI27" s="17">
        <v>661</v>
      </c>
      <c r="CJ27" s="17">
        <v>34875</v>
      </c>
      <c r="CK27" s="17" t="s">
        <v>82</v>
      </c>
      <c r="CL27" s="17">
        <v>653.88900000000001</v>
      </c>
      <c r="CM27" s="17">
        <v>10.6724</v>
      </c>
      <c r="CN27" s="17">
        <v>115077</v>
      </c>
      <c r="CO27" s="17" t="s">
        <v>104</v>
      </c>
      <c r="CP27" s="17">
        <v>0.59043000000000012</v>
      </c>
      <c r="CQ27" s="17">
        <v>0.60659375241956537</v>
      </c>
      <c r="CR27" s="17">
        <v>1077.9685702198294</v>
      </c>
      <c r="CS27" s="17" t="e">
        <v>#N/A</v>
      </c>
      <c r="CT27" s="17" t="e">
        <v>#N/A</v>
      </c>
      <c r="CU27" s="17" t="e">
        <v>#N/A</v>
      </c>
      <c r="CV27" s="17" t="e">
        <v>#N/A</v>
      </c>
      <c r="CW27" s="17" t="e">
        <v>#N/A</v>
      </c>
      <c r="CX27" s="17" t="e">
        <v>#N/A</v>
      </c>
      <c r="CY27" s="17" t="e">
        <v>#N/A</v>
      </c>
      <c r="CZ27" s="17" t="e">
        <v>#N/A</v>
      </c>
      <c r="DA27" s="17"/>
      <c r="DB27" s="17"/>
      <c r="DC27" s="17"/>
      <c r="DD27" s="17"/>
      <c r="DE27" s="17"/>
      <c r="DF27" s="17"/>
      <c r="DG27" s="17"/>
      <c r="DH27" s="17"/>
      <c r="DI27" s="17">
        <f t="shared" si="11"/>
        <v>0</v>
      </c>
      <c r="DJ27" s="17" t="e">
        <v>#N/A</v>
      </c>
      <c r="DK27" s="17" t="e">
        <v>#N/A</v>
      </c>
      <c r="DL27" s="17" t="e">
        <v>#N/A</v>
      </c>
      <c r="DM27" t="e">
        <f t="shared" si="12"/>
        <v>#N/A</v>
      </c>
      <c r="DN27" t="e">
        <f t="shared" si="13"/>
        <v>#N/A</v>
      </c>
      <c r="DO27" t="e">
        <f t="shared" si="17"/>
        <v>#N/A</v>
      </c>
      <c r="DP27" t="e">
        <f t="shared" si="14"/>
        <v>#N/A</v>
      </c>
      <c r="DQ27" t="e">
        <f t="shared" si="15"/>
        <v>#N/A</v>
      </c>
      <c r="DR27" t="e">
        <f t="shared" si="16"/>
        <v>#N/A</v>
      </c>
    </row>
    <row r="28" spans="1:122" x14ac:dyDescent="0.35">
      <c r="A28" s="17">
        <v>64</v>
      </c>
      <c r="B28" s="17" t="s">
        <v>79</v>
      </c>
      <c r="C28" s="17" t="str">
        <f t="shared" si="10"/>
        <v>100Cr6 - HFS</v>
      </c>
      <c r="D28" s="17">
        <v>1.3505</v>
      </c>
      <c r="E28" s="17" t="s">
        <v>84</v>
      </c>
      <c r="F28" s="17" t="s">
        <v>85</v>
      </c>
      <c r="G28" s="17">
        <f t="shared" si="8"/>
        <v>1444</v>
      </c>
      <c r="H28" s="17">
        <v>1.363</v>
      </c>
      <c r="I28" s="17">
        <v>0</v>
      </c>
      <c r="J28" s="17">
        <v>2.5000000000000001E-2</v>
      </c>
      <c r="K28" s="17">
        <v>0</v>
      </c>
      <c r="L28" s="17">
        <v>1E-4</v>
      </c>
      <c r="M28" s="17">
        <v>0</v>
      </c>
      <c r="N28" s="17">
        <v>1.0009999999999999</v>
      </c>
      <c r="O28" s="17">
        <v>0</v>
      </c>
      <c r="P28" s="17">
        <v>0</v>
      </c>
      <c r="Q28" s="17">
        <v>1.39</v>
      </c>
      <c r="R28" s="17">
        <v>0.2</v>
      </c>
      <c r="S28" s="17">
        <v>0</v>
      </c>
      <c r="T28" s="17">
        <v>0</v>
      </c>
      <c r="U28" s="17">
        <v>0.28000000000000003</v>
      </c>
      <c r="V28" s="17">
        <v>4.2999999999999997E-2</v>
      </c>
      <c r="W28" s="17">
        <v>1.0999999999999999E-2</v>
      </c>
      <c r="X28" s="17">
        <v>0</v>
      </c>
      <c r="Y28" s="17">
        <v>0.14000000000000001</v>
      </c>
      <c r="Z28" s="17">
        <v>7.5000000000000002E-4</v>
      </c>
      <c r="AA28" s="17">
        <v>1.2E-2</v>
      </c>
      <c r="AB28" s="17">
        <v>0</v>
      </c>
      <c r="AC28" s="17">
        <v>5.0000000000000001E-3</v>
      </c>
      <c r="AD28" s="17">
        <v>0.24</v>
      </c>
      <c r="AE28" s="17">
        <v>0</v>
      </c>
      <c r="AF28" s="17">
        <v>0</v>
      </c>
      <c r="AG28" s="17">
        <v>1E-3</v>
      </c>
      <c r="AH28" s="17">
        <v>6.0000000000000001E-3</v>
      </c>
      <c r="AI28" s="17">
        <v>0</v>
      </c>
      <c r="AJ28" s="17">
        <v>0</v>
      </c>
      <c r="AK28" s="17">
        <f t="shared" si="9"/>
        <v>96.645150000000001</v>
      </c>
      <c r="AL28" s="17" t="e">
        <v>#N/A</v>
      </c>
      <c r="AM28" s="17" t="e">
        <v>#N/A</v>
      </c>
      <c r="AN28" s="17" t="e">
        <v>#N/A</v>
      </c>
      <c r="AO28" s="17" t="e">
        <v>#N/A</v>
      </c>
      <c r="AP28" s="17" t="e">
        <v>#N/A</v>
      </c>
      <c r="AQ28" s="17" t="e">
        <v>#N/A</v>
      </c>
      <c r="AR28" s="17" t="e">
        <v>#N/A</v>
      </c>
      <c r="AS28" s="17" t="e">
        <v>#N/A</v>
      </c>
      <c r="AT28" s="17" t="e">
        <v>#N/A</v>
      </c>
      <c r="AU28" s="17" t="e">
        <v>#N/A</v>
      </c>
      <c r="AV28" s="17" t="e">
        <v>#N/A</v>
      </c>
      <c r="AW28" s="17" t="e">
        <v>#N/A</v>
      </c>
      <c r="AX28" s="17" t="e">
        <v>#N/A</v>
      </c>
      <c r="AY28" s="17" t="e">
        <v>#N/A</v>
      </c>
      <c r="AZ28" s="17" t="e">
        <v>#N/A</v>
      </c>
      <c r="BA28" s="17" t="e">
        <v>#N/A</v>
      </c>
      <c r="BB28" s="17" t="e">
        <v>#N/A</v>
      </c>
      <c r="BC28" s="17" t="s">
        <v>5</v>
      </c>
      <c r="BD28" s="17" t="e">
        <v>#N/A</v>
      </c>
      <c r="BE28" s="17">
        <v>704.7</v>
      </c>
      <c r="BF28" s="17">
        <v>704.7</v>
      </c>
      <c r="BG28" s="17" t="s">
        <v>95</v>
      </c>
      <c r="BH28" s="17">
        <v>221000</v>
      </c>
      <c r="BI28" s="17">
        <v>2216</v>
      </c>
      <c r="BJ28" s="17">
        <v>2437</v>
      </c>
      <c r="BK28" s="17" t="s">
        <v>97</v>
      </c>
      <c r="BL28" s="17">
        <v>4.2</v>
      </c>
      <c r="BM28" s="17">
        <v>1</v>
      </c>
      <c r="BN28" s="17" t="s">
        <v>88</v>
      </c>
      <c r="BO28" s="17">
        <v>5.52</v>
      </c>
      <c r="BP28" s="17" t="e">
        <v>#N/A</v>
      </c>
      <c r="BQ28" s="17" t="e">
        <v>#N/A</v>
      </c>
      <c r="BR28" s="17" t="e">
        <v>#N/A</v>
      </c>
      <c r="BS28" s="17">
        <v>0.17</v>
      </c>
      <c r="BT28" s="17" t="s">
        <v>93</v>
      </c>
      <c r="BU28" s="17">
        <v>1.6</v>
      </c>
      <c r="BV28" s="17" t="s">
        <v>15</v>
      </c>
      <c r="BW28" s="17">
        <v>0.1</v>
      </c>
      <c r="BX28" s="17" t="s">
        <v>87</v>
      </c>
      <c r="BY28" s="17" t="s">
        <v>100</v>
      </c>
      <c r="BZ28" s="17">
        <v>0.1</v>
      </c>
      <c r="CA28" s="17">
        <v>138.71111111111111</v>
      </c>
      <c r="CB28" s="17">
        <v>1387.1111111111113</v>
      </c>
      <c r="CC28" s="17">
        <v>762.91111111111127</v>
      </c>
      <c r="CD28" s="17">
        <v>30</v>
      </c>
      <c r="CE28" s="17">
        <v>20</v>
      </c>
      <c r="CF28" s="17" t="s">
        <v>83</v>
      </c>
      <c r="CG28" s="17" t="s">
        <v>102</v>
      </c>
      <c r="CH28" s="17">
        <v>5000024</v>
      </c>
      <c r="CI28" s="17">
        <v>624.20000000000005</v>
      </c>
      <c r="CJ28" s="17">
        <v>14932000</v>
      </c>
      <c r="CK28" s="17" t="s">
        <v>81</v>
      </c>
      <c r="CL28" s="17">
        <v>653.88900000000001</v>
      </c>
      <c r="CM28" s="17">
        <v>10.6724</v>
      </c>
      <c r="CN28" s="17">
        <v>115077</v>
      </c>
      <c r="CO28" s="17" t="s">
        <v>104</v>
      </c>
      <c r="CP28" s="17">
        <v>0.59043000000000012</v>
      </c>
      <c r="CQ28" s="17">
        <v>0.60659375241956537</v>
      </c>
      <c r="CR28" s="17">
        <v>1077.9685702198294</v>
      </c>
      <c r="CS28" s="17" t="e">
        <v>#N/A</v>
      </c>
      <c r="CT28" s="17" t="e">
        <v>#N/A</v>
      </c>
      <c r="CU28" s="17" t="e">
        <v>#N/A</v>
      </c>
      <c r="CV28" s="17" t="e">
        <v>#N/A</v>
      </c>
      <c r="CW28" s="17" t="e">
        <v>#N/A</v>
      </c>
      <c r="CX28" s="17" t="e">
        <v>#N/A</v>
      </c>
      <c r="CY28" s="17" t="e">
        <v>#N/A</v>
      </c>
      <c r="CZ28" s="17" t="e">
        <v>#N/A</v>
      </c>
      <c r="DA28" s="17"/>
      <c r="DB28" s="17"/>
      <c r="DC28" s="17"/>
      <c r="DD28" s="17"/>
      <c r="DE28" s="17"/>
      <c r="DF28" s="17"/>
      <c r="DG28" s="17"/>
      <c r="DH28" s="17"/>
      <c r="DI28" s="17">
        <f t="shared" si="11"/>
        <v>0</v>
      </c>
      <c r="DJ28" s="17" t="e">
        <v>#N/A</v>
      </c>
      <c r="DK28" s="17" t="e">
        <v>#N/A</v>
      </c>
      <c r="DL28" s="17" t="e">
        <v>#N/A</v>
      </c>
      <c r="DM28" t="e">
        <f t="shared" si="12"/>
        <v>#N/A</v>
      </c>
      <c r="DN28" t="e">
        <f t="shared" si="13"/>
        <v>#N/A</v>
      </c>
      <c r="DO28" t="e">
        <f t="shared" si="17"/>
        <v>#N/A</v>
      </c>
      <c r="DP28" t="e">
        <f t="shared" si="14"/>
        <v>#N/A</v>
      </c>
      <c r="DQ28" t="e">
        <f t="shared" si="15"/>
        <v>#N/A</v>
      </c>
      <c r="DR28" t="e">
        <f t="shared" si="16"/>
        <v>#N/A</v>
      </c>
    </row>
    <row r="29" spans="1:122" x14ac:dyDescent="0.35">
      <c r="A29" s="17">
        <v>64</v>
      </c>
      <c r="B29" s="17" t="s">
        <v>79</v>
      </c>
      <c r="C29" s="17" t="str">
        <f t="shared" si="10"/>
        <v>100Cr6 - HFS</v>
      </c>
      <c r="D29" s="17">
        <v>1.3505</v>
      </c>
      <c r="E29" s="17" t="s">
        <v>84</v>
      </c>
      <c r="F29" s="17" t="s">
        <v>85</v>
      </c>
      <c r="G29" s="17">
        <f t="shared" si="8"/>
        <v>1445</v>
      </c>
      <c r="H29" s="17">
        <v>1.363</v>
      </c>
      <c r="I29" s="17">
        <v>0</v>
      </c>
      <c r="J29" s="17">
        <v>2.5000000000000001E-2</v>
      </c>
      <c r="K29" s="17">
        <v>0</v>
      </c>
      <c r="L29" s="17">
        <v>1E-4</v>
      </c>
      <c r="M29" s="17">
        <v>0</v>
      </c>
      <c r="N29" s="17">
        <v>1.0009999999999999</v>
      </c>
      <c r="O29" s="17">
        <v>0</v>
      </c>
      <c r="P29" s="17">
        <v>0</v>
      </c>
      <c r="Q29" s="17">
        <v>1.39</v>
      </c>
      <c r="R29" s="17">
        <v>0.2</v>
      </c>
      <c r="S29" s="17">
        <v>0</v>
      </c>
      <c r="T29" s="17">
        <v>0</v>
      </c>
      <c r="U29" s="17">
        <v>0.28000000000000003</v>
      </c>
      <c r="V29" s="17">
        <v>4.2999999999999997E-2</v>
      </c>
      <c r="W29" s="17">
        <v>1.0999999999999999E-2</v>
      </c>
      <c r="X29" s="17">
        <v>0</v>
      </c>
      <c r="Y29" s="17">
        <v>0.14000000000000001</v>
      </c>
      <c r="Z29" s="17">
        <v>7.5000000000000002E-4</v>
      </c>
      <c r="AA29" s="17">
        <v>1.2E-2</v>
      </c>
      <c r="AB29" s="17">
        <v>0</v>
      </c>
      <c r="AC29" s="17">
        <v>5.0000000000000001E-3</v>
      </c>
      <c r="AD29" s="17">
        <v>0.24</v>
      </c>
      <c r="AE29" s="17">
        <v>0</v>
      </c>
      <c r="AF29" s="17">
        <v>0</v>
      </c>
      <c r="AG29" s="17">
        <v>1E-3</v>
      </c>
      <c r="AH29" s="17">
        <v>6.0000000000000001E-3</v>
      </c>
      <c r="AI29" s="17">
        <v>0</v>
      </c>
      <c r="AJ29" s="17">
        <v>0</v>
      </c>
      <c r="AK29" s="17">
        <f t="shared" si="9"/>
        <v>96.645150000000001</v>
      </c>
      <c r="AL29" s="17" t="e">
        <v>#N/A</v>
      </c>
      <c r="AM29" s="17" t="e">
        <v>#N/A</v>
      </c>
      <c r="AN29" s="17" t="e">
        <v>#N/A</v>
      </c>
      <c r="AO29" s="17" t="e">
        <v>#N/A</v>
      </c>
      <c r="AP29" s="17" t="e">
        <v>#N/A</v>
      </c>
      <c r="AQ29" s="17" t="e">
        <v>#N/A</v>
      </c>
      <c r="AR29" s="17" t="e">
        <v>#N/A</v>
      </c>
      <c r="AS29" s="17" t="e">
        <v>#N/A</v>
      </c>
      <c r="AT29" s="17" t="e">
        <v>#N/A</v>
      </c>
      <c r="AU29" s="17" t="e">
        <v>#N/A</v>
      </c>
      <c r="AV29" s="17" t="e">
        <v>#N/A</v>
      </c>
      <c r="AW29" s="17" t="e">
        <v>#N/A</v>
      </c>
      <c r="AX29" s="17" t="e">
        <v>#N/A</v>
      </c>
      <c r="AY29" s="17" t="e">
        <v>#N/A</v>
      </c>
      <c r="AZ29" s="17" t="e">
        <v>#N/A</v>
      </c>
      <c r="BA29" s="17" t="e">
        <v>#N/A</v>
      </c>
      <c r="BB29" s="17" t="e">
        <v>#N/A</v>
      </c>
      <c r="BC29" s="17" t="s">
        <v>5</v>
      </c>
      <c r="BD29" s="17" t="e">
        <v>#N/A</v>
      </c>
      <c r="BE29" s="17">
        <v>704.7</v>
      </c>
      <c r="BF29" s="17">
        <v>704.7</v>
      </c>
      <c r="BG29" s="17" t="s">
        <v>95</v>
      </c>
      <c r="BH29" s="17">
        <v>221000</v>
      </c>
      <c r="BI29" s="17">
        <v>2216</v>
      </c>
      <c r="BJ29" s="17">
        <v>2437</v>
      </c>
      <c r="BK29" s="17" t="s">
        <v>97</v>
      </c>
      <c r="BL29" s="17">
        <v>4.2</v>
      </c>
      <c r="BM29" s="17">
        <v>1</v>
      </c>
      <c r="BN29" s="17" t="s">
        <v>88</v>
      </c>
      <c r="BO29" s="17">
        <v>5.52</v>
      </c>
      <c r="BP29" s="17" t="e">
        <v>#N/A</v>
      </c>
      <c r="BQ29" s="17" t="e">
        <v>#N/A</v>
      </c>
      <c r="BR29" s="17" t="e">
        <v>#N/A</v>
      </c>
      <c r="BS29" s="17">
        <v>0.17</v>
      </c>
      <c r="BT29" s="17" t="s">
        <v>93</v>
      </c>
      <c r="BU29" s="17">
        <v>1.6</v>
      </c>
      <c r="BV29" s="17" t="s">
        <v>15</v>
      </c>
      <c r="BW29" s="17">
        <v>0.1</v>
      </c>
      <c r="BX29" s="17" t="s">
        <v>87</v>
      </c>
      <c r="BY29" s="17" t="s">
        <v>100</v>
      </c>
      <c r="BZ29" s="17">
        <v>0.1</v>
      </c>
      <c r="CA29" s="17">
        <v>146.88888888888889</v>
      </c>
      <c r="CB29" s="17">
        <v>1468.8888888888889</v>
      </c>
      <c r="CC29" s="17">
        <v>807.88888888888891</v>
      </c>
      <c r="CD29" s="17">
        <v>30</v>
      </c>
      <c r="CE29" s="17">
        <v>20</v>
      </c>
      <c r="CF29" s="17" t="s">
        <v>83</v>
      </c>
      <c r="CG29" s="17" t="s">
        <v>102</v>
      </c>
      <c r="CH29" s="17">
        <v>5000025</v>
      </c>
      <c r="CI29" s="17">
        <v>661</v>
      </c>
      <c r="CJ29" s="17">
        <v>32475</v>
      </c>
      <c r="CK29" s="17" t="s">
        <v>82</v>
      </c>
      <c r="CL29" s="17">
        <v>653.88900000000001</v>
      </c>
      <c r="CM29" s="17">
        <v>10.6724</v>
      </c>
      <c r="CN29" s="17">
        <v>115077</v>
      </c>
      <c r="CO29" s="17" t="s">
        <v>104</v>
      </c>
      <c r="CP29" s="17">
        <v>0.59043000000000012</v>
      </c>
      <c r="CQ29" s="17">
        <v>0.60659375241956537</v>
      </c>
      <c r="CR29" s="17">
        <v>1077.9685702198294</v>
      </c>
      <c r="CS29" s="17" t="e">
        <v>#N/A</v>
      </c>
      <c r="CT29" s="17" t="e">
        <v>#N/A</v>
      </c>
      <c r="CU29" s="17" t="e">
        <v>#N/A</v>
      </c>
      <c r="CV29" s="17" t="e">
        <v>#N/A</v>
      </c>
      <c r="CW29" s="17" t="e">
        <v>#N/A</v>
      </c>
      <c r="CX29" s="17" t="e">
        <v>#N/A</v>
      </c>
      <c r="CY29" s="17" t="e">
        <v>#N/A</v>
      </c>
      <c r="CZ29" s="17" t="e">
        <v>#N/A</v>
      </c>
      <c r="DA29" s="17"/>
      <c r="DB29" s="17"/>
      <c r="DC29" s="17"/>
      <c r="DD29" s="17"/>
      <c r="DE29" s="17"/>
      <c r="DF29" s="17"/>
      <c r="DG29" s="17"/>
      <c r="DH29" s="17"/>
      <c r="DI29" s="17">
        <f t="shared" si="11"/>
        <v>0</v>
      </c>
      <c r="DJ29" s="17" t="e">
        <v>#N/A</v>
      </c>
      <c r="DK29" s="17" t="e">
        <v>#N/A</v>
      </c>
      <c r="DL29" s="17" t="e">
        <v>#N/A</v>
      </c>
      <c r="DM29" t="e">
        <f t="shared" si="12"/>
        <v>#N/A</v>
      </c>
      <c r="DN29" t="e">
        <f t="shared" si="13"/>
        <v>#N/A</v>
      </c>
      <c r="DO29" t="e">
        <f t="shared" si="17"/>
        <v>#N/A</v>
      </c>
      <c r="DP29" t="e">
        <f t="shared" si="14"/>
        <v>#N/A</v>
      </c>
      <c r="DQ29" t="e">
        <f t="shared" si="15"/>
        <v>#N/A</v>
      </c>
      <c r="DR29" t="e">
        <f t="shared" si="16"/>
        <v>#N/A</v>
      </c>
    </row>
    <row r="30" spans="1:122" x14ac:dyDescent="0.35">
      <c r="A30" s="17">
        <v>64</v>
      </c>
      <c r="B30" s="17" t="s">
        <v>79</v>
      </c>
      <c r="C30" s="17" t="str">
        <f t="shared" si="10"/>
        <v>100Cr6 - HFS</v>
      </c>
      <c r="D30" s="17">
        <v>1.3505</v>
      </c>
      <c r="E30" s="17" t="s">
        <v>84</v>
      </c>
      <c r="F30" s="17" t="s">
        <v>85</v>
      </c>
      <c r="G30" s="17">
        <f t="shared" si="8"/>
        <v>1446</v>
      </c>
      <c r="H30" s="17">
        <v>1.363</v>
      </c>
      <c r="I30" s="17">
        <v>0</v>
      </c>
      <c r="J30" s="17">
        <v>2.5000000000000001E-2</v>
      </c>
      <c r="K30" s="17">
        <v>0</v>
      </c>
      <c r="L30" s="17">
        <v>1E-4</v>
      </c>
      <c r="M30" s="17">
        <v>0</v>
      </c>
      <c r="N30" s="17">
        <v>1.0009999999999999</v>
      </c>
      <c r="O30" s="17">
        <v>0</v>
      </c>
      <c r="P30" s="17">
        <v>0</v>
      </c>
      <c r="Q30" s="17">
        <v>1.39</v>
      </c>
      <c r="R30" s="17">
        <v>0.2</v>
      </c>
      <c r="S30" s="17">
        <v>0</v>
      </c>
      <c r="T30" s="17">
        <v>0</v>
      </c>
      <c r="U30" s="17">
        <v>0.28000000000000003</v>
      </c>
      <c r="V30" s="17">
        <v>4.2999999999999997E-2</v>
      </c>
      <c r="W30" s="17">
        <v>1.0999999999999999E-2</v>
      </c>
      <c r="X30" s="17">
        <v>0</v>
      </c>
      <c r="Y30" s="17">
        <v>0.14000000000000001</v>
      </c>
      <c r="Z30" s="17">
        <v>7.5000000000000002E-4</v>
      </c>
      <c r="AA30" s="17">
        <v>1.2E-2</v>
      </c>
      <c r="AB30" s="17">
        <v>0</v>
      </c>
      <c r="AC30" s="17">
        <v>5.0000000000000001E-3</v>
      </c>
      <c r="AD30" s="17">
        <v>0.24</v>
      </c>
      <c r="AE30" s="17">
        <v>0</v>
      </c>
      <c r="AF30" s="17">
        <v>0</v>
      </c>
      <c r="AG30" s="17">
        <v>1E-3</v>
      </c>
      <c r="AH30" s="17">
        <v>6.0000000000000001E-3</v>
      </c>
      <c r="AI30" s="17">
        <v>0</v>
      </c>
      <c r="AJ30" s="17">
        <v>0</v>
      </c>
      <c r="AK30" s="17">
        <f t="shared" si="9"/>
        <v>96.645150000000001</v>
      </c>
      <c r="AL30" s="17" t="e">
        <v>#N/A</v>
      </c>
      <c r="AM30" s="17" t="e">
        <v>#N/A</v>
      </c>
      <c r="AN30" s="17" t="e">
        <v>#N/A</v>
      </c>
      <c r="AO30" s="17" t="e">
        <v>#N/A</v>
      </c>
      <c r="AP30" s="17" t="e">
        <v>#N/A</v>
      </c>
      <c r="AQ30" s="17" t="e">
        <v>#N/A</v>
      </c>
      <c r="AR30" s="17" t="e">
        <v>#N/A</v>
      </c>
      <c r="AS30" s="17" t="e">
        <v>#N/A</v>
      </c>
      <c r="AT30" s="17" t="e">
        <v>#N/A</v>
      </c>
      <c r="AU30" s="17" t="e">
        <v>#N/A</v>
      </c>
      <c r="AV30" s="17" t="e">
        <v>#N/A</v>
      </c>
      <c r="AW30" s="17" t="e">
        <v>#N/A</v>
      </c>
      <c r="AX30" s="17" t="e">
        <v>#N/A</v>
      </c>
      <c r="AY30" s="17" t="e">
        <v>#N/A</v>
      </c>
      <c r="AZ30" s="17" t="e">
        <v>#N/A</v>
      </c>
      <c r="BA30" s="17" t="e">
        <v>#N/A</v>
      </c>
      <c r="BB30" s="17" t="e">
        <v>#N/A</v>
      </c>
      <c r="BC30" s="17" t="s">
        <v>5</v>
      </c>
      <c r="BD30" s="17" t="e">
        <v>#N/A</v>
      </c>
      <c r="BE30" s="17">
        <v>704.7</v>
      </c>
      <c r="BF30" s="17">
        <v>704.7</v>
      </c>
      <c r="BG30" s="17" t="s">
        <v>95</v>
      </c>
      <c r="BH30" s="17">
        <v>221000</v>
      </c>
      <c r="BI30" s="17">
        <v>2216</v>
      </c>
      <c r="BJ30" s="17">
        <v>2437</v>
      </c>
      <c r="BK30" s="17" t="s">
        <v>97</v>
      </c>
      <c r="BL30" s="17">
        <v>4.2</v>
      </c>
      <c r="BM30" s="17">
        <v>1</v>
      </c>
      <c r="BN30" s="17" t="s">
        <v>88</v>
      </c>
      <c r="BO30" s="17">
        <v>5.52</v>
      </c>
      <c r="BP30" s="17" t="e">
        <v>#N/A</v>
      </c>
      <c r="BQ30" s="17" t="e">
        <v>#N/A</v>
      </c>
      <c r="BR30" s="17" t="e">
        <v>#N/A</v>
      </c>
      <c r="BS30" s="17">
        <v>0.17</v>
      </c>
      <c r="BT30" s="17" t="s">
        <v>93</v>
      </c>
      <c r="BU30" s="17">
        <v>1.6</v>
      </c>
      <c r="BV30" s="17" t="s">
        <v>15</v>
      </c>
      <c r="BW30" s="17">
        <v>0.1</v>
      </c>
      <c r="BX30" s="17" t="s">
        <v>87</v>
      </c>
      <c r="BY30" s="17" t="s">
        <v>100</v>
      </c>
      <c r="BZ30" s="17">
        <v>0.1</v>
      </c>
      <c r="CA30" s="17">
        <v>138.71111111111111</v>
      </c>
      <c r="CB30" s="17">
        <v>1387.1111111111113</v>
      </c>
      <c r="CC30" s="17">
        <v>762.91111111111127</v>
      </c>
      <c r="CD30" s="17">
        <v>30</v>
      </c>
      <c r="CE30" s="17">
        <v>20</v>
      </c>
      <c r="CF30" s="17" t="s">
        <v>83</v>
      </c>
      <c r="CG30" s="17" t="s">
        <v>102</v>
      </c>
      <c r="CH30" s="17">
        <v>5000026</v>
      </c>
      <c r="CI30" s="17">
        <v>624.20000000000005</v>
      </c>
      <c r="CJ30" s="17">
        <v>7420000</v>
      </c>
      <c r="CK30" s="17" t="s">
        <v>81</v>
      </c>
      <c r="CL30" s="17">
        <v>653.88900000000001</v>
      </c>
      <c r="CM30" s="17">
        <v>10.6724</v>
      </c>
      <c r="CN30" s="17">
        <v>115077</v>
      </c>
      <c r="CO30" s="17" t="s">
        <v>104</v>
      </c>
      <c r="CP30" s="17">
        <v>0.59043000000000012</v>
      </c>
      <c r="CQ30" s="17">
        <v>0.60659375241956537</v>
      </c>
      <c r="CR30" s="17">
        <v>1077.9685702198294</v>
      </c>
      <c r="CS30" s="17" t="e">
        <v>#N/A</v>
      </c>
      <c r="CT30" s="17" t="e">
        <v>#N/A</v>
      </c>
      <c r="CU30" s="17" t="e">
        <v>#N/A</v>
      </c>
      <c r="CV30" s="17" t="e">
        <v>#N/A</v>
      </c>
      <c r="CW30" s="17" t="e">
        <v>#N/A</v>
      </c>
      <c r="CX30" s="17" t="e">
        <v>#N/A</v>
      </c>
      <c r="CY30" s="17" t="e">
        <v>#N/A</v>
      </c>
      <c r="CZ30" s="17" t="e">
        <v>#N/A</v>
      </c>
      <c r="DA30" s="17"/>
      <c r="DB30" s="17"/>
      <c r="DC30" s="17"/>
      <c r="DD30" s="17"/>
      <c r="DE30" s="17"/>
      <c r="DF30" s="17"/>
      <c r="DG30" s="17"/>
      <c r="DH30" s="17"/>
      <c r="DI30" s="17">
        <f t="shared" si="11"/>
        <v>0</v>
      </c>
      <c r="DJ30" s="17" t="e">
        <v>#N/A</v>
      </c>
      <c r="DK30" s="17" t="e">
        <v>#N/A</v>
      </c>
      <c r="DL30" s="17" t="e">
        <v>#N/A</v>
      </c>
      <c r="DM30" t="e">
        <f t="shared" si="12"/>
        <v>#N/A</v>
      </c>
      <c r="DN30" t="e">
        <f t="shared" si="13"/>
        <v>#N/A</v>
      </c>
      <c r="DO30" t="e">
        <f t="shared" si="17"/>
        <v>#N/A</v>
      </c>
      <c r="DP30" t="e">
        <f t="shared" si="14"/>
        <v>#N/A</v>
      </c>
      <c r="DQ30" t="e">
        <f t="shared" si="15"/>
        <v>#N/A</v>
      </c>
      <c r="DR30" t="e">
        <f t="shared" si="16"/>
        <v>#N/A</v>
      </c>
    </row>
    <row r="31" spans="1:122" x14ac:dyDescent="0.35">
      <c r="A31" s="17">
        <v>64</v>
      </c>
      <c r="B31" s="17" t="s">
        <v>79</v>
      </c>
      <c r="C31" s="17" t="str">
        <f t="shared" si="10"/>
        <v>100Cr6 - HFS</v>
      </c>
      <c r="D31" s="17">
        <v>1.3505</v>
      </c>
      <c r="E31" s="17" t="s">
        <v>84</v>
      </c>
      <c r="F31" s="17" t="s">
        <v>85</v>
      </c>
      <c r="G31" s="17">
        <f t="shared" si="8"/>
        <v>1447</v>
      </c>
      <c r="H31" s="17">
        <v>1.363</v>
      </c>
      <c r="I31" s="17">
        <v>0</v>
      </c>
      <c r="J31" s="17">
        <v>2.5000000000000001E-2</v>
      </c>
      <c r="K31" s="17">
        <v>0</v>
      </c>
      <c r="L31" s="17">
        <v>1E-4</v>
      </c>
      <c r="M31" s="17">
        <v>0</v>
      </c>
      <c r="N31" s="17">
        <v>1.0009999999999999</v>
      </c>
      <c r="O31" s="17">
        <v>0</v>
      </c>
      <c r="P31" s="17">
        <v>0</v>
      </c>
      <c r="Q31" s="17">
        <v>1.39</v>
      </c>
      <c r="R31" s="17">
        <v>0.2</v>
      </c>
      <c r="S31" s="17">
        <v>0</v>
      </c>
      <c r="T31" s="17">
        <v>0</v>
      </c>
      <c r="U31" s="17">
        <v>0.28000000000000003</v>
      </c>
      <c r="V31" s="17">
        <v>4.2999999999999997E-2</v>
      </c>
      <c r="W31" s="17">
        <v>1.0999999999999999E-2</v>
      </c>
      <c r="X31" s="17">
        <v>0</v>
      </c>
      <c r="Y31" s="17">
        <v>0.14000000000000001</v>
      </c>
      <c r="Z31" s="17">
        <v>7.5000000000000002E-4</v>
      </c>
      <c r="AA31" s="17">
        <v>1.2E-2</v>
      </c>
      <c r="AB31" s="17">
        <v>0</v>
      </c>
      <c r="AC31" s="17">
        <v>5.0000000000000001E-3</v>
      </c>
      <c r="AD31" s="17">
        <v>0.24</v>
      </c>
      <c r="AE31" s="17">
        <v>0</v>
      </c>
      <c r="AF31" s="17">
        <v>0</v>
      </c>
      <c r="AG31" s="17">
        <v>1E-3</v>
      </c>
      <c r="AH31" s="17">
        <v>6.0000000000000001E-3</v>
      </c>
      <c r="AI31" s="17">
        <v>0</v>
      </c>
      <c r="AJ31" s="17">
        <v>0</v>
      </c>
      <c r="AK31" s="17">
        <f t="shared" si="9"/>
        <v>96.645150000000001</v>
      </c>
      <c r="AL31" s="17" t="e">
        <v>#N/A</v>
      </c>
      <c r="AM31" s="17" t="e">
        <v>#N/A</v>
      </c>
      <c r="AN31" s="17" t="e">
        <v>#N/A</v>
      </c>
      <c r="AO31" s="17" t="e">
        <v>#N/A</v>
      </c>
      <c r="AP31" s="17" t="e">
        <v>#N/A</v>
      </c>
      <c r="AQ31" s="17" t="e">
        <v>#N/A</v>
      </c>
      <c r="AR31" s="17" t="e">
        <v>#N/A</v>
      </c>
      <c r="AS31" s="17" t="e">
        <v>#N/A</v>
      </c>
      <c r="AT31" s="17" t="e">
        <v>#N/A</v>
      </c>
      <c r="AU31" s="17" t="e">
        <v>#N/A</v>
      </c>
      <c r="AV31" s="17" t="e">
        <v>#N/A</v>
      </c>
      <c r="AW31" s="17" t="e">
        <v>#N/A</v>
      </c>
      <c r="AX31" s="17" t="e">
        <v>#N/A</v>
      </c>
      <c r="AY31" s="17" t="e">
        <v>#N/A</v>
      </c>
      <c r="AZ31" s="17" t="e">
        <v>#N/A</v>
      </c>
      <c r="BA31" s="17" t="e">
        <v>#N/A</v>
      </c>
      <c r="BB31" s="17" t="e">
        <v>#N/A</v>
      </c>
      <c r="BC31" s="17" t="s">
        <v>5</v>
      </c>
      <c r="BD31" s="17" t="e">
        <v>#N/A</v>
      </c>
      <c r="BE31" s="17">
        <v>704.7</v>
      </c>
      <c r="BF31" s="17">
        <v>704.7</v>
      </c>
      <c r="BG31" s="17" t="s">
        <v>95</v>
      </c>
      <c r="BH31" s="17">
        <v>221000</v>
      </c>
      <c r="BI31" s="17">
        <v>2216</v>
      </c>
      <c r="BJ31" s="17">
        <v>2437</v>
      </c>
      <c r="BK31" s="17" t="s">
        <v>97</v>
      </c>
      <c r="BL31" s="17">
        <v>4.2</v>
      </c>
      <c r="BM31" s="17">
        <v>1</v>
      </c>
      <c r="BN31" s="17" t="s">
        <v>88</v>
      </c>
      <c r="BO31" s="17">
        <v>5.52</v>
      </c>
      <c r="BP31" s="17" t="e">
        <v>#N/A</v>
      </c>
      <c r="BQ31" s="17" t="e">
        <v>#N/A</v>
      </c>
      <c r="BR31" s="17" t="e">
        <v>#N/A</v>
      </c>
      <c r="BS31" s="17">
        <v>0.17</v>
      </c>
      <c r="BT31" s="17" t="s">
        <v>93</v>
      </c>
      <c r="BU31" s="17">
        <v>1.6</v>
      </c>
      <c r="BV31" s="17" t="s">
        <v>15</v>
      </c>
      <c r="BW31" s="17">
        <v>0.1</v>
      </c>
      <c r="BX31" s="17" t="s">
        <v>87</v>
      </c>
      <c r="BY31" s="17" t="s">
        <v>100</v>
      </c>
      <c r="BZ31" s="17">
        <v>0.1</v>
      </c>
      <c r="CA31" s="17">
        <v>166.66666666666666</v>
      </c>
      <c r="CB31" s="17">
        <v>1666.6666666666667</v>
      </c>
      <c r="CC31" s="17">
        <v>916.66666666666674</v>
      </c>
      <c r="CD31" s="17">
        <v>30</v>
      </c>
      <c r="CE31" s="17">
        <v>20</v>
      </c>
      <c r="CF31" s="17" t="s">
        <v>83</v>
      </c>
      <c r="CG31" s="17" t="s">
        <v>102</v>
      </c>
      <c r="CH31" s="17">
        <v>5000027</v>
      </c>
      <c r="CI31" s="17">
        <v>750</v>
      </c>
      <c r="CJ31" s="17">
        <v>7600000</v>
      </c>
      <c r="CK31" s="17" t="s">
        <v>81</v>
      </c>
      <c r="CL31" s="17">
        <v>653.88900000000001</v>
      </c>
      <c r="CM31" s="17">
        <v>10.6724</v>
      </c>
      <c r="CN31" s="17">
        <v>115077</v>
      </c>
      <c r="CO31" s="17" t="s">
        <v>104</v>
      </c>
      <c r="CP31" s="17">
        <v>0.59043000000000012</v>
      </c>
      <c r="CQ31" s="17">
        <v>0.60659375241956537</v>
      </c>
      <c r="CR31" s="17">
        <v>1077.9685702198294</v>
      </c>
      <c r="CS31" s="17" t="e">
        <v>#N/A</v>
      </c>
      <c r="CT31" s="17" t="e">
        <v>#N/A</v>
      </c>
      <c r="CU31" s="17" t="e">
        <v>#N/A</v>
      </c>
      <c r="CV31" s="17" t="e">
        <v>#N/A</v>
      </c>
      <c r="CW31" s="17" t="e">
        <v>#N/A</v>
      </c>
      <c r="CX31" s="17" t="e">
        <v>#N/A</v>
      </c>
      <c r="CY31" s="17" t="e">
        <v>#N/A</v>
      </c>
      <c r="CZ31" s="17" t="e">
        <v>#N/A</v>
      </c>
      <c r="DA31" s="17"/>
      <c r="DB31" s="17"/>
      <c r="DC31" s="17"/>
      <c r="DD31" s="17"/>
      <c r="DE31" s="17"/>
      <c r="DF31" s="17"/>
      <c r="DG31" s="17"/>
      <c r="DH31" s="17"/>
      <c r="DI31" s="17">
        <f t="shared" si="11"/>
        <v>0</v>
      </c>
      <c r="DJ31" s="17" t="e">
        <v>#N/A</v>
      </c>
      <c r="DK31" s="17" t="e">
        <v>#N/A</v>
      </c>
      <c r="DL31" s="17" t="e">
        <v>#N/A</v>
      </c>
      <c r="DM31" t="e">
        <f t="shared" si="12"/>
        <v>#N/A</v>
      </c>
      <c r="DN31" t="e">
        <f t="shared" si="13"/>
        <v>#N/A</v>
      </c>
      <c r="DO31" t="e">
        <f t="shared" si="17"/>
        <v>#N/A</v>
      </c>
      <c r="DP31" t="e">
        <f t="shared" si="14"/>
        <v>#N/A</v>
      </c>
      <c r="DQ31" t="e">
        <f t="shared" si="15"/>
        <v>#N/A</v>
      </c>
      <c r="DR31" t="e">
        <f t="shared" si="16"/>
        <v>#N/A</v>
      </c>
    </row>
    <row r="32" spans="1:122" x14ac:dyDescent="0.35">
      <c r="A32" s="17">
        <v>64</v>
      </c>
      <c r="B32" s="17" t="s">
        <v>79</v>
      </c>
      <c r="C32" s="17" t="str">
        <f t="shared" si="10"/>
        <v>100Cr6 - HFS</v>
      </c>
      <c r="D32" s="17">
        <v>1.3505</v>
      </c>
      <c r="E32" s="17" t="s">
        <v>84</v>
      </c>
      <c r="F32" s="17" t="s">
        <v>85</v>
      </c>
      <c r="G32" s="17">
        <f t="shared" si="8"/>
        <v>1448</v>
      </c>
      <c r="H32" s="17">
        <v>1.363</v>
      </c>
      <c r="I32" s="17">
        <v>0</v>
      </c>
      <c r="J32" s="17">
        <v>2.5000000000000001E-2</v>
      </c>
      <c r="K32" s="17">
        <v>0</v>
      </c>
      <c r="L32" s="17">
        <v>1E-4</v>
      </c>
      <c r="M32" s="17">
        <v>0</v>
      </c>
      <c r="N32" s="17">
        <v>1.0009999999999999</v>
      </c>
      <c r="O32" s="17">
        <v>0</v>
      </c>
      <c r="P32" s="17">
        <v>0</v>
      </c>
      <c r="Q32" s="17">
        <v>1.39</v>
      </c>
      <c r="R32" s="17">
        <v>0.2</v>
      </c>
      <c r="S32" s="17">
        <v>0</v>
      </c>
      <c r="T32" s="17">
        <v>0</v>
      </c>
      <c r="U32" s="17">
        <v>0.28000000000000003</v>
      </c>
      <c r="V32" s="17">
        <v>4.2999999999999997E-2</v>
      </c>
      <c r="W32" s="17">
        <v>1.0999999999999999E-2</v>
      </c>
      <c r="X32" s="17">
        <v>0</v>
      </c>
      <c r="Y32" s="17">
        <v>0.14000000000000001</v>
      </c>
      <c r="Z32" s="17">
        <v>7.5000000000000002E-4</v>
      </c>
      <c r="AA32" s="17">
        <v>1.2E-2</v>
      </c>
      <c r="AB32" s="17">
        <v>0</v>
      </c>
      <c r="AC32" s="17">
        <v>5.0000000000000001E-3</v>
      </c>
      <c r="AD32" s="17">
        <v>0.24</v>
      </c>
      <c r="AE32" s="17">
        <v>0</v>
      </c>
      <c r="AF32" s="17">
        <v>0</v>
      </c>
      <c r="AG32" s="17">
        <v>1E-3</v>
      </c>
      <c r="AH32" s="17">
        <v>6.0000000000000001E-3</v>
      </c>
      <c r="AI32" s="17">
        <v>0</v>
      </c>
      <c r="AJ32" s="17">
        <v>0</v>
      </c>
      <c r="AK32" s="17">
        <f t="shared" si="9"/>
        <v>96.645150000000001</v>
      </c>
      <c r="AL32" s="17" t="e">
        <v>#N/A</v>
      </c>
      <c r="AM32" s="17" t="e">
        <v>#N/A</v>
      </c>
      <c r="AN32" s="17" t="e">
        <v>#N/A</v>
      </c>
      <c r="AO32" s="17" t="e">
        <v>#N/A</v>
      </c>
      <c r="AP32" s="17" t="e">
        <v>#N/A</v>
      </c>
      <c r="AQ32" s="17" t="e">
        <v>#N/A</v>
      </c>
      <c r="AR32" s="17" t="e">
        <v>#N/A</v>
      </c>
      <c r="AS32" s="17" t="e">
        <v>#N/A</v>
      </c>
      <c r="AT32" s="17" t="e">
        <v>#N/A</v>
      </c>
      <c r="AU32" s="17" t="e">
        <v>#N/A</v>
      </c>
      <c r="AV32" s="17" t="e">
        <v>#N/A</v>
      </c>
      <c r="AW32" s="17" t="e">
        <v>#N/A</v>
      </c>
      <c r="AX32" s="17" t="e">
        <v>#N/A</v>
      </c>
      <c r="AY32" s="17" t="e">
        <v>#N/A</v>
      </c>
      <c r="AZ32" s="17" t="e">
        <v>#N/A</v>
      </c>
      <c r="BA32" s="17" t="e">
        <v>#N/A</v>
      </c>
      <c r="BB32" s="17" t="e">
        <v>#N/A</v>
      </c>
      <c r="BC32" s="17" t="s">
        <v>5</v>
      </c>
      <c r="BD32" s="17" t="e">
        <v>#N/A</v>
      </c>
      <c r="BE32" s="17">
        <v>704.7</v>
      </c>
      <c r="BF32" s="17">
        <v>704.7</v>
      </c>
      <c r="BG32" s="17" t="s">
        <v>95</v>
      </c>
      <c r="BH32" s="17">
        <v>221000</v>
      </c>
      <c r="BI32" s="17">
        <v>2216</v>
      </c>
      <c r="BJ32" s="17">
        <v>2437</v>
      </c>
      <c r="BK32" s="17" t="s">
        <v>97</v>
      </c>
      <c r="BL32" s="17">
        <v>4.2</v>
      </c>
      <c r="BM32" s="17">
        <v>1</v>
      </c>
      <c r="BN32" s="17" t="s">
        <v>88</v>
      </c>
      <c r="BO32" s="17">
        <v>5.52</v>
      </c>
      <c r="BP32" s="17" t="e">
        <v>#N/A</v>
      </c>
      <c r="BQ32" s="17" t="e">
        <v>#N/A</v>
      </c>
      <c r="BR32" s="17" t="e">
        <v>#N/A</v>
      </c>
      <c r="BS32" s="17">
        <v>0.17</v>
      </c>
      <c r="BT32" s="17" t="s">
        <v>93</v>
      </c>
      <c r="BU32" s="17">
        <v>1.6</v>
      </c>
      <c r="BV32" s="17" t="s">
        <v>15</v>
      </c>
      <c r="BW32" s="17">
        <v>0.1</v>
      </c>
      <c r="BX32" s="17" t="s">
        <v>87</v>
      </c>
      <c r="BY32" s="17" t="s">
        <v>100</v>
      </c>
      <c r="BZ32" s="17">
        <v>0.1</v>
      </c>
      <c r="CA32" s="17">
        <v>233.33333333333331</v>
      </c>
      <c r="CB32" s="17">
        <v>2333.3333333333335</v>
      </c>
      <c r="CC32" s="17">
        <v>1283.3333333333335</v>
      </c>
      <c r="CD32" s="17">
        <v>30</v>
      </c>
      <c r="CE32" s="17">
        <v>20</v>
      </c>
      <c r="CF32" s="17" t="s">
        <v>83</v>
      </c>
      <c r="CG32" s="17" t="s">
        <v>102</v>
      </c>
      <c r="CH32" s="17">
        <v>5000028</v>
      </c>
      <c r="CI32" s="17">
        <v>1050</v>
      </c>
      <c r="CJ32" s="17">
        <v>1060</v>
      </c>
      <c r="CK32" s="17" t="s">
        <v>82</v>
      </c>
      <c r="CL32" s="17">
        <v>653.88900000000001</v>
      </c>
      <c r="CM32" s="17">
        <v>10.6724</v>
      </c>
      <c r="CN32" s="17">
        <v>115077</v>
      </c>
      <c r="CO32" s="17" t="s">
        <v>104</v>
      </c>
      <c r="CP32" s="17">
        <v>0.59043000000000012</v>
      </c>
      <c r="CQ32" s="17">
        <v>0.60659375241956537</v>
      </c>
      <c r="CR32" s="17">
        <v>1077.9685702198294</v>
      </c>
      <c r="CS32" s="17" t="e">
        <v>#N/A</v>
      </c>
      <c r="CT32" s="17" t="e">
        <v>#N/A</v>
      </c>
      <c r="CU32" s="17" t="e">
        <v>#N/A</v>
      </c>
      <c r="CV32" s="17" t="e">
        <v>#N/A</v>
      </c>
      <c r="CW32" s="17" t="e">
        <v>#N/A</v>
      </c>
      <c r="CX32" s="17" t="e">
        <v>#N/A</v>
      </c>
      <c r="CY32" s="17" t="e">
        <v>#N/A</v>
      </c>
      <c r="CZ32" s="17" t="e">
        <v>#N/A</v>
      </c>
      <c r="DA32" s="17"/>
      <c r="DB32" s="17"/>
      <c r="DC32" s="17"/>
      <c r="DD32" s="17"/>
      <c r="DE32" s="17"/>
      <c r="DF32" s="17"/>
      <c r="DG32" s="17"/>
      <c r="DH32" s="17"/>
      <c r="DI32" s="17">
        <f t="shared" si="11"/>
        <v>0</v>
      </c>
      <c r="DJ32" s="17" t="e">
        <v>#N/A</v>
      </c>
      <c r="DK32" s="17" t="e">
        <v>#N/A</v>
      </c>
      <c r="DL32" s="17" t="e">
        <v>#N/A</v>
      </c>
      <c r="DM32" t="e">
        <f t="shared" si="12"/>
        <v>#N/A</v>
      </c>
      <c r="DN32" t="e">
        <f t="shared" si="13"/>
        <v>#N/A</v>
      </c>
      <c r="DO32" t="e">
        <f t="shared" si="17"/>
        <v>#N/A</v>
      </c>
      <c r="DP32" t="e">
        <f t="shared" si="14"/>
        <v>#N/A</v>
      </c>
      <c r="DQ32" t="e">
        <f t="shared" si="15"/>
        <v>#N/A</v>
      </c>
      <c r="DR32" t="e">
        <f t="shared" si="16"/>
        <v>#N/A</v>
      </c>
    </row>
    <row r="33" spans="1:122" x14ac:dyDescent="0.35">
      <c r="A33" s="17">
        <v>64</v>
      </c>
      <c r="B33" s="17" t="s">
        <v>79</v>
      </c>
      <c r="C33" s="17" t="str">
        <f t="shared" si="10"/>
        <v>100Cr6 - HFS</v>
      </c>
      <c r="D33" s="17">
        <v>1.3505</v>
      </c>
      <c r="E33" s="17" t="s">
        <v>84</v>
      </c>
      <c r="F33" s="17" t="s">
        <v>85</v>
      </c>
      <c r="G33" s="17">
        <f t="shared" si="8"/>
        <v>1449</v>
      </c>
      <c r="H33" s="17">
        <v>1.363</v>
      </c>
      <c r="I33" s="17">
        <v>0</v>
      </c>
      <c r="J33" s="17">
        <v>2.5000000000000001E-2</v>
      </c>
      <c r="K33" s="17">
        <v>0</v>
      </c>
      <c r="L33" s="17">
        <v>1E-4</v>
      </c>
      <c r="M33" s="17">
        <v>0</v>
      </c>
      <c r="N33" s="17">
        <v>1.0009999999999999</v>
      </c>
      <c r="O33" s="17">
        <v>0</v>
      </c>
      <c r="P33" s="17">
        <v>0</v>
      </c>
      <c r="Q33" s="17">
        <v>1.39</v>
      </c>
      <c r="R33" s="17">
        <v>0.2</v>
      </c>
      <c r="S33" s="17">
        <v>0</v>
      </c>
      <c r="T33" s="17">
        <v>0</v>
      </c>
      <c r="U33" s="17">
        <v>0.28000000000000003</v>
      </c>
      <c r="V33" s="17">
        <v>4.2999999999999997E-2</v>
      </c>
      <c r="W33" s="17">
        <v>1.0999999999999999E-2</v>
      </c>
      <c r="X33" s="17">
        <v>0</v>
      </c>
      <c r="Y33" s="17">
        <v>0.14000000000000001</v>
      </c>
      <c r="Z33" s="17">
        <v>7.5000000000000002E-4</v>
      </c>
      <c r="AA33" s="17">
        <v>1.2E-2</v>
      </c>
      <c r="AB33" s="17">
        <v>0</v>
      </c>
      <c r="AC33" s="17">
        <v>5.0000000000000001E-3</v>
      </c>
      <c r="AD33" s="17">
        <v>0.24</v>
      </c>
      <c r="AE33" s="17">
        <v>0</v>
      </c>
      <c r="AF33" s="17">
        <v>0</v>
      </c>
      <c r="AG33" s="17">
        <v>1E-3</v>
      </c>
      <c r="AH33" s="17">
        <v>6.0000000000000001E-3</v>
      </c>
      <c r="AI33" s="17">
        <v>0</v>
      </c>
      <c r="AJ33" s="17">
        <v>0</v>
      </c>
      <c r="AK33" s="17">
        <f t="shared" si="9"/>
        <v>96.645150000000001</v>
      </c>
      <c r="AL33" s="17" t="e">
        <v>#N/A</v>
      </c>
      <c r="AM33" s="17" t="e">
        <v>#N/A</v>
      </c>
      <c r="AN33" s="17" t="e">
        <v>#N/A</v>
      </c>
      <c r="AO33" s="17" t="e">
        <v>#N/A</v>
      </c>
      <c r="AP33" s="17" t="e">
        <v>#N/A</v>
      </c>
      <c r="AQ33" s="17" t="e">
        <v>#N/A</v>
      </c>
      <c r="AR33" s="17" t="e">
        <v>#N/A</v>
      </c>
      <c r="AS33" s="17" t="e">
        <v>#N/A</v>
      </c>
      <c r="AT33" s="17" t="e">
        <v>#N/A</v>
      </c>
      <c r="AU33" s="17" t="e">
        <v>#N/A</v>
      </c>
      <c r="AV33" s="17" t="e">
        <v>#N/A</v>
      </c>
      <c r="AW33" s="17" t="e">
        <v>#N/A</v>
      </c>
      <c r="AX33" s="17" t="e">
        <v>#N/A</v>
      </c>
      <c r="AY33" s="17" t="e">
        <v>#N/A</v>
      </c>
      <c r="AZ33" s="17" t="e">
        <v>#N/A</v>
      </c>
      <c r="BA33" s="17" t="e">
        <v>#N/A</v>
      </c>
      <c r="BB33" s="17" t="e">
        <v>#N/A</v>
      </c>
      <c r="BC33" s="17" t="s">
        <v>5</v>
      </c>
      <c r="BD33" s="17" t="e">
        <v>#N/A</v>
      </c>
      <c r="BE33" s="17">
        <v>704.7</v>
      </c>
      <c r="BF33" s="17">
        <v>704.7</v>
      </c>
      <c r="BG33" s="17" t="s">
        <v>95</v>
      </c>
      <c r="BH33" s="17">
        <v>221000</v>
      </c>
      <c r="BI33" s="17">
        <v>2216</v>
      </c>
      <c r="BJ33" s="17">
        <v>2437</v>
      </c>
      <c r="BK33" s="17" t="s">
        <v>97</v>
      </c>
      <c r="BL33" s="17">
        <v>4.2</v>
      </c>
      <c r="BM33" s="17">
        <v>1</v>
      </c>
      <c r="BN33" s="17" t="s">
        <v>88</v>
      </c>
      <c r="BO33" s="17">
        <v>5.52</v>
      </c>
      <c r="BP33" s="17" t="e">
        <v>#N/A</v>
      </c>
      <c r="BQ33" s="17" t="e">
        <v>#N/A</v>
      </c>
      <c r="BR33" s="17" t="e">
        <v>#N/A</v>
      </c>
      <c r="BS33" s="17">
        <v>0.17</v>
      </c>
      <c r="BT33" s="17" t="s">
        <v>93</v>
      </c>
      <c r="BU33" s="17">
        <v>1.6</v>
      </c>
      <c r="BV33" s="17" t="s">
        <v>15</v>
      </c>
      <c r="BW33" s="17">
        <v>0.1</v>
      </c>
      <c r="BX33" s="17" t="s">
        <v>87</v>
      </c>
      <c r="BY33" s="17" t="s">
        <v>100</v>
      </c>
      <c r="BZ33" s="17">
        <v>0.1</v>
      </c>
      <c r="CA33" s="17">
        <v>166.66666666666666</v>
      </c>
      <c r="CB33" s="17">
        <v>1666.6666666666667</v>
      </c>
      <c r="CC33" s="17">
        <v>916.66666666666674</v>
      </c>
      <c r="CD33" s="17">
        <v>30</v>
      </c>
      <c r="CE33" s="17">
        <v>20</v>
      </c>
      <c r="CF33" s="17" t="s">
        <v>83</v>
      </c>
      <c r="CG33" s="17" t="s">
        <v>102</v>
      </c>
      <c r="CH33" s="17">
        <v>5000029</v>
      </c>
      <c r="CI33" s="17">
        <v>750</v>
      </c>
      <c r="CJ33" s="17">
        <v>13447000</v>
      </c>
      <c r="CK33" s="17" t="s">
        <v>81</v>
      </c>
      <c r="CL33" s="17">
        <v>653.88900000000001</v>
      </c>
      <c r="CM33" s="17">
        <v>10.6724</v>
      </c>
      <c r="CN33" s="17">
        <v>115077</v>
      </c>
      <c r="CO33" s="17" t="s">
        <v>104</v>
      </c>
      <c r="CP33" s="17">
        <v>0.59043000000000012</v>
      </c>
      <c r="CQ33" s="17">
        <v>0.60659375241956537</v>
      </c>
      <c r="CR33" s="17">
        <v>1077.9685702198294</v>
      </c>
      <c r="CS33" s="17" t="e">
        <v>#N/A</v>
      </c>
      <c r="CT33" s="17" t="e">
        <v>#N/A</v>
      </c>
      <c r="CU33" s="17" t="e">
        <v>#N/A</v>
      </c>
      <c r="CV33" s="17" t="e">
        <v>#N/A</v>
      </c>
      <c r="CW33" s="17" t="e">
        <v>#N/A</v>
      </c>
      <c r="CX33" s="17" t="e">
        <v>#N/A</v>
      </c>
      <c r="CY33" s="17" t="e">
        <v>#N/A</v>
      </c>
      <c r="CZ33" s="17" t="e">
        <v>#N/A</v>
      </c>
      <c r="DA33" s="17"/>
      <c r="DB33" s="17"/>
      <c r="DC33" s="17"/>
      <c r="DD33" s="17"/>
      <c r="DE33" s="17"/>
      <c r="DF33" s="17"/>
      <c r="DG33" s="17"/>
      <c r="DH33" s="17"/>
      <c r="DI33" s="17">
        <f t="shared" si="11"/>
        <v>0</v>
      </c>
      <c r="DJ33" s="17" t="e">
        <v>#N/A</v>
      </c>
      <c r="DK33" s="17" t="e">
        <v>#N/A</v>
      </c>
      <c r="DL33" s="17" t="e">
        <v>#N/A</v>
      </c>
      <c r="DM33" t="e">
        <f t="shared" si="12"/>
        <v>#N/A</v>
      </c>
      <c r="DN33" t="e">
        <f t="shared" si="13"/>
        <v>#N/A</v>
      </c>
      <c r="DO33" t="e">
        <f t="shared" si="17"/>
        <v>#N/A</v>
      </c>
      <c r="DP33" t="e">
        <f t="shared" si="14"/>
        <v>#N/A</v>
      </c>
      <c r="DQ33" t="e">
        <f t="shared" si="15"/>
        <v>#N/A</v>
      </c>
      <c r="DR33" t="e">
        <f t="shared" si="16"/>
        <v>#N/A</v>
      </c>
    </row>
    <row r="34" spans="1:122" x14ac:dyDescent="0.35">
      <c r="A34" s="2"/>
      <c r="B34" s="2"/>
      <c r="C34" s="2"/>
      <c r="D34" s="2"/>
      <c r="E34" s="2"/>
      <c r="F34" s="2"/>
      <c r="G34" s="2"/>
      <c r="H34" s="2"/>
      <c r="I34" s="2"/>
      <c r="J34" s="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5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1:122" x14ac:dyDescent="0.35">
      <c r="A35" s="2"/>
      <c r="B35" s="2"/>
      <c r="C35" s="2"/>
      <c r="D35" s="2"/>
      <c r="E35" s="2"/>
      <c r="F35" s="2"/>
      <c r="G35" s="2"/>
      <c r="H35" s="2"/>
      <c r="I35" s="2"/>
      <c r="J35" s="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5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1:122" x14ac:dyDescent="0.35">
      <c r="A36" s="2"/>
      <c r="B36" s="2"/>
      <c r="C36" s="2"/>
      <c r="D36" s="2"/>
      <c r="E36" s="2"/>
      <c r="F36" s="2"/>
      <c r="G36" s="2"/>
      <c r="H36" s="2"/>
      <c r="I36" s="2"/>
      <c r="J36" s="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5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1:122" x14ac:dyDescent="0.35">
      <c r="A37" s="2"/>
      <c r="B37" s="2"/>
      <c r="C37" s="2"/>
      <c r="D37" s="2"/>
      <c r="E37" s="2"/>
      <c r="F37" s="2"/>
      <c r="G37" s="2"/>
      <c r="H37" s="2"/>
      <c r="I37" s="2"/>
      <c r="J37" s="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5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1:122" x14ac:dyDescent="0.35">
      <c r="A38" s="2"/>
      <c r="B38" s="2"/>
      <c r="C38" s="2"/>
      <c r="D38" s="2"/>
      <c r="E38" s="2"/>
      <c r="F38" s="2"/>
      <c r="G38" s="2"/>
      <c r="H38" s="2"/>
      <c r="I38" s="2"/>
      <c r="J38" s="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5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1:122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5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</row>
    <row r="40" spans="1:122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5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</row>
    <row r="41" spans="1:122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5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spans="1:122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5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</row>
    <row r="43" spans="1:122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5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</row>
    <row r="44" spans="1:122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5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</row>
    <row r="45" spans="1:122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5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22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5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</row>
    <row r="47" spans="1:122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5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22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5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5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5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5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5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5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5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5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5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5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5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5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5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</row>
    <row r="61" spans="1:122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5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</row>
    <row r="62" spans="1:122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5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</row>
    <row r="63" spans="1:122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5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</row>
    <row r="64" spans="1:122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5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</row>
    <row r="65" spans="1:122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5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</row>
    <row r="66" spans="1:122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5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</row>
    <row r="67" spans="1:122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5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</row>
    <row r="68" spans="1:122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5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</row>
    <row r="69" spans="1:122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5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</row>
  </sheetData>
  <phoneticPr fontId="6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Database</vt:lpstr>
    </vt:vector>
  </TitlesOfParts>
  <Company>Fraunhofer IWM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Rosenberger, Johannes</dc:creator>
  <cp:lastModifiedBy>Fliegener, Sascha</cp:lastModifiedBy>
  <dcterms:created xsi:type="dcterms:W3CDTF">2021-08-13T10:14:36Z</dcterms:created>
  <dcterms:modified xsi:type="dcterms:W3CDTF">2024-04-18T07:22:16Z</dcterms:modified>
</cp:coreProperties>
</file>