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br\Downloads\excel-challenge\"/>
    </mc:Choice>
  </mc:AlternateContent>
  <xr:revisionPtr revIDLastSave="0" documentId="13_ncr:1_{D99F6E32-B936-4905-BCF3-C51498A6FE23}" xr6:coauthVersionLast="47" xr6:coauthVersionMax="47" xr10:uidLastSave="{00000000-0000-0000-0000-000000000000}"/>
  <bookViews>
    <workbookView xWindow="780" yWindow="780" windowWidth="18015" windowHeight="10155" tabRatio="605" firstSheet="3" activeTab="5" xr2:uid="{00000000-000D-0000-FFFF-FFFF00000000}"/>
  </bookViews>
  <sheets>
    <sheet name="Crowdfunding" sheetId="1" r:id="rId1"/>
    <sheet name="Outcome per Category" sheetId="5" r:id="rId2"/>
    <sheet name="Outcome per sub-category" sheetId="6" r:id="rId3"/>
    <sheet name="Outcome over time" sheetId="9" r:id="rId4"/>
    <sheet name="Analysis of Crowdfunding Goal" sheetId="10" r:id="rId5"/>
    <sheet name="Statistical Analysis" sheetId="11" r:id="rId6"/>
  </sheets>
  <definedNames>
    <definedName name="_xlnm._FilterDatabase" localSheetId="5" hidden="1">'Statistical Analysis'!$A$1:$E$1001</definedName>
    <definedName name="backers_count">Crowdfunding!$I:$I,Crowdfunding!$I$1</definedName>
    <definedName name="pledged">Crowdfunding!$E:$E,Crowdfunding!$E$1,Crowdfunding!$E$1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0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O3" i="1"/>
  <c r="N3" i="1"/>
  <c r="N2" i="1"/>
  <c r="O2" i="1"/>
  <c r="I7" i="11"/>
  <c r="H7" i="11"/>
  <c r="I6" i="11"/>
  <c r="H6" i="11"/>
  <c r="I5" i="11"/>
  <c r="H5" i="11"/>
  <c r="I4" i="11"/>
  <c r="H4" i="11"/>
  <c r="I3" i="11"/>
  <c r="H3" i="11"/>
  <c r="I2" i="11"/>
  <c r="H2" i="11"/>
  <c r="E2" i="11" a="1"/>
  <c r="E2" i="11" s="1"/>
  <c r="B2" i="11" a="1"/>
  <c r="B2" i="11" s="1"/>
  <c r="D2" i="11" a="1"/>
  <c r="D2" i="11" s="1"/>
  <c r="A2" i="11" a="1"/>
  <c r="A2" i="11" s="1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12" i="10"/>
  <c r="B11" i="10"/>
  <c r="B10" i="10"/>
  <c r="B9" i="10"/>
  <c r="B8" i="10"/>
  <c r="B7" i="10"/>
  <c r="B6" i="10"/>
  <c r="B5" i="10"/>
  <c r="B4" i="10"/>
  <c r="B3" i="10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E3" i="10" l="1"/>
  <c r="E7" i="10"/>
  <c r="F7" i="10" s="1"/>
  <c r="E11" i="10"/>
  <c r="G11" i="10" s="1"/>
  <c r="F3" i="10"/>
  <c r="G3" i="10"/>
  <c r="G7" i="10"/>
  <c r="H3" i="10"/>
  <c r="H11" i="10"/>
  <c r="G4" i="10"/>
  <c r="H7" i="10"/>
  <c r="E2" i="10"/>
  <c r="F2" i="10" s="1"/>
  <c r="E10" i="10"/>
  <c r="G10" i="10" s="1"/>
  <c r="E6" i="10"/>
  <c r="G6" i="10" s="1"/>
  <c r="E13" i="10"/>
  <c r="H13" i="10" s="1"/>
  <c r="E9" i="10"/>
  <c r="G9" i="10" s="1"/>
  <c r="E5" i="10"/>
  <c r="F5" i="10" s="1"/>
  <c r="E12" i="10"/>
  <c r="H12" i="10" s="1"/>
  <c r="E8" i="10"/>
  <c r="G8" i="10" s="1"/>
  <c r="E4" i="10"/>
  <c r="F4" i="10" s="1"/>
  <c r="F11" i="10" l="1"/>
  <c r="H4" i="10"/>
  <c r="G5" i="10"/>
  <c r="F9" i="10"/>
  <c r="H10" i="10"/>
  <c r="H5" i="10"/>
  <c r="H9" i="10"/>
  <c r="H2" i="10"/>
  <c r="H8" i="10"/>
  <c r="F6" i="10"/>
  <c r="F13" i="10"/>
  <c r="H6" i="10"/>
  <c r="F12" i="10"/>
  <c r="F10" i="10"/>
  <c r="G13" i="10"/>
  <c r="G2" i="10"/>
  <c r="G12" i="10"/>
  <c r="F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<sst xmlns="http://schemas.openxmlformats.org/spreadsheetml/2006/main" count="8150" uniqueCount="2115">
  <si>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</si>
  <si>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</si>
  <si>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</si>
  <si>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</si>
  <si>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</si>
  <si>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</si>
  <si>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</si>
  <si>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</si>
  <si>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</si>
  <si>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</si>
  <si>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</si>
  <si>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</si>
  <si>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</si>
  <si>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</si>
  <si>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</si>
  <si>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</si>
  <si>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</si>
  <si>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</si>
  <si>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</si>
  <si>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</si>
  <si>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</si>
  <si>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</si>
  <si>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</si>
  <si>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</si>
  <si>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</si>
  <si>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</si>
  <si>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</si>
  <si>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</si>
  <si>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</si>
  <si>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</si>
  <si>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</si>
  <si>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</si>
  <si>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</si>
  <si>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</si>
  <si>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</si>
  <si>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</si>
  <si>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</si>
  <si>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</si>
  <si>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</si>
  <si>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</si>
  <si>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</si>
  <si>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</si>
  <si>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</si>
  <si>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</si>
  <si>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</si>
  <si>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</si>
  <si>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</si>
  <si>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</si>
  <si>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</si>
  <si>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</si>
  <si>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</si>
  <si>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</si>
  <si>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</si>
  <si>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</si>
  <si>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</si>
  <si>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</si>
  <si>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</si>
  <si>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</si>
  <si>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</si>
  <si>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</si>
  <si>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</si>
  <si>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</si>
  <si>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</si>
  <si>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</si>
  <si>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</si>
  <si>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</si>
  <si>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</si>
  <si>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</si>
  <si>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</si>
  <si>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</si>
  <si>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</si>
  <si>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</si>
  <si>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</si>
  <si>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</si>
  <si>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</si>
  <si>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</si>
  <si>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</si>
  <si>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</si>
  <si>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</si>
  <si>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</si>
  <si>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</si>
  <si>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</si>
  <si>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</si>
  <si>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</si>
  <si>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</si>
  <si>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</si>
  <si>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</si>
  <si>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</si>
  <si>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</si>
  <si>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</si>
  <si>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</si>
  <si>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</si>
  <si>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</si>
  <si>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</si>
  <si>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</si>
  <si>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</si>
  <si>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</si>
  <si>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</si>
  <si>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</si>
  <si>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</si>
  <si>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</si>
  <si>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</si>
  <si>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</si>
  <si>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</si>
  <si>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</si>
  <si>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</si>
  <si>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</si>
  <si>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</si>
  <si>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</si>
  <si>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</si>
  <si>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</si>
  <si>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</si>
  <si>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</si>
  <si>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</si>
  <si>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</si>
  <si>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</si>
  <si>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</si>
  <si>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</si>
  <si>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</si>
  <si>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</si>
  <si>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</si>
  <si>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</si>
  <si>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</si>
  <si>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</si>
  <si>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</si>
  <si>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</si>
  <si>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</si>
  <si>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</si>
  <si>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</si>
  <si>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</si>
  <si>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</si>
  <si>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</si>
  <si>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</si>
  <si>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</si>
  <si>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</si>
  <si>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</si>
  <si>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</si>
  <si>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</si>
  <si>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</si>
  <si>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</si>
  <si>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</si>
  <si>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</si>
  <si>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</si>
  <si>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</si>
  <si>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</si>
  <si>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</si>
  <si>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</si>
  <si>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</si>
  <si>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</si>
  <si>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</si>
  <si>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</si>
  <si>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</si>
  <si>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</si>
  <si>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</si>
  <si>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</si>
  <si>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</si>
  <si>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</si>
  <si>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</si>
  <si>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</si>
  <si>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</si>
  <si>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</si>
  <si>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</si>
  <si>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</si>
  <si>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</si>
  <si>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</si>
  <si>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</si>
  <si>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</si>
  <si>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</si>
  <si>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</si>
  <si>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</si>
  <si>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</si>
  <si>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</si>
  <si>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</si>
  <si>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</si>
  <si>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</si>
  <si>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</si>
  <si>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</si>
  <si>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</si>
  <si>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</si>
  <si>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</si>
  <si>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</si>
  <si>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</si>
  <si>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</si>
  <si>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</si>
  <si>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</si>
  <si>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</si>
  <si>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</si>
  <si>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</si>
  <si>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</si>
  <si>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</si>
  <si>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</si>
  <si>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</si>
  <si>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</si>
  <si>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</si>
  <si>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</si>
  <si>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</si>
  <si>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</si>
  <si>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</si>
  <si>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</si>
  <si>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</si>
  <si>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</si>
  <si>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</si>
  <si>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</si>
  <si>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</si>
  <si>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</si>
  <si>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</si>
  <si>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</si>
  <si>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</si>
  <si>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</si>
  <si>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</si>
  <si>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</si>
  <si>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</si>
  <si>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</si>
  <si>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</si>
  <si>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</si>
  <si>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</si>
  <si>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</si>
  <si>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</si>
  <si>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</si>
  <si>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</si>
  <si>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</si>
  <si>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</si>
  <si>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</si>
  <si>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</si>
  <si>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</si>
  <si>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</si>
  <si>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</si>
  <si>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</si>
  <si>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</si>
  <si>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</si>
  <si>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</si>
  <si>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</si>
  <si>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</si>
  <si>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</si>
  <si>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</si>
  <si>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</si>
  <si>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</si>
  <si>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</si>
  <si>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</si>
  <si>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</si>
  <si>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</si>
  <si>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</si>
  <si>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</si>
  <si>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</si>
  <si>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</si>
  <si>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</si>
  <si>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</si>
  <si>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</si>
  <si>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</si>
  <si>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</si>
  <si>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</si>
  <si>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</si>
  <si>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</si>
  <si>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</si>
  <si>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</si>
  <si>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</si>
  <si>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</si>
  <si>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</si>
  <si>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</si>
  <si>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</si>
  <si>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</si>
  <si>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</si>
  <si>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</si>
  <si>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</si>
  <si>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</si>
  <si>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</si>
  <si>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</si>
  <si>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</si>
  <si>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</si>
  <si>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</si>
  <si>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</si>
  <si>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</si>
  <si>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</si>
  <si>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</si>
  <si>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</si>
  <si>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</si>
  <si>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</si>
  <si>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</si>
  <si>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</si>
  <si>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</si>
  <si>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</si>
  <si>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</si>
  <si>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</si>
  <si>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</si>
  <si>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</si>
  <si>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</si>
  <si>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</si>
  <si>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</si>
  <si>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</si>
  <si>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</si>
  <si>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</si>
  <si>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</si>
  <si>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</si>
  <si>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</si>
  <si>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</si>
  <si>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</si>
  <si>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</si>
  <si>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</si>
  <si>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</si>
  <si>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</si>
  <si>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</si>
  <si>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</si>
  <si>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</si>
  <si>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</si>
  <si>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</si>
  <si>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</si>
  <si>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</si>
  <si>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</si>
  <si>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</si>
  <si>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</si>
  <si>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</si>
  <si>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</si>
  <si>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</si>
  <si>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</si>
  <si>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</si>
  <si>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</si>
  <si>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</si>
  <si>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</si>
  <si>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</si>
  <si>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</si>
  <si>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</si>
  <si>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</si>
  <si>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</si>
  <si>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</si>
  <si>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</si>
  <si>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</si>
  <si>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</si>
  <si>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</si>
  <si>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</si>
  <si>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</si>
  <si>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</si>
  <si>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</si>
  <si>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</si>
  <si>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</si>
  <si>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</si>
  <si>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</si>
  <si>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</si>
  <si>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</si>
  <si>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</si>
  <si>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</si>
  <si>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</si>
  <si>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</si>
  <si>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</si>
  <si>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</si>
  <si>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</si>
  <si>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</si>
  <si>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</si>
  <si>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</si>
  <si>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</si>
  <si>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</si>
  <si>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</si>
  <si>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</si>
  <si>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</si>
  <si>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</si>
  <si>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</si>
  <si>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</si>
  <si>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</si>
  <si>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</si>
  <si>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</si>
  <si>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</si>
  <si>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</si>
  <si>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</si>
  <si>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</si>
  <si>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</si>
  <si>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</si>
  <si>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</si>
  <si>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</si>
  <si>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</si>
  <si>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</si>
  <si>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</si>
  <si>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</si>
  <si>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</si>
  <si>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</si>
  <si>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</si>
  <si>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</si>
  <si>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</si>
  <si>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</si>
  <si>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</si>
  <si>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</si>
  <si>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</si>
  <si>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</si>
  <si>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</si>
  <si>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</si>
  <si>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</si>
  <si>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</si>
  <si>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</si>
  <si>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</si>
  <si>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</si>
  <si>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</si>
  <si>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</si>
  <si>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</si>
  <si>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</si>
  <si>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</si>
  <si>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</si>
  <si>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</si>
  <si>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</si>
  <si>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</si>
  <si>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</si>
  <si>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</si>
  <si>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</si>
  <si>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</si>
  <si>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</si>
  <si>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</si>
  <si>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</si>
  <si>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</si>
  <si>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</si>
  <si>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</si>
  <si>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</si>
  <si>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</si>
  <si>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</si>
  <si>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</si>
  <si>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</si>
  <si>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</si>
  <si>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</si>
  <si>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</si>
  <si>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</si>
  <si>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</si>
  <si>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</si>
  <si>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</si>
  <si>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</si>
  <si>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</si>
  <si>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</si>
  <si>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</si>
  <si>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</si>
  <si>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</si>
  <si>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</si>
  <si>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</si>
  <si>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</si>
  <si>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</si>
  <si>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</si>
  <si>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</si>
  <si>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</si>
  <si>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</si>
  <si>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</si>
  <si>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</si>
  <si>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</si>
  <si>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</si>
  <si>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</si>
  <si>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</si>
  <si>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</si>
  <si>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</si>
  <si>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</si>
  <si>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</si>
  <si>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</si>
  <si>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</si>
  <si>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</si>
  <si>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</si>
  <si>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</si>
  <si>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</si>
  <si>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</si>
  <si>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</si>
  <si>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</si>
  <si>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</si>
  <si>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</si>
  <si>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</si>
  <si>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</si>
  <si>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</si>
  <si>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</si>
  <si>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</si>
  <si>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</si>
  <si>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</si>
  <si>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</si>
  <si>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</si>
  <si>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</si>
  <si>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</si>
  <si>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</si>
  <si>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</si>
  <si>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</si>
  <si>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</si>
  <si>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</si>
  <si>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</si>
  <si>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</si>
  <si>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</si>
  <si>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</si>
  <si>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</si>
  <si>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</si>
  <si>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</si>
  <si>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</si>
  <si>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</si>
  <si>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</si>
  <si>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</si>
  <si>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</si>
  <si>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</si>
  <si>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</si>
  <si>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</si>
  <si>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</si>
  <si>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</si>
  <si>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</si>
  <si>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</si>
  <si>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</si>
  <si>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</si>
  <si>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</si>
  <si>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</si>
  <si>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</si>
  <si>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</si>
  <si>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</si>
  <si>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</si>
  <si>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</si>
  <si>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</si>
  <si>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</si>
  <si>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</si>
  <si>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</si>
  <si>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</si>
  <si>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</si>
  <si>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</si>
  <si>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</si>
  <si>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</si>
  <si>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</si>
  <si>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</si>
  <si>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</si>
  <si>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</si>
  <si>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</si>
  <si>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</si>
  <si>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</si>
  <si>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</si>
  <si>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</si>
  <si>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</si>
  <si>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</si>
  <si>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</si>
  <si>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</si>
  <si>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</si>
  <si>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</si>
  <si>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</si>
  <si>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</si>
  <si>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</si>
  <si>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</si>
  <si>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</si>
  <si>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</si>
  <si>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</si>
  <si>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</si>
  <si>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</si>
  <si>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</si>
  <si>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</si>
  <si>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</si>
  <si>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</si>
  <si>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</si>
  <si>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</si>
  <si>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</si>
  <si>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</si>
  <si>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</si>
  <si>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</si>
  <si>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</si>
  <si>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</si>
  <si>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</si>
  <si>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</si>
  <si>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</si>
  <si>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</si>
  <si>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</si>
  <si>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</si>
  <si>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</si>
  <si>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</si>
  <si>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</si>
  <si>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</si>
  <si>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</si>
  <si>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</si>
  <si>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</si>
  <si>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</si>
  <si>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</si>
  <si>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</si>
  <si>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</si>
  <si>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</si>
  <si>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</si>
  <si>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</si>
  <si>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</si>
  <si>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</si>
  <si>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</si>
  <si>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</si>
  <si>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</si>
  <si>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</si>
  <si>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</si>
  <si>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</si>
  <si>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</si>
  <si>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</si>
  <si>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</si>
  <si>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</si>
  <si>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</si>
  <si>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</si>
  <si>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</si>
  <si>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</si>
  <si>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</si>
  <si>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</si>
  <si>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</si>
  <si>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</si>
  <si>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</si>
  <si>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</si>
  <si>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</si>
  <si>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</si>
  <si>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</si>
  <si>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</si>
  <si>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</si>
  <si>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</si>
  <si>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</si>
  <si>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</si>
  <si>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</si>
  <si>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</si>
  <si>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</si>
  <si>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</si>
  <si>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</si>
  <si>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</si>
  <si>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</si>
  <si>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</si>
  <si>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</si>
  <si>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</si>
  <si>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</si>
  <si>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</si>
  <si>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</si>
  <si>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</si>
  <si>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</si>
  <si>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</si>
  <si>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</si>
  <si>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</si>
  <si>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</si>
  <si>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</si>
  <si>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</si>
  <si>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</si>
  <si>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</si>
  <si>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</si>
  <si>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</si>
  <si>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</si>
  <si>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</si>
  <si>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</si>
  <si>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</si>
  <si>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</si>
  <si>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</si>
  <si>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</si>
  <si>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</si>
  <si>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</si>
  <si>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</si>
  <si>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</si>
  <si>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</si>
  <si>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</si>
  <si>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</si>
  <si>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</si>
  <si>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</si>
  <si>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</si>
  <si>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</si>
  <si>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</si>
  <si>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</si>
  <si>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</si>
  <si>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</si>
  <si>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</si>
  <si>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</si>
  <si>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</si>
  <si>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</si>
  <si>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</si>
  <si>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</si>
  <si>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</si>
  <si>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</si>
  <si>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</si>
  <si>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</si>
  <si>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</si>
  <si>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</si>
  <si>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</si>
  <si>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</si>
  <si>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</si>
  <si>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</si>
  <si>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</si>
  <si>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</si>
  <si>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</si>
  <si>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</si>
  <si>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</si>
  <si>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</si>
  <si>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</si>
  <si>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</si>
  <si>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</si>
  <si>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</si>
  <si>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</si>
  <si>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</si>
  <si>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</si>
  <si>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</si>
  <si>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</si>
  <si>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</si>
  <si>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</si>
  <si>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</si>
  <si>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</si>
  <si>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</si>
  <si>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</si>
  <si>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</si>
  <si>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</si>
  <si>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</si>
  <si>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</si>
  <si>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</si>
  <si>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</si>
  <si>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</si>
  <si>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</si>
  <si>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</si>
  <si>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</si>
  <si>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</si>
  <si>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</si>
  <si>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</si>
  <si>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</si>
  <si>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</si>
  <si>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</si>
  <si>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</si>
  <si>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</si>
  <si>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</si>
  <si>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</si>
  <si>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</si>
  <si>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</si>
  <si>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</si>
  <si>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</si>
  <si>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</si>
  <si>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</si>
  <si>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</si>
  <si>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</si>
  <si>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</si>
  <si>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</si>
  <si>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</si>
  <si>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</si>
  <si>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</si>
  <si>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</si>
  <si>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</si>
  <si>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</si>
  <si>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</si>
  <si>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</si>
  <si>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</si>
  <si>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</si>
  <si>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</si>
  <si>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</si>
  <si>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</si>
  <si>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</si>
  <si>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</si>
  <si>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</si>
  <si>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</si>
  <si>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</si>
  <si>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</si>
  <si>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</si>
  <si>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</si>
  <si>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</si>
  <si>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</si>
  <si>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</si>
  <si>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</si>
  <si>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</si>
  <si>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</si>
  <si>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</si>
  <si>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</si>
  <si>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</si>
  <si>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</si>
  <si>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</si>
  <si>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</si>
  <si>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</si>
  <si>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</si>
  <si>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</si>
  <si>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</si>
  <si>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</si>
  <si>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</si>
  <si>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</si>
  <si>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</si>
  <si>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</si>
  <si>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</si>
  <si>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</si>
  <si>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</si>
  <si>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</si>
  <si>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</si>
  <si>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</si>
  <si>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</si>
  <si>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</si>
  <si>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</si>
  <si>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</si>
  <si>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</si>
  <si>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</si>
  <si>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</si>
  <si>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</si>
  <si>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</si>
  <si>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</si>
  <si>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</si>
  <si>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</si>
  <si>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</si>
  <si>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</si>
  <si>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</si>
  <si>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</si>
  <si>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</si>
  <si>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</si>
  <si>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</si>
  <si>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</si>
  <si>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</si>
  <si>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</si>
  <si>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</si>
  <si>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</si>
  <si>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</si>
  <si>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</si>
  <si>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</si>
  <si>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</si>
  <si>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</si>
  <si>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</si>
  <si>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</si>
  <si>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</si>
  <si>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</si>
  <si>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</si>
  <si>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</si>
  <si>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</si>
  <si>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</si>
  <si>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</si>
  <si>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</si>
  <si>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</si>
  <si>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</si>
  <si>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</si>
  <si>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</si>
  <si>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</si>
  <si>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</si>
  <si>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</si>
  <si>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</si>
  <si>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</si>
  <si>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</si>
  <si>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</si>
  <si>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</si>
  <si>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</si>
  <si>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</si>
  <si>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</si>
  <si>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</si>
  <si>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</si>
  <si>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</si>
  <si>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</si>
  <si>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</si>
  <si>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</si>
  <si>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</si>
  <si>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</si>
  <si>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</si>
  <si>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</si>
  <si>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</si>
  <si>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</si>
  <si>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</si>
  <si>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</si>
  <si>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</si>
  <si>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</si>
  <si>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</si>
  <si>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</si>
  <si>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</si>
  <si>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</si>
  <si>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</si>
  <si>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</si>
  <si>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</si>
  <si>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</si>
  <si>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</si>
  <si>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</si>
  <si>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</si>
  <si>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</si>
  <si>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</si>
  <si>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</si>
  <si>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</si>
  <si>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</si>
  <si>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</si>
  <si>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</si>
  <si>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</si>
  <si>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</si>
  <si>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</si>
  <si>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</si>
  <si>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</si>
  <si>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</si>
  <si>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</si>
  <si>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</si>
  <si>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</si>
  <si>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</si>
  <si>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</si>
  <si>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</si>
  <si>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</si>
  <si>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</si>
  <si>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</si>
  <si>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</si>
  <si>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</si>
  <si>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</si>
  <si>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</si>
  <si>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</si>
  <si>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</si>
  <si>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</si>
  <si>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</si>
  <si>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</si>
  <si>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</si>
  <si>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</si>
  <si>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</si>
  <si>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</si>
  <si>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</si>
  <si>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</si>
  <si>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</si>
  <si>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</si>
  <si>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</si>
  <si>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</si>
  <si>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</si>
  <si>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</si>
  <si>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</si>
  <si>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</si>
  <si>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</si>
  <si>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</si>
  <si>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</si>
  <si>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</si>
  <si>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</si>
  <si>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</si>
  <si>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</si>
  <si>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</si>
  <si>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</si>
  <si>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</si>
  <si>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</si>
  <si>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</si>
  <si>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</si>
  <si>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</si>
  <si>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</si>
  <si>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</si>
  <si>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</si>
  <si>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</si>
  <si>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</si>
  <si>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</si>
  <si>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</si>
  <si>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</si>
  <si>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</si>
  <si>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</si>
  <si>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</si>
  <si>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</si>
  <si>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</si>
  <si>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</si>
  <si>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</si>
  <si>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</si>
  <si>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</si>
  <si>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</si>
  <si>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</si>
  <si>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</si>
  <si>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</si>
  <si>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</si>
  <si>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</si>
  <si>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</si>
  <si>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</si>
  <si>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</si>
  <si>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</si>
  <si>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</si>
  <si>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</si>
  <si>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</si>
  <si>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</si>
  <si>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</si>
  <si>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</si>
  <si>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</si>
  <si>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</si>
  <si>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</si>
  <si>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</si>
  <si>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</si>
  <si>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</si>
  <si>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</si>
  <si>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</si>
  <si>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</si>
  <si>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</si>
  <si>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</si>
  <si>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</si>
  <si>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</si>
  <si>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</si>
  <si>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</si>
  <si>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</si>
  <si>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</si>
  <si>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</si>
  <si>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</si>
  <si>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</si>
  <si>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</si>
  <si>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</si>
  <si>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</si>
  <si>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</si>
  <si>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</si>
  <si>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</si>
  <si>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</si>
  <si>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</si>
  <si>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</si>
  <si>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</si>
  <si>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</si>
  <si>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</si>
  <si>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</si>
  <si>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</si>
  <si>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</si>
  <si>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</si>
  <si>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</si>
  <si>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</si>
  <si>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</si>
  <si>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</si>
  <si>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</si>
  <si>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</si>
  <si>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</si>
  <si>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</si>
  <si>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</si>
  <si>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</si>
  <si>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</si>
  <si>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</si>
  <si>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</si>
  <si>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</si>
  <si>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</si>
  <si>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</si>
  <si>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</si>
  <si>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</si>
  <si>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</si>
  <si>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</si>
  <si>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</si>
  <si>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</si>
  <si>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</si>
  <si>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</si>
  <si>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</si>
  <si>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</si>
  <si>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</si>
  <si>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</si>
  <si>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</si>
  <si>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</si>
  <si>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</si>
  <si>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</si>
  <si>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</si>
  <si>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</si>
  <si>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</si>
  <si>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</si>
  <si>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</si>
  <si>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</si>
  <si>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</si>
  <si>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</si>
  <si>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</si>
  <si>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</si>
  <si>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</si>
  <si>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</si>
  <si>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</si>
  <si>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</si>
  <si>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</si>
  <si>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</si>
  <si>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</si>
  <si>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</si>
  <si>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</si>
  <si>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</si>
  <si>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</si>
  <si>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</si>
  <si>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</si>
  <si>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</si>
  <si>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</si>
  <si>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</si>
  <si>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</si>
  <si>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</si>
  <si>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</si>
  <si>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</si>
  <si>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</si>
  <si>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</si>
  <si>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</si>
  <si>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</si>
  <si>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</si>
  <si>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</si>
  <si>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</si>
  <si>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</si>
  <si>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</si>
  <si>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</si>
  <si>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</si>
  <si>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</si>
  <si>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</si>
  <si>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</si>
  <si>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</si>
  <si>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</si>
  <si>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</si>
  <si>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</si>
  <si>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</si>
  <si>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</si>
  <si>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</si>
  <si>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</si>
  <si>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</si>
  <si>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</si>
  <si>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</si>
  <si>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</si>
  <si>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</si>
  <si>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</si>
  <si>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</si>
  <si>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</si>
  <si>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</si>
  <si>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</si>
  <si>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</si>
  <si>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</si>
  <si>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</si>
  <si>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</si>
  <si>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</si>
  <si>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</si>
  <si>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</si>
  <si>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</si>
  <si>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</si>
  <si>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</si>
  <si>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</si>
  <si>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</si>
  <si>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</si>
  <si>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</si>
  <si>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</si>
  <si>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</si>
  <si>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</si>
  <si>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</si>
  <si>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</si>
  <si>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</si>
  <si>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</si>
  <si>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</si>
  <si>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</si>
  <si>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</si>
  <si>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</si>
  <si>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</si>
  <si>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</si>
  <si>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</si>
  <si>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</si>
  <si>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</si>
  <si>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</si>
  <si>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</si>
  <si>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</si>
  <si>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</si>
  <si>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</si>
  <si>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</si>
  <si>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</si>
  <si>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</si>
  <si>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</si>
  <si>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</si>
  <si>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</si>
  <si>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</si>
  <si>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</si>
  <si>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</si>
  <si>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</si>
  <si>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</si>
  <si>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</si>
  <si>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</si>
  <si>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</si>
  <si>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</si>
  <si>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</si>
  <si>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</si>
  <si>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</si>
  <si>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</si>
  <si>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</si>
  <si>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</si>
  <si>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</si>
  <si>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</si>
  <si>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</si>
  <si>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</si>
  <si>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</si>
  <si>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</si>
  <si>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</si>
  <si>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</si>
  <si>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</si>
  <si>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</si>
  <si>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</si>
  <si>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</si>
  <si>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</si>
  <si>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</si>
  <si>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</si>
  <si>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</si>
  <si>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</si>
  <si>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</si>
  <si>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</si>
  <si>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</si>
  <si>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</si>
  <si>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</si>
  <si>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</si>
  <si>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</si>
  <si>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</si>
  <si>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</si>
  <si>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</si>
  <si>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</si>
  <si>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</si>
  <si>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</si>
  <si>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</si>
  <si>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</si>
  <si>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</si>
  <si>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</si>
  <si>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</si>
  <si>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</si>
  <si>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</si>
  <si>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</si>
  <si>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</si>
  <si>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</si>
  <si>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</si>
  <si>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</si>
  <si>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</si>
  <si>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</si>
  <si>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</si>
  <si>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</si>
  <si>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</si>
  <si>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</si>
  <si>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</si>
  <si>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</si>
  <si>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</si>
  <si>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</si>
  <si>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</si>
  <si>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</si>
  <si>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</si>
  <si>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</si>
  <si>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</si>
  <si>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</si>
  <si>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</si>
  <si>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</si>
  <si>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</si>
  <si>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</si>
  <si>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</si>
  <si>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</si>
  <si>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</si>
  <si>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</si>
  <si>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</si>
  <si>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</si>
  <si>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</si>
  <si>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</si>
  <si>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</si>
  <si>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</si>
  <si>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</si>
  <si>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</si>
  <si>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</si>
  <si>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</si>
  <si>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</si>
  <si>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</si>
  <si>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</si>
  <si>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</si>
  <si>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</si>
  <si>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</si>
  <si>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</si>
  <si>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</si>
  <si>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</si>
  <si>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</si>
  <si>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</si>
  <si>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</si>
  <si>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</si>
  <si>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</si>
  <si>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</si>
  <si>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</si>
  <si>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</si>
  <si>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</si>
  <si>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</si>
  <si>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</si>
  <si>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</si>
  <si>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</si>
  <si>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</si>
  <si>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</si>
  <si>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</si>
  <si>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</si>
  <si>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</si>
  <si>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</si>
  <si>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</si>
  <si>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</si>
  <si>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</si>
  <si>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</si>
  <si>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</si>
  <si>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</si>
  <si>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</si>
  <si>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</si>
  <si>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</si>
  <si>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</si>
  <si>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</si>
  <si>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</si>
  <si>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</si>
  <si>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</si>
  <si>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</si>
  <si>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</si>
  <si>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</si>
  <si>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</si>
  <si>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</si>
  <si>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</si>
  <si>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</si>
  <si>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</si>
  <si>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</si>
  <si>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</si>
  <si>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</si>
  <si>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</si>
  <si>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</si>
  <si>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</si>
  <si>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</si>
  <si>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</si>
  <si>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</si>
  <si>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</si>
  <si>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</si>
  <si>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</si>
  <si>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</si>
  <si>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</si>
  <si>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</si>
  <si>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</si>
  <si>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</si>
  <si>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</si>
  <si>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</si>
  <si>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</si>
  <si>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</si>
  <si>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</si>
  <si>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</si>
  <si>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</si>
  <si>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</si>
  <si>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</si>
  <si>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</si>
  <si>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</si>
  <si>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</si>
  <si>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</si>
  <si>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</si>
  <si>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</si>
  <si>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</si>
  <si>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</si>
  <si>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</si>
  <si>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</si>
  <si>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</si>
  <si>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</si>
  <si>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</si>
  <si>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</si>
  <si>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</si>
  <si>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</si>
  <si>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</si>
  <si>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</si>
  <si>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</si>
  <si>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</si>
  <si>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</si>
  <si>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</si>
  <si>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</si>
  <si>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</si>
  <si>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</si>
  <si>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</si>
  <si>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</si>
  <si>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</si>
  <si>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</si>
  <si>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</si>
  <si>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</si>
  <si>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</si>
  <si>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</si>
  <si>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</si>
  <si>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</si>
  <si>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</si>
  <si>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</si>
  <si>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</si>
  <si>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</si>
  <si>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</si>
  <si>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</si>
  <si>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</si>
  <si>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</si>
  <si>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</si>
  <si>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</si>
  <si>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</si>
  <si>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</si>
  <si>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</si>
  <si>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</si>
  <si>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</si>
  <si>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</si>
  <si>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</si>
  <si>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</si>
  <si>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</si>
  <si>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</si>
  <si>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</si>
  <si>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</si>
  <si>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</si>
  <si>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</si>
  <si>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</si>
  <si>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</si>
  <si>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</si>
  <si>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</si>
  <si>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</si>
  <si>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</si>
  <si>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</si>
  <si>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</si>
  <si>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</si>
  <si>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</si>
  <si>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</si>
  <si>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</si>
  <si>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</si>
  <si>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</si>
  <si>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</si>
  <si>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</si>
  <si>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</si>
  <si>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</si>
  <si>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</si>
  <si>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</si>
  <si>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</si>
  <si>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</si>
  <si>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</si>
  <si>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</si>
  <si>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</si>
  <si>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</si>
  <si>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</si>
  <si>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</si>
  <si>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</si>
  <si>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</si>
  <si>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</si>
  <si>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</si>
  <si>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</si>
  <si>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</si>
  <si>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</si>
  <si>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</si>
  <si>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</si>
  <si>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</si>
  <si>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</si>
  <si>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</si>
  <si>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</si>
  <si>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</si>
  <si>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</si>
  <si>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</si>
  <si>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</si>
  <si>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</si>
  <si>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</si>
  <si>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</si>
  <si>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</si>
  <si>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</si>
  <si>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</si>
  <si>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</si>
  <si>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</si>
  <si>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</si>
  <si>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</si>
  <si>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</si>
  <si>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</si>
  <si>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</si>
  <si>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</si>
  <si>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</si>
  <si>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</si>
  <si>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</si>
  <si>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</si>
  <si>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</si>
  <si>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</si>
  <si>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</si>
  <si>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</si>
  <si>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</si>
  <si>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</si>
  <si>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</si>
  <si>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</si>
  <si>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</si>
  <si>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</si>
  <si>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</si>
  <si>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</si>
  <si>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</si>
  <si>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</si>
  <si>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</si>
  <si>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</si>
  <si>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</si>
  <si>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</si>
  <si>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</si>
  <si>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</si>
  <si>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</si>
  <si>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</si>
  <si>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</si>
  <si>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</si>
  <si>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</si>
  <si>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</si>
  <si>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</si>
  <si>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</si>
  <si>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</si>
  <si>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</si>
  <si>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</si>
  <si>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</si>
  <si>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</si>
  <si>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</si>
  <si>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</si>
  <si>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</si>
  <si>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</si>
  <si>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</si>
  <si>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</si>
  <si>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</si>
  <si>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</si>
  <si>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</si>
  <si>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</si>
  <si>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</si>
  <si>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</si>
  <si>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</si>
  <si>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</si>
  <si>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</si>
  <si>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</si>
  <si>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</si>
  <si>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</si>
  <si>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</si>
  <si>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</si>
  <si>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</si>
  <si>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</si>
  <si>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</si>
  <si>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</si>
  <si>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</si>
  <si>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</si>
  <si>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</si>
  <si>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</si>
  <si>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</si>
  <si>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</si>
  <si>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</si>
  <si>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</si>
  <si>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</si>
  <si>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</si>
  <si>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</si>
  <si>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</si>
  <si>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</si>
  <si>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</si>
  <si>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</si>
  <si>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</si>
  <si>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</si>
  <si>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</si>
  <si>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</si>
  <si>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</si>
  <si>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</si>
  <si>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</si>
  <si>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</si>
  <si>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</si>
  <si>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</si>
  <si>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</si>
  <si>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</si>
  <si>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</si>
  <si>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</si>
  <si>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</si>
  <si>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</si>
  <si>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</si>
  <si>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</si>
  <si>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</si>
  <si>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</si>
  <si>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</si>
  <si>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</si>
  <si>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</si>
  <si>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</si>
  <si>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</si>
  <si>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</si>
  <si>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</si>
  <si>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</si>
  <si>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</si>
  <si>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</si>
  <si>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</si>
  <si>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</si>
  <si>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</si>
  <si>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</si>
  <si>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</si>
  <si>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</si>
  <si>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</si>
  <si>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</si>
  <si>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</si>
  <si>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</si>
  <si>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</si>
  <si>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</si>
  <si>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</si>
  <si>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</si>
  <si>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</si>
  <si>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</si>
  <si>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</si>
  <si>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</si>
  <si>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</si>
  <si>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</si>
  <si>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</si>
  <si>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</si>
  <si>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</si>
  <si>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</si>
  <si>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</si>
  <si>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</si>
  <si>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</si>
  <si>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</si>
  <si>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</si>
  <si>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</si>
  <si>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</si>
  <si>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</si>
  <si>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</si>
  <si>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</si>
  <si>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</si>
  <si>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</si>
  <si>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</si>
  <si>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</si>
  <si>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</si>
  <si>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</si>
  <si>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</si>
  <si>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</si>
  <si>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</si>
  <si>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</si>
  <si>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</si>
  <si>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</si>
  <si>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</si>
  <si>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</si>
  <si>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</si>
  <si>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</si>
  <si>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</si>
  <si>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</si>
  <si>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</si>
  <si>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</si>
  <si>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</si>
  <si>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</si>
  <si>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</si>
  <si>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</si>
  <si>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</si>
  <si>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</si>
  <si>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</si>
  <si>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</si>
  <si>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</si>
  <si>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</si>
  <si>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</si>
  <si>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</si>
  <si>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</si>
  <si>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</si>
  <si>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</si>
  <si>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</si>
  <si>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</si>
  <si>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</si>
  <si>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</si>
  <si>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</si>
  <si>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</si>
  <si>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</si>
  <si>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</si>
  <si>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</si>
  <si>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</si>
  <si>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</si>
  <si>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</si>
  <si>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</si>
  <si>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</si>
  <si>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</si>
  <si>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</si>
  <si>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</si>
  <si>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</si>
  <si>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</si>
  <si>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</si>
  <si>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</si>
  <si>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</si>
  <si>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</si>
  <si>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</si>
  <si>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</si>
  <si>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</si>
  <si>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</si>
  <si>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</si>
  <si>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</si>
  <si>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</si>
  <si>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</si>
  <si>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</si>
  <si>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</si>
  <si>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</si>
  <si>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</si>
  <si>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</si>
  <si>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</si>
  <si>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</si>
  <si>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</si>
  <si>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</si>
  <si>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</si>
  <si>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</si>
  <si>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</si>
  <si>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</si>
  <si>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</si>
  <si>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</si>
  <si>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</si>
  <si>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</si>
  <si>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</si>
  <si>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</si>
  <si>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</si>
  <si>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</si>
  <si>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</si>
  <si>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</si>
  <si>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</si>
  <si>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</si>
  <si>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</si>
  <si>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</si>
  <si>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</si>
  <si>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</si>
  <si>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</si>
  <si>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</si>
  <si>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</si>
  <si>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</si>
  <si>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</si>
  <si>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</si>
  <si>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</si>
  <si>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</si>
  <si>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</si>
  <si>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</si>
  <si>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</si>
  <si>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</si>
  <si>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</si>
  <si>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</si>
  <si>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</si>
  <si>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</si>
  <si>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</si>
  <si>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</si>
  <si>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</si>
  <si>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</si>
  <si>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</si>
  <si>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</si>
  <si>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</si>
  <si>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</si>
  <si>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</si>
  <si>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</si>
  <si>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</si>
  <si>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</si>
  <si>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</si>
  <si>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</si>
  <si>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</si>
  <si>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</si>
  <si>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</si>
  <si>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</si>
  <si>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</si>
  <si>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</si>
  <si>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</si>
  <si>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</si>
  <si>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</si>
  <si>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</si>
  <si>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</si>
  <si>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</si>
  <si>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</si>
  <si>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</si>
  <si>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</si>
  <si>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</si>
  <si>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</si>
  <si>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</si>
  <si>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</si>
  <si>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</si>
  <si>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</si>
  <si>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</si>
  <si>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</si>
  <si>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</si>
  <si>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</si>
  <si>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</si>
  <si>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</si>
  <si>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</si>
  <si>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</si>
  <si>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</si>
  <si>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</si>
  <si>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</si>
  <si>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</si>
  <si>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</si>
  <si>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</si>
  <si>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</si>
  <si>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</si>
  <si>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</si>
  <si>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</si>
  <si>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</si>
  <si>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</si>
  <si>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</si>
  <si>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</si>
  <si>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</si>
  <si>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</si>
  <si>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</si>
  <si>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</si>
  <si>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</si>
  <si>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</si>
  <si>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</si>
  <si>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</si>
  <si>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</si>
  <si>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</si>
  <si>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</si>
  <si>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</si>
  <si>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</si>
  <si>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</si>
  <si>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</si>
  <si>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</si>
  <si>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</si>
  <si>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</si>
  <si>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</si>
  <si>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</si>
  <si>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</si>
  <si>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</si>
  <si>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</si>
  <si>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</si>
  <si>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</si>
  <si>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</si>
  <si>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</si>
  <si>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</si>
  <si>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</si>
  <si>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</si>
  <si>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</si>
  <si>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</si>
  <si>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</si>
  <si>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</si>
  <si>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</si>
  <si>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</si>
  <si>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</si>
  <si>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</si>
  <si>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</si>
  <si>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</si>
  <si>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</si>
  <si>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</si>
  <si>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</si>
  <si>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</si>
  <si>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</si>
  <si>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</si>
  <si>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</si>
  <si>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</si>
  <si>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</si>
  <si>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</si>
  <si>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</si>
  <si>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</si>
  <si>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</si>
  <si>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</si>
  <si>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</si>
  <si>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</si>
  <si>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</si>
  <si>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</si>
  <si>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</si>
  <si>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</si>
  <si>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</si>
  <si>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</si>
  <si>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</si>
  <si>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</si>
  <si>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</si>
  <si>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</si>
  <si>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</si>
  <si>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</si>
  <si>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</si>
  <si>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</si>
  <si>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</si>
  <si>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</si>
  <si>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</si>
  <si>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</si>
  <si>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</si>
  <si>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</si>
  <si>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</si>
  <si>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</si>
  <si>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</si>
  <si>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</si>
  <si>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</si>
  <si>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</si>
  <si>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</si>
  <si>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</si>
  <si>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</si>
  <si>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</si>
  <si>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</si>
  <si>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</si>
  <si>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</si>
  <si>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</si>
  <si>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</si>
  <si>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</si>
  <si>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</si>
  <si>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</si>
  <si>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</si>
  <si>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</si>
  <si>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</si>
  <si>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</si>
  <si>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</si>
  <si>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</si>
  <si>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</si>
  <si>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</si>
  <si>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</si>
  <si>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</si>
  <si>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</si>
  <si>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</si>
  <si>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</si>
  <si>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</si>
  <si>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</si>
  <si>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</si>
  <si>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</si>
  <si>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</si>
  <si>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</si>
  <si>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</si>
  <si>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</si>
  <si>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</si>
  <si>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</si>
  <si>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</si>
  <si>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</si>
  <si>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</si>
  <si>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</si>
  <si>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</si>
  <si>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</si>
  <si>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</si>
  <si>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</si>
  <si>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</si>
  <si>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</si>
  <si>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</si>
  <si>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</si>
  <si>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</si>
  <si>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</si>
  <si>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</si>
  <si>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</si>
  <si>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</si>
  <si>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</si>
  <si>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</si>
  <si>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</si>
  <si>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</si>
  <si>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</si>
  <si>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</si>
  <si>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</si>
  <si>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</si>
  <si>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</si>
  <si>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</si>
  <si>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</si>
  <si>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</si>
  <si>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</si>
  <si>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</si>
  <si>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</si>
  <si>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</si>
  <si>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</si>
  <si>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</si>
  <si>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</si>
  <si>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</si>
  <si>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</si>
  <si>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</si>
  <si>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</si>
  <si>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</si>
  <si>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</si>
  <si>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</si>
  <si>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</si>
  <si>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</si>
  <si>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</si>
  <si>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</si>
  <si>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</si>
  <si>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</si>
  <si>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</si>
  <si>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</si>
  <si>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</si>
  <si>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</si>
  <si>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</si>
  <si>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</si>
  <si>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</si>
  <si>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</si>
  <si>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</si>
  <si>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</si>
  <si>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</si>
  <si>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</si>
  <si>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</si>
  <si>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</si>
  <si>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</si>
  <si>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</si>
  <si>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</si>
  <si>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</si>
  <si>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</si>
  <si>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</si>
  <si>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</si>
  <si>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</si>
  <si>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</si>
  <si>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</si>
  <si>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</si>
  <si>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</si>
  <si>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</si>
  <si>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</si>
  <si>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</si>
  <si>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</si>
  <si>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</si>
  <si>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</si>
  <si>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</si>
  <si>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</si>
  <si>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</si>
  <si>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</si>
  <si>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</si>
  <si>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</si>
  <si>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</si>
  <si>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</si>
  <si>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</si>
  <si>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</si>
  <si>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</si>
  <si>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</si>
  <si>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</si>
  <si>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</si>
  <si>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</si>
  <si>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</si>
  <si>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</si>
  <si>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</si>
  <si>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</si>
  <si>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</si>
  <si>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</si>
  <si>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</si>
  <si>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</si>
  <si>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</si>
  <si>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</si>
  <si>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</si>
  <si>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</si>
  <si>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</si>
  <si>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</si>
  <si>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</si>
  <si>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</si>
  <si>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</si>
  <si>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</si>
  <si>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</si>
  <si>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</si>
  <si>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</si>
  <si>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</si>
  <si>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</si>
  <si>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</si>
  <si>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</si>
  <si>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</si>
  <si>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</si>
  <si>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</si>
  <si>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</si>
  <si>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</si>
  <si>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</si>
  <si>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</si>
  <si>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</si>
  <si>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</si>
  <si>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</si>
  <si>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</si>
  <si>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</si>
  <si>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</si>
  <si>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</si>
  <si>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</si>
  <si>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</si>
  <si>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</si>
  <si>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</si>
  <si>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</si>
  <si>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</si>
  <si>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</si>
  <si>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</si>
  <si>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</si>
  <si>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</si>
  <si>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</si>
  <si>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</si>
  <si>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</si>
  <si>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</si>
  <si>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</si>
  <si>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</si>
  <si>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</si>
  <si>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</si>
  <si>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</si>
  <si>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</si>
  <si>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</si>
  <si>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</si>
  <si>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</si>
  <si>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</si>
  <si>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</si>
  <si>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</si>
  <si>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</si>
  <si>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</si>
  <si>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</si>
  <si>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</si>
  <si>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</si>
  <si>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</si>
  <si>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</si>
  <si>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</si>
  <si>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</si>
  <si>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</si>
  <si>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</si>
  <si>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</si>
  <si>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</si>
  <si>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</si>
  <si>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</si>
  <si>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</si>
  <si>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</si>
  <si>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</si>
  <si>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</si>
  <si>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</si>
  <si>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</si>
  <si>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</si>
  <si>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</si>
  <si>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</si>
  <si>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</si>
  <si>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</si>
  <si>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</si>
  <si>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</si>
  <si>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</si>
  <si>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</si>
  <si>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</si>
  <si>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</si>
  <si>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</si>
  <si>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</si>
  <si>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</si>
  <si>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</si>
  <si>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</si>
  <si>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</si>
  <si>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</si>
  <si>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</si>
  <si>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</si>
  <si>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</si>
  <si>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</si>
  <si>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</si>
  <si>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</si>
  <si>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</si>
  <si>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</si>
  <si>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</si>
  <si>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</si>
  <si>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</si>
  <si>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</si>
  <si>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</si>
  <si>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</si>
  <si>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</si>
  <si>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</si>
  <si>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</si>
  <si>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</si>
  <si>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</si>
  <si>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</si>
  <si>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</si>
  <si>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</si>
  <si>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</si>
  <si>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</si>
  <si>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</si>
  <si>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</si>
  <si>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</si>
  <si>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</si>
  <si>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</si>
  <si>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</si>
  <si>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</si>
  <si>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</si>
  <si>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</si>
  <si>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</si>
  <si>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</si>
  <si>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</si>
  <si>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</si>
  <si>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</si>
  <si>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</si>
  <si>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</si>
  <si>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</si>
  <si>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</si>
  <si>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</si>
  <si>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</si>
  <si>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</si>
  <si>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</si>
  <si>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</si>
  <si>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</si>
  <si>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</si>
  <si>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</si>
  <si>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</si>
  <si>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</si>
  <si>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</si>
  <si>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</si>
  <si>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</si>
  <si>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</si>
  <si>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</si>
  <si>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</si>
  <si>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</si>
  <si>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</si>
  <si>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</si>
  <si>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</si>
  <si>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</si>
  <si>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</si>
  <si>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</si>
  <si>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</si>
  <si>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</si>
  <si>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</si>
  <si>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</si>
  <si>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</si>
  <si>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</si>
  <si>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</si>
  <si>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</si>
  <si>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</si>
  <si>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</si>
  <si>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</si>
  <si>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</si>
  <si>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</si>
  <si>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</si>
  <si>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</si>
  <si>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</si>
  <si>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</si>
  <si>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</si>
  <si>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</si>
  <si>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</si>
  <si>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</si>
  <si>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</si>
  <si>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</si>
  <si>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</si>
  <si>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</si>
  <si>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</si>
  <si>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</si>
  <si>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</si>
  <si>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</si>
  <si>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</si>
  <si>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</si>
  <si>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</si>
  <si>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 xml:space="preserve">Percentage Successful </t>
  </si>
  <si>
    <t xml:space="preserve">Percentage Failed </t>
  </si>
  <si>
    <t xml:space="preserve">Percentage Canceled </t>
  </si>
  <si>
    <t>mean</t>
  </si>
  <si>
    <t>median</t>
  </si>
  <si>
    <t>minimum</t>
  </si>
  <si>
    <t>maximum</t>
  </si>
  <si>
    <t>variance</t>
  </si>
  <si>
    <t>standard 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</si>
</sst>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2"/>
      <color rgb="FF34354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0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" fontId="0" fillId="0" borderId="0" xfId="0" applyNumberFormat="1"/>
    <xf numFmtId="14" fontId="18" fillId="0" borderId="0" xfId="0" applyNumberFormat="1" applyFont="1"/>
    <xf numFmtId="14" fontId="0" fillId="0" borderId="0" xfId="0" applyNumberFormat="1"/>
    <xf numFmtId="0" fontId="16" fillId="0" borderId="0" xfId="0" applyFont="1"/>
    <xf numFmtId="0" fontId="19" fillId="0" borderId="0" xfId="0" applyFont="1"/>
    <xf numFmtId="9" fontId="0" fillId="0" borderId="0" xfId="0" applyNumberForma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Category!PivotTable3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7-442E-AAA8-C91C1320DD20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7-442E-AAA8-C91C1320DD20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7-442E-AAA8-C91C1320DD20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E7-442E-AAA8-C91C1320D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206255"/>
        <c:axId val="664206735"/>
      </c:barChart>
      <c:catAx>
        <c:axId val="66420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06735"/>
        <c:crosses val="autoZero"/>
        <c:auto val="1"/>
        <c:lblAlgn val="ctr"/>
        <c:lblOffset val="100"/>
        <c:noMultiLvlLbl val="0"/>
      </c:catAx>
      <c:valAx>
        <c:axId val="6642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sub-category!PivotTable5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3-49FC-B554-F8C515140A2B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63-49FC-B554-F8C515140A2B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63-49FC-B554-F8C515140A2B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63-49FC-B554-F8C515140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189839"/>
        <c:axId val="842338799"/>
      </c:barChart>
      <c:catAx>
        <c:axId val="60618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38799"/>
        <c:crosses val="autoZero"/>
        <c:auto val="1"/>
        <c:lblAlgn val="ctr"/>
        <c:lblOffset val="100"/>
        <c:noMultiLvlLbl val="0"/>
      </c:catAx>
      <c:valAx>
        <c:axId val="84233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8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over time!PivotTable2</c:name>
    <c:fmtId val="0"/>
  </c:pivotSource>
  <c:chart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A-44BE-8976-2D2C299DD55D}"/>
            </c:ext>
          </c:extLst>
        </c:ser>
        <c:ser>
          <c:idx val="1"/>
          <c:order val="1"/>
          <c:tx>
            <c:strRef>
              <c:f>'Outcome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A-44BE-8976-2D2C299DD55D}"/>
            </c:ext>
          </c:extLst>
        </c:ser>
        <c:ser>
          <c:idx val="2"/>
          <c:order val="2"/>
          <c:tx>
            <c:strRef>
              <c:f>'Outcome over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0A-44BE-8976-2D2C299DD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351148576"/>
        <c:axId val="351146656"/>
      </c:lineChart>
      <c:catAx>
        <c:axId val="35114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46656"/>
        <c:crosses val="autoZero"/>
        <c:auto val="1"/>
        <c:lblAlgn val="ctr"/>
        <c:lblOffset val="100"/>
        <c:noMultiLvlLbl val="0"/>
      </c:catAx>
      <c:valAx>
        <c:axId val="35114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485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[CrowdfundingBook.xlsx]Analysis of Crowdfunding Goal!PivotTable6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24877369420583673"/>
          <c:y val="3.08711411073615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415598008762824E-2"/>
          <c:y val="2.1795713035870516E-2"/>
          <c:w val="0.93184398208020258"/>
          <c:h val="0.62012935883014619"/>
        </c:manualLayout>
      </c:layout>
      <c:lineChart>
        <c:grouping val="standard"/>
        <c:varyColors val="0"/>
        <c:ser>
          <c:idx val="0"/>
          <c:order val="0"/>
          <c:tx>
            <c:strRef>
              <c:f>'Analysis of Crowdfunding Goal'!$C$16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'Analysis of Crowdfunding Goal'!$B$17:$B$29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'Analysis of Crowdfunding Goal'!$C$17:$C$29</c:f>
              <c:numCache>
                <c:formatCode>General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4BA-49F8-90BE-6615C5766509}"/>
            </c:ext>
          </c:extLst>
        </c:ser>
        <c:ser>
          <c:idx val="1"/>
          <c:order val="1"/>
          <c:tx>
            <c:strRef>
              <c:f>'Analysis of Crowdfunding Goal'!$D$16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'Analysis of Crowdfunding Goal'!$B$17:$B$29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'Analysis of Crowdfunding Goal'!$D$17:$D$29</c:f>
              <c:numCache>
                <c:formatCode>General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4BA-49F8-90BE-6615C5766509}"/>
            </c:ext>
          </c:extLst>
        </c:ser>
        <c:ser>
          <c:idx val="2"/>
          <c:order val="2"/>
          <c:tx>
            <c:strRef>
              <c:f>'Analysis of Crowdfunding Goal'!$E$16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'Analysis of Crowdfunding Goal'!$B$17:$B$29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'Analysis of Crowdfunding Goal'!$E$17:$E$29</c:f>
              <c:numCache>
                <c:formatCode>General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4BA-49F8-90BE-6615C5766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97648"/>
        <c:axId val="298694768"/>
      </c:lineChart>
      <c:catAx>
        <c:axId val="298697648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94768"/>
        <c:crosses val="autoZero"/>
        <c:auto val="1"/>
        <c:lblAlgn val="ctr"/>
        <c:lblOffset val="100"/>
        <c:noMultiLvlLbl val="0"/>
      </c:catAx>
      <c:valAx>
        <c:axId val="2986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9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1</xdr:row>
      <xdr:rowOff>109537</xdr:rowOff>
    </xdr:from>
    <xdr:to>
      <xdr:col>13</xdr:col>
      <xdr:colOff>209549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0760C6-4D9B-FE8E-8F22-139C50C07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5</xdr:row>
      <xdr:rowOff>42862</xdr:rowOff>
    </xdr:from>
    <xdr:to>
      <xdr:col>17</xdr:col>
      <xdr:colOff>280737</xdr:colOff>
      <xdr:row>22</xdr:row>
      <xdr:rowOff>110289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06688-D148-A2B6-3626-B851BD554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4</xdr:row>
      <xdr:rowOff>114300</xdr:rowOff>
    </xdr:from>
    <xdr:to>
      <xdr:col>12</xdr:col>
      <xdr:colOff>576262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B2F54-84DB-8326-A84F-919124BF7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13</xdr:row>
      <xdr:rowOff>123824</xdr:rowOff>
    </xdr:from>
    <xdr:to>
      <xdr:col>7</xdr:col>
      <xdr:colOff>1262062</xdr:colOff>
      <xdr:row>31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FC8E92-92F8-8C6E-F026-ED7BF850E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" refreshedDate="45084.082976273145" createdVersion="8" refreshedVersion="8" minRefreshableVersion="3" recordCount="1001" xr:uid="{ED7B8939-934E-46A2-97E1-3E6D4678E067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5">
      <sharedItems containsString="0" containsBlank="1" containsNumber="1" containsInteger="1" minValue="100" maxValue="199200"/>
    </cacheField>
    <cacheField name="pledged" numFmtId="165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1">
      <sharedItems containsString="0" containsBlank="1" containsNumber="1" minValue="0" maxValue="2338.833333333333"/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" refreshedDate="45085.021723495367" createdVersion="8" refreshedVersion="8" minRefreshableVersion="3" recordCount="13" xr:uid="{0FE4A894-365B-4605-9C47-1977D4A18427}">
  <cacheSource type="worksheet">
    <worksheetSource ref="A1:H1048576" sheet="Analysis of Crowdfunding Goal"/>
  </cacheSource>
  <cacheFields count="8">
    <cacheField name="Goal" numFmtId="0">
      <sharedItems containsBlank="1" count="13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50000"/>
        <m/>
      </sharedItems>
    </cacheField>
    <cacheField name="Number Successful" numFmtId="0">
      <sharedItems containsString="0" containsBlank="1" containsNumber="1" containsInteger="1" minValue="4" maxValue="191" count="10">
        <n v="30"/>
        <n v="191"/>
        <n v="164"/>
        <n v="4"/>
        <n v="10"/>
        <n v="7"/>
        <n v="11"/>
        <n v="8"/>
        <n v="114"/>
        <m/>
      </sharedItems>
    </cacheField>
    <cacheField name="Number Failed" numFmtId="0">
      <sharedItems containsString="0" containsBlank="1" containsNumber="1" containsInteger="1" minValue="0" maxValue="163" count="8">
        <n v="20"/>
        <n v="38"/>
        <n v="126"/>
        <n v="5"/>
        <n v="0"/>
        <n v="3"/>
        <n v="163"/>
        <m/>
      </sharedItems>
    </cacheField>
    <cacheField name="Number Canceled" numFmtId="0">
      <sharedItems containsString="0" containsBlank="1" containsNumber="1" containsInteger="1" minValue="0" maxValue="28" count="6">
        <n v="1"/>
        <n v="2"/>
        <n v="25"/>
        <n v="0"/>
        <n v="28"/>
        <m/>
      </sharedItems>
    </cacheField>
    <cacheField name="Total Projects" numFmtId="0">
      <sharedItems containsString="0" containsBlank="1" containsNumber="1" containsInteger="1" minValue="7" maxValue="315"/>
    </cacheField>
    <cacheField name="Percentage Successful" numFmtId="0">
      <sharedItems containsString="0" containsBlank="1" containsNumber="1" minValue="0.3737704918032787" maxValue="1"/>
    </cacheField>
    <cacheField name="Percentage Failed" numFmtId="0">
      <sharedItems containsString="0" containsBlank="1" containsNumber="1" minValue="0" maxValue="0.55555555555555558"/>
    </cacheField>
    <cacheField name="Percentage Canceled" numFmtId="0">
      <sharedItems containsString="0" containsBlank="1" containsNumber="1" minValue="0" maxValue="9.180327868852458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e v="#DIV/0!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40"/>
    <n v="92.151898734177209"/>
    <n v="158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.4787822878229"/>
    <n v="100.01614035087719"/>
    <n v="1425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8.976190476190467"/>
    <n v="103.20833333333333"/>
    <n v="24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x v="0"/>
    <n v="69.276315789473685"/>
    <n v="99.339622641509436"/>
    <n v="53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73.61842105263159"/>
    <n v="75.833333333333329"/>
    <n v="174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20.961538461538463"/>
    <n v="60.555555555555557"/>
    <n v="18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27.57777777777778"/>
    <n v="64.93832599118943"/>
    <n v="227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19.932788374205266"/>
    <n v="30.997175141242938"/>
    <n v="70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51.741935483870968"/>
    <n v="72.909090909090907"/>
    <n v="44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66.11538461538464"/>
    <n v="62.9"/>
    <n v="220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.095238095238095"/>
    <n v="112.22222222222223"/>
    <n v="27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x v="0"/>
    <n v="89.349206349206341"/>
    <n v="102.34545454545454"/>
    <n v="5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.11904761904765"/>
    <n v="105.05102040816327"/>
    <n v="98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66.769503546099301"/>
    <n v="94.144999999999996"/>
    <n v="200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47.307881773399011"/>
    <n v="84.986725663716811"/>
    <n v="452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49.47058823529414"/>
    <n v="110.41"/>
    <n v="100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59.39125295508273"/>
    <n v="107.96236989591674"/>
    <n v="1249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66.912087912087912"/>
    <n v="45.103703703703701"/>
    <n v="135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48.529600000000002"/>
    <n v="45.001483679525222"/>
    <n v="674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12.24279210925646"/>
    <n v="105.97134670487107"/>
    <n v="1396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40.992553191489364"/>
    <n v="69.055555555555557"/>
    <n v="558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28.07106598984771"/>
    <n v="85.044943820224717"/>
    <n v="890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32.04444444444448"/>
    <n v="105.22535211267606"/>
    <n v="142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2.83225108225108"/>
    <n v="39.003741114852225"/>
    <n v="2673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.43636363636364"/>
    <n v="73.030674846625772"/>
    <n v="16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48.199069767441863"/>
    <n v="35.009459459459457"/>
    <n v="1480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79.95"/>
    <n v="106.6"/>
    <n v="15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05.22553516819573"/>
    <n v="61.997747747747745"/>
    <n v="2220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28.89978213507629"/>
    <n v="94.000622665006233"/>
    <n v="1606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60.61111111111111"/>
    <n v="112.05426356589147"/>
    <n v="129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48.008849557522126"/>
    <n v="2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86.807920792079202"/>
    <n v="38.004334633723452"/>
    <n v="2307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7.82071713147411"/>
    <n v="35.000184535892231"/>
    <n v="5419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50.80645161290323"/>
    <n v="85"/>
    <n v="16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.30119521912351"/>
    <n v="95.993893129770996"/>
    <n v="1965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57.28571428571431"/>
    <n v="68.8125"/>
    <n v="16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39.98765432098764"/>
    <n v="105.97196261682242"/>
    <n v="10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25.32258064516128"/>
    <n v="75.261194029850742"/>
    <n v="134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50.777777777777779"/>
    <n v="57.125"/>
    <n v="88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69.06818181818181"/>
    <n v="75.141414141414145"/>
    <n v="198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12.92857142857144"/>
    <n v="107.42342342342343"/>
    <n v="111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x v="1"/>
    <n v="443.94444444444446"/>
    <n v="35.995495495495497"/>
    <n v="222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85.9390243902439"/>
    <n v="26.998873148744366"/>
    <n v="6212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58.8125"/>
    <n v="107.56122448979592"/>
    <n v="98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47.684210526315788"/>
    <n v="94.375"/>
    <n v="4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14.78378378378378"/>
    <n v="46.163043478260867"/>
    <n v="92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75.26666666666665"/>
    <n v="47.845637583892618"/>
    <n v="149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86.97297297297297"/>
    <n v="53.007815713698065"/>
    <n v="243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89.625"/>
    <n v="45.059405940594061"/>
    <n v="303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2"/>
    <n v="2"/>
    <n v="1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91.867805186590772"/>
    <n v="99.006816632583508"/>
    <n v="1467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34.152777777777779"/>
    <n v="32.786666666666669"/>
    <n v="75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40.40909090909091"/>
    <n v="59.119617224880386"/>
    <n v="209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89.86666666666666"/>
    <n v="44.93333333333333"/>
    <n v="120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7.96969696969697"/>
    <n v="89.664122137404576"/>
    <n v="131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3.66249999999999"/>
    <n v="70.079268292682926"/>
    <n v="164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15.27586206896552"/>
    <n v="31.059701492537314"/>
    <n v="201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27.11111111111114"/>
    <n v="29.061611374407583"/>
    <n v="211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75.07142857142861"/>
    <n v="30.0859375"/>
    <n v="128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44.37048832271762"/>
    <n v="84.998125000000002"/>
    <n v="1600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92.74598393574297"/>
    <n v="82.001775410563695"/>
    <n v="2253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22.6"/>
    <n v="58.040160642570278"/>
    <n v="249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11.851063829787234"/>
    <n v="111.4"/>
    <n v="5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97.642857142857139"/>
    <n v="71.94736842105263"/>
    <n v="38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36.14754098360655"/>
    <n v="61.038135593220339"/>
    <n v="236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45.068965517241381"/>
    <n v="108.91666666666667"/>
    <n v="1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62.38567493112947"/>
    <n v="29.001722017220171"/>
    <n v="4065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54.52631578947367"/>
    <n v="58.975609756097562"/>
    <n v="246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24.063291139240505"/>
    <n v="111.82352941176471"/>
    <n v="17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23.74140625000001"/>
    <n v="63.995555555555555"/>
    <n v="247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08.06666666666666"/>
    <n v="85.315789473684205"/>
    <n v="76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70.33333333333326"/>
    <n v="74.481481481481481"/>
    <n v="54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60.92857142857144"/>
    <n v="105.14772727272727"/>
    <n v="88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22.46153846153847"/>
    <n v="56.188235294117646"/>
    <n v="85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50.57731958762886"/>
    <n v="85.917647058823533"/>
    <n v="170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.106590724165997"/>
    <n v="57.00296912114014"/>
    <n v="168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46.94736842105263"/>
    <n v="79.642857142857139"/>
    <n v="56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0.8"/>
    <n v="41.018181818181816"/>
    <n v="330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69.598615916955026"/>
    <n v="48.004773269689736"/>
    <n v="83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37.4545454545455"/>
    <n v="55.212598425196852"/>
    <n v="127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25.33928571428569"/>
    <n v="92.109489051094897"/>
    <n v="4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97.3000000000002"/>
    <n v="83.183333333333337"/>
    <n v="180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37.590225563909776"/>
    <n v="39.996000000000002"/>
    <n v="100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32.36942675159236"/>
    <n v="111.1336898395722"/>
    <n v="374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.22448979591837"/>
    <n v="90.563380281690144"/>
    <n v="71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67.63513513513513"/>
    <n v="61.108374384236456"/>
    <n v="203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61.984886649874063"/>
    <n v="83.022941970310384"/>
    <n v="148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60.75"/>
    <n v="110.76106194690266"/>
    <n v="113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2.58823529411765"/>
    <n v="89.458333333333329"/>
    <n v="9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78.615384615384613"/>
    <n v="57.849056603773583"/>
    <n v="106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48.404406999351913"/>
    <n v="109.99705449189985"/>
    <n v="679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8.875"/>
    <n v="103.96586345381526"/>
    <n v="498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60.548713235294116"/>
    <n v="107.99508196721311"/>
    <n v="610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03.68965517241378"/>
    <n v="48.927777777777777"/>
    <n v="180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12.99999999999999"/>
    <n v="37.666666666666664"/>
    <n v="2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17.37876614060258"/>
    <n v="64.999141999141997"/>
    <n v="2331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26.69230769230762"/>
    <n v="106.61061946902655"/>
    <n v="113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33.692229038854805"/>
    <n v="27.009016393442622"/>
    <n v="1220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96.7236842105263"/>
    <n v="91.16463414634147"/>
    <n v="164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21.4444444444445"/>
    <n v="56.054878048780488"/>
    <n v="164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81.67567567567568"/>
    <n v="31.017857142857142"/>
    <n v="336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24.610000000000003"/>
    <n v="66.513513513513516"/>
    <n v="37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.14010067114094"/>
    <n v="89.005216484089729"/>
    <n v="1917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44.54411764705884"/>
    <n v="103.46315789473684"/>
    <n v="95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59.12820512820514"/>
    <n v="95.278911564625844"/>
    <n v="147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86.48571428571427"/>
    <n v="75.895348837209298"/>
    <n v="8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95.26666666666665"/>
    <n v="107.57831325301204"/>
    <n v="83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.21153846153846"/>
    <n v="51.31666666666667"/>
    <n v="60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4.962780898876405"/>
    <n v="71.983108108108112"/>
    <n v="296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19.95602605863192"/>
    <n v="108.95414201183432"/>
    <n v="676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68.82978723404256"/>
    <n v="35"/>
    <n v="361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76.87878787878788"/>
    <n v="94.938931297709928"/>
    <n v="131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27.15789473684208"/>
    <n v="109.65079365079364"/>
    <n v="126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87.211757648470297"/>
    <n v="44.001815980629537"/>
    <n v="330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86.794520547945211"/>
    <n v="73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73.9387755102041"/>
    <n v="30.992727272727272"/>
    <n v="275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7.61111111111111"/>
    <n v="94.791044776119406"/>
    <n v="67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4.96"/>
    <n v="69.79220779220779"/>
    <n v="154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49.49667110519306"/>
    <n v="63.003367003367003"/>
    <n v="1782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19.33995584988963"/>
    <n v="110.0343300110742"/>
    <n v="9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64.367690058479525"/>
    <n v="25.997933274284026"/>
    <n v="3387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18.622397298818232"/>
    <n v="49.987915407854985"/>
    <n v="662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67.76923076923077"/>
    <n v="101.72340425531915"/>
    <n v="94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59.90566037735849"/>
    <n v="47.083333333333336"/>
    <n v="180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38.633185349611544"/>
    <n v="89.944444444444443"/>
    <n v="77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51.42151162790698"/>
    <n v="78.96875"/>
    <n v="672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60.334277620396605"/>
    <n v="80.067669172932327"/>
    <n v="532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3"/>
    <n v="86.472727272727269"/>
    <n v="55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55.46875"/>
    <n v="28.001876172607879"/>
    <n v="533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0.85974499089254"/>
    <n v="67.996725337699544"/>
    <n v="2443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16.18181818181819"/>
    <n v="43.078651685393261"/>
    <n v="89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10.77777777777777"/>
    <n v="87.95597484276729"/>
    <n v="15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89.73668341708543"/>
    <n v="94.987234042553197"/>
    <n v="940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71.27272727272728"/>
    <n v="46.905982905982903"/>
    <n v="117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2"/>
    <n v="46.913793103448278"/>
    <n v="5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61.77777777777777"/>
    <n v="94.24"/>
    <n v="50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80.139130434782615"/>
    <n v="1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20.896851248642779"/>
    <n v="59.036809815950917"/>
    <n v="326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.16363636363636"/>
    <n v="65.989247311827953"/>
    <n v="186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01.59097978227061"/>
    <n v="60.992530345471522"/>
    <n v="1071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30.03999999999996"/>
    <n v="98.307692307692307"/>
    <n v="11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35.59259259259261"/>
    <n v="104.6"/>
    <n v="70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29.1"/>
    <n v="86.066666666666663"/>
    <n v="135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36.512"/>
    <n v="76.989583333333329"/>
    <n v="768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17.25"/>
    <n v="29.764705882352942"/>
    <n v="51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12.49397590361446"/>
    <n v="46.91959798994975"/>
    <n v="199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21.02150537634408"/>
    <n v="105.18691588785046"/>
    <n v="107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19.87096774193549"/>
    <n v="69.907692307692301"/>
    <n v="195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64.166909620991248"/>
    <n v="60.011588275391958"/>
    <n v="1467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.06746987951806"/>
    <n v="52.006220379146917"/>
    <n v="3376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92.984160506863773"/>
    <n v="31.000176025347649"/>
    <n v="568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58.756567425569173"/>
    <n v="95.042492917847028"/>
    <n v="1059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65.022222222222226"/>
    <n v="75.968174204355108"/>
    <n v="1194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73.939560439560438"/>
    <n v="71.013192612137203"/>
    <n v="379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52.666666666666664"/>
    <n v="73.733333333333334"/>
    <n v="30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20.95238095238096"/>
    <n v="113.17073170731707"/>
    <n v="41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00.01150627615063"/>
    <n v="105.00933552992861"/>
    <n v="182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62.3125"/>
    <n v="79.176829268292678"/>
    <n v="164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78.181818181818187"/>
    <n v="57.333333333333336"/>
    <n v="75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49.73770491803279"/>
    <n v="58.178343949044589"/>
    <n v="157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53.25714285714284"/>
    <n v="36.032520325203251"/>
    <n v="246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.16943521594683"/>
    <n v="107.99068767908309"/>
    <n v="1396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21.99004424778761"/>
    <n v="44.005985634477256"/>
    <n v="250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37.13265306122449"/>
    <n v="55.077868852459019"/>
    <n v="244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15.53846153846149"/>
    <n v="74"/>
    <n v="146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31.30913348946136"/>
    <n v="41.996858638743454"/>
    <n v="955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24.08154506437768"/>
    <n v="77.988161010260455"/>
    <n v="1267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6"/>
    <n v="82.507462686567166"/>
    <n v="67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10.63265306122449"/>
    <n v="104.2"/>
    <n v="5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82.875"/>
    <n v="25.5"/>
    <n v="26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63.01447776628748"/>
    <n v="100.98334401024984"/>
    <n v="1561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94.66666666666674"/>
    <n v="111.83333333333333"/>
    <n v="48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.191501103752756"/>
    <n v="41.999115044247787"/>
    <n v="1130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74.834782608695647"/>
    <n v="110.05115089514067"/>
    <n v="782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16.47680412371136"/>
    <n v="58.997079225994888"/>
    <n v="273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96.208333333333329"/>
    <n v="32.985714285714288"/>
    <n v="210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57.71910112359546"/>
    <n v="45.005654509471306"/>
    <n v="3537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08.45714285714286"/>
    <n v="81.98196487897485"/>
    <n v="2107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61.802325581395344"/>
    <n v="39.080882352941174"/>
    <n v="136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.32472324723244"/>
    <n v="58.996383363471971"/>
    <n v="3318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.117647058823522"/>
    <n v="40.988372093023258"/>
    <n v="86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93.05555555555554"/>
    <n v="31.029411764705884"/>
    <n v="340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71.8"/>
    <n v="37.789473684210527"/>
    <n v="1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31.934684684684683"/>
    <n v="32.006772009029348"/>
    <n v="886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29.87375415282392"/>
    <n v="95.966712898751737"/>
    <n v="1442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.012195121951223"/>
    <n v="75"/>
    <n v="3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23.525352848928385"/>
    <n v="102.0498866213152"/>
    <n v="441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x v="0"/>
    <n v="68.594594594594597"/>
    <n v="105.75"/>
    <n v="24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37.952380952380956"/>
    <n v="37.069767441860463"/>
    <n v="86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19.992957746478872"/>
    <n v="35.049382716049379"/>
    <n v="243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45.636363636363633"/>
    <n v="46.338461538461537"/>
    <n v="65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22.7605633802817"/>
    <n v="69.174603174603178"/>
    <n v="126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61.75316455696202"/>
    <n v="109.07824427480917"/>
    <n v="524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63.146341463414636"/>
    <n v="51.78"/>
    <n v="100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98.20475319926874"/>
    <n v="82.010055304172951"/>
    <n v="1989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4"/>
    <n v="35.958333333333336"/>
    <n v="168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53.777777777777779"/>
    <n v="74.461538461538467"/>
    <n v="13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2"/>
    <n v="2"/>
    <n v="1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.19047619047615"/>
    <n v="91.114649681528661"/>
    <n v="157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78.831325301204828"/>
    <n v="79.792682926829272"/>
    <n v="8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.40792216817235"/>
    <n v="42.999777678968428"/>
    <n v="449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19999999999999"/>
    <n v="63.225000000000001"/>
    <n v="40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31.84615384615387"/>
    <n v="70.174999999999997"/>
    <n v="80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38.844444444444441"/>
    <n v="61.333333333333336"/>
    <n v="57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25.7"/>
    <n v="99"/>
    <n v="43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01.12239715591672"/>
    <n v="96.984900146127615"/>
    <n v="2053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21.188688946015425"/>
    <n v="51.004950495049506"/>
    <n v="808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67.425531914893625"/>
    <n v="28.044247787610619"/>
    <n v="226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4.923371647509583"/>
    <n v="60.984615384615381"/>
    <n v="1625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51.85185185185185"/>
    <n v="73.214285714285708"/>
    <n v="16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95.16382252559728"/>
    <n v="39.997435299603637"/>
    <n v="4289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23.1428571428571"/>
    <n v="86.812121212121212"/>
    <n v="165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8"/>
    <n v="42.125874125874127"/>
    <n v="14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55.07066557107643"/>
    <n v="103.97851239669421"/>
    <n v="1815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44.753477588871718"/>
    <n v="62.003211991434689"/>
    <n v="934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5.94736842105263"/>
    <n v="31.005037783375315"/>
    <n v="397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32.12709832134288"/>
    <n v="89.991552956465242"/>
    <n v="153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9"/>
    <n v="39.235294117647058"/>
    <n v="17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98.625514403292186"/>
    <n v="54.993116108306566"/>
    <n v="217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37.97916666666669"/>
    <n v="47.992753623188406"/>
    <n v="138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.81099656357388"/>
    <n v="87.966702470461868"/>
    <n v="931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03.63930885529157"/>
    <n v="51.999165275459099"/>
    <n v="3594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.1740412979351"/>
    <n v="29.999659863945578"/>
    <n v="588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66.63333333333333"/>
    <n v="98.205357142857139"/>
    <n v="112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8.72085385878489"/>
    <n v="108.96182396606575"/>
    <n v="943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19.90717911530093"/>
    <n v="66.998379254457049"/>
    <n v="2468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93.68925233644859"/>
    <n v="64.99333594668758"/>
    <n v="2551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20.16666666666669"/>
    <n v="99.841584158415841"/>
    <n v="10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76.708333333333329"/>
    <n v="82.432835820895519"/>
    <n v="67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71.26470588235293"/>
    <n v="63.293478260869563"/>
    <n v="92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57.89473684210526"/>
    <n v="96.774193548387103"/>
    <n v="62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09.08"/>
    <n v="54.906040268456373"/>
    <n v="149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1.732558139534881"/>
    <n v="39.010869565217391"/>
    <n v="92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10.944303797468354"/>
    <n v="75.84210526315789"/>
    <n v="57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59.3763440860215"/>
    <n v="45.051671732522799"/>
    <n v="32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.41666666666669"/>
    <n v="104.51546391752578"/>
    <n v="97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97.71875"/>
    <n v="76.268292682926827"/>
    <n v="41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18.78911564625849"/>
    <n v="69.015695067264573"/>
    <n v="1784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01.91632047477745"/>
    <n v="101.97684085510689"/>
    <n v="1684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27.72619047619047"/>
    <n v="42.915999999999997"/>
    <n v="250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45.21739130434781"/>
    <n v="43.025210084033617"/>
    <n v="238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69.71428571428578"/>
    <n v="75.245283018867923"/>
    <n v="5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09.34482758620686"/>
    <n v="69.023364485981304"/>
    <n v="21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25.5333333333333"/>
    <n v="65.986486486486484"/>
    <n v="222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2.61616161616166"/>
    <n v="98.013800424628457"/>
    <n v="1884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11.33870967741933"/>
    <n v="60.105504587155963"/>
    <n v="218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73.32520325203251"/>
    <n v="26.000773395204948"/>
    <n v="6465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3"/>
    <n v="1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54.084507042253513"/>
    <n v="38.019801980198018"/>
    <n v="101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26.29999999999995"/>
    <n v="106.15254237288136"/>
    <n v="59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.021399176954731"/>
    <n v="81.019475655430711"/>
    <n v="1335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84.89130434782609"/>
    <n v="96.647727272727266"/>
    <n v="88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.16770186335404"/>
    <n v="57.003535651149086"/>
    <n v="169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x v="0"/>
    <n v="23.390243902439025"/>
    <n v="63.93333333333333"/>
    <n v="15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46"/>
    <n v="90.456521739130437"/>
    <n v="92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68.48"/>
    <n v="72.172043010752688"/>
    <n v="186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97.5"/>
    <n v="77.934782608695656"/>
    <n v="138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57.69841269841268"/>
    <n v="38.065134099616856"/>
    <n v="261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31.201660735468568"/>
    <n v="57.936123348017624"/>
    <n v="45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13.41176470588238"/>
    <n v="49.794392523364486"/>
    <n v="107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70.89655172413791"/>
    <n v="54.050251256281406"/>
    <n v="199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62.66447368421052"/>
    <n v="30.002721335268504"/>
    <n v="5512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23.08163265306122"/>
    <n v="70.127906976744185"/>
    <n v="86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76.766756032171585"/>
    <n v="26.996228786926462"/>
    <n v="318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33.62012987012989"/>
    <n v="51.990606936416185"/>
    <n v="2768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80.53333333333333"/>
    <n v="56.416666666666664"/>
    <n v="48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2.62857142857143"/>
    <n v="101.63218390804597"/>
    <n v="8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.176538240368025"/>
    <n v="25.005291005291006"/>
    <n v="1890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"/>
    <n v="32.016393442622949"/>
    <n v="61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.0097847358121"/>
    <n v="82.021647307286173"/>
    <n v="1894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37.23076923076923"/>
    <n v="37.957446808510639"/>
    <n v="282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32.208333333333336"/>
    <n v="51.533333333333331"/>
    <n v="15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1.51282051282053"/>
    <n v="81.198275862068968"/>
    <n v="116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96.8"/>
    <n v="40.030075187969928"/>
    <n v="13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66.4285714285716"/>
    <n v="89.939759036144579"/>
    <n v="83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25.88888888888891"/>
    <n v="96.692307692307693"/>
    <n v="91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70.70000000000002"/>
    <n v="25.010989010989011"/>
    <n v="546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81.44000000000005"/>
    <n v="36.987277353689571"/>
    <n v="393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91.520972644376897"/>
    <n v="73.012609117361791"/>
    <n v="2062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08.04761904761904"/>
    <n v="68.240601503759393"/>
    <n v="13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8.728395061728396"/>
    <n v="52.310344827586206"/>
    <n v="29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83.193877551020407"/>
    <n v="61.765151515151516"/>
    <n v="132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06.33333333333337"/>
    <n v="25.027559055118111"/>
    <n v="254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17.446030330062445"/>
    <n v="106.28804347826087"/>
    <n v="184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09.73015873015873"/>
    <n v="75.07386363636364"/>
    <n v="176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97.785714285714292"/>
    <n v="39.970802919708028"/>
    <n v="13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84.25"/>
    <n v="39.982195845697326"/>
    <n v="33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54.402135231316727"/>
    <n v="101.01541850220265"/>
    <n v="908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6.61111111111109"/>
    <n v="76.813084112149539"/>
    <n v="107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78"/>
    <n v="71.7"/>
    <n v="10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16.384615384615383"/>
    <n v="33.28125"/>
    <n v="32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39.6666666666667"/>
    <n v="43.923497267759565"/>
    <n v="183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5.650077760497666"/>
    <n v="36.004712041884815"/>
    <n v="1910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54.950819672131146"/>
    <n v="88.21052631578948"/>
    <n v="3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94.236111111111114"/>
    <n v="65.240384615384613"/>
    <n v="104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43.91428571428571"/>
    <n v="69.958333333333329"/>
    <n v="72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51.421052631578945"/>
    <n v="39.877551020408163"/>
    <n v="49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x v="0"/>
    <n v="5"/>
    <n v="5"/>
    <n v="1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44.6666666666667"/>
    <n v="41.023728813559323"/>
    <n v="295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1.844940867279899"/>
    <n v="98.914285714285711"/>
    <n v="245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82.617647058823536"/>
    <n v="87.78125"/>
    <n v="32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46.14285714285722"/>
    <n v="80.767605633802816"/>
    <n v="142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86.21428571428572"/>
    <n v="94.28235294117647"/>
    <n v="85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1"/>
    <n v="73.428571428571431"/>
    <n v="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32.13677811550153"/>
    <n v="65.968133535660087"/>
    <n v="659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74.077834179357026"/>
    <n v="109.04109589041096"/>
    <n v="803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75.292682926829272"/>
    <n v="41.16"/>
    <n v="75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20.333333333333332"/>
    <n v="99.125"/>
    <n v="16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03.36507936507937"/>
    <n v="105.88429752066116"/>
    <n v="121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10.2284263959391"/>
    <n v="48.996525921966864"/>
    <n v="3742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95.31818181818181"/>
    <n v="39"/>
    <n v="223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94.71428571428572"/>
    <n v="31.022556390977442"/>
    <n v="133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3.89473684210526"/>
    <n v="103.87096774193549"/>
    <n v="31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66.677083333333329"/>
    <n v="59.268518518518519"/>
    <n v="108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19.227272727272727"/>
    <n v="42.3"/>
    <n v="30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15.842105263157894"/>
    <n v="53.117647058823529"/>
    <n v="17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x v="3"/>
    <n v="38.702380952380956"/>
    <n v="50.796875"/>
    <n v="64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7"/>
    <n v="101.15"/>
    <n v="80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.144366197183089"/>
    <n v="65.000810372771468"/>
    <n v="2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6.56234096692114"/>
    <n v="37.998645510835914"/>
    <n v="516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24.134831460674157"/>
    <n v="82.615384615384613"/>
    <n v="26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.05633802816902"/>
    <n v="37.941368078175898"/>
    <n v="307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90.723076923076931"/>
    <n v="80.780821917808225"/>
    <n v="73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46.194444444444443"/>
    <n v="25.984375"/>
    <n v="12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8.53846153846154"/>
    <n v="30.363636363636363"/>
    <n v="3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33.56231003039514"/>
    <n v="54.004916018025398"/>
    <n v="2441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22.896588486140725"/>
    <n v="101.78672985781991"/>
    <n v="21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84.95548961424333"/>
    <n v="45.003610108303249"/>
    <n v="138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43.72727272727275"/>
    <n v="77.068421052631578"/>
    <n v="190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99.9806763285024"/>
    <n v="88.076595744680844"/>
    <n v="470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23.95833333333333"/>
    <n v="47.035573122529641"/>
    <n v="253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86.61329305135951"/>
    <n v="110.99550763701707"/>
    <n v="1113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x v="1"/>
    <n v="114.28538550057536"/>
    <n v="87.003066141042481"/>
    <n v="2283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97.032531824611041"/>
    <n v="63.994402985074629"/>
    <n v="1072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22.81904761904762"/>
    <n v="105.9945205479452"/>
    <n v="1095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79.14326647564468"/>
    <n v="73.989349112426041"/>
    <n v="1690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79.951577402787962"/>
    <n v="84.02004626060139"/>
    <n v="1297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94.242587601078171"/>
    <n v="88.966921119592882"/>
    <n v="393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4.669291338582681"/>
    <n v="76.990453460620529"/>
    <n v="1257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66.521920668058456"/>
    <n v="97.146341463414629"/>
    <n v="328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53.922222222222224"/>
    <n v="33.013605442176868"/>
    <n v="147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41.983299595141702"/>
    <n v="99.950602409638549"/>
    <n v="830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14.69479695431472"/>
    <n v="69.966767371601208"/>
    <n v="331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34.475000000000001"/>
    <n v="110.32"/>
    <n v="25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00.7777777777778"/>
    <n v="66.005235602094245"/>
    <n v="191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71.770351758793964"/>
    <n v="41.005742176284812"/>
    <n v="3483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53.074115044247783"/>
    <n v="103.96316359696641"/>
    <n v="923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x v="0"/>
    <n v="5"/>
    <n v="5"/>
    <n v="1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27.70715249662618"/>
    <n v="47.009935419771487"/>
    <n v="2013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34.892857142857139"/>
    <n v="29.606060606060606"/>
    <n v="33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10.59821428571428"/>
    <n v="81.010569583088667"/>
    <n v="1703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23.73770491803278"/>
    <n v="94.35"/>
    <n v="80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58.973684210526315"/>
    <n v="26.058139534883722"/>
    <n v="8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36.892473118279568"/>
    <n v="85.775000000000006"/>
    <n v="40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84.91304347826087"/>
    <n v="103.73170731707317"/>
    <n v="41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11.814432989690722"/>
    <n v="49.826086956521742"/>
    <n v="2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98.7"/>
    <n v="63.893048128342244"/>
    <n v="187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.35175879396985"/>
    <n v="47.002434782608695"/>
    <n v="287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73.56363636363636"/>
    <n v="108.47727272727273"/>
    <n v="8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71.75675675675677"/>
    <n v="72.015706806282722"/>
    <n v="191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60.19230769230771"/>
    <n v="59.928057553956833"/>
    <n v="139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16.3333333333335"/>
    <n v="78.209677419354833"/>
    <n v="186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33.4375"/>
    <n v="104.77678571428571"/>
    <n v="112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92.11111111111109"/>
    <n v="105.52475247524752"/>
    <n v="101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18.888888888888889"/>
    <n v="24.933333333333334"/>
    <n v="75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76.80769230769232"/>
    <n v="69.873786407766985"/>
    <n v="206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73.01851851851848"/>
    <n v="95.733766233766232"/>
    <n v="154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.36331255565449"/>
    <n v="29.997485752598056"/>
    <n v="596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67.869978858350947"/>
    <n v="59.011948529411768"/>
    <n v="2176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91.5555555555554"/>
    <n v="84.757396449704146"/>
    <n v="169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30.18222222222221"/>
    <n v="78.010921177587846"/>
    <n v="210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13.185782556750297"/>
    <n v="50.05215419501134"/>
    <n v="441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4.777777777777779"/>
    <n v="59.16"/>
    <n v="25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61.02941176470591"/>
    <n v="93.702290076335885"/>
    <n v="131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10.257545271629779"/>
    <n v="40.14173228346457"/>
    <n v="12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13.962962962962964"/>
    <n v="70.090140845070422"/>
    <n v="355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.444444444444443"/>
    <n v="66.181818181818187"/>
    <n v="44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.32"/>
    <n v="47.714285714285715"/>
    <n v="84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83.9433962264151"/>
    <n v="62.896774193548389"/>
    <n v="155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63.769230769230766"/>
    <n v="86.611940298507463"/>
    <n v="67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25.38095238095238"/>
    <n v="75.126984126984127"/>
    <n v="189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72.00961538461539"/>
    <n v="41.004167534903104"/>
    <n v="4799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.16709511568124"/>
    <n v="50.007915567282325"/>
    <n v="1137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.42361623616236"/>
    <n v="96.960674157303373"/>
    <n v="1068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39.261467889908261"/>
    <n v="100.93160377358491"/>
    <n v="424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11.270034843205574"/>
    <n v="89.227586206896547"/>
    <n v="145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22.11084337349398"/>
    <n v="87.979166666666671"/>
    <n v="1152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86.54166666666669"/>
    <n v="89.54"/>
    <n v="50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01"/>
    <n v="29.09271523178808"/>
    <n v="151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5.642371234207957"/>
    <n v="42.006218905472636"/>
    <n v="1608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8.96178343949046"/>
    <n v="47.004903563255965"/>
    <n v="3059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69.37499999999994"/>
    <n v="110.44117647058823"/>
    <n v="3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.11267605633802"/>
    <n v="41.990909090909092"/>
    <n v="220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67.05422993492408"/>
    <n v="48.012468827930178"/>
    <n v="1604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73.8641975308642"/>
    <n v="31.019823788546255"/>
    <n v="454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17.76470588235293"/>
    <n v="99.203252032520325"/>
    <n v="123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3.850976361767728"/>
    <n v="66.022316684378325"/>
    <n v="941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2"/>
    <n v="2"/>
    <n v="1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30.2222222222222"/>
    <n v="46.060200668896321"/>
    <n v="299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40.356164383561641"/>
    <n v="73.650000000000006"/>
    <n v="40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86.220633299284984"/>
    <n v="55.99336650082919"/>
    <n v="3015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15.58486707566465"/>
    <n v="68.985695127402778"/>
    <n v="2237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89.618243243243242"/>
    <n v="60.981609195402299"/>
    <n v="435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82.14503816793894"/>
    <n v="110.98139534883721"/>
    <n v="645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55.88235294117646"/>
    <n v="25"/>
    <n v="484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31.83695652173913"/>
    <n v="78.759740259740255"/>
    <n v="154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46.315634218289084"/>
    <n v="87.960784313725483"/>
    <n v="714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36.132726089785294"/>
    <n v="49.987398739873989"/>
    <n v="1111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04.62820512820512"/>
    <n v="99.524390243902445"/>
    <n v="8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68.85714285714289"/>
    <n v="104.82089552238806"/>
    <n v="134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62.072823218997364"/>
    <n v="108.01469237832875"/>
    <n v="1089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4.699787460148784"/>
    <n v="28.998544660724033"/>
    <n v="5497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11.059030837004405"/>
    <n v="30.028708133971293"/>
    <n v="418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43.838781575037146"/>
    <n v="41.005559416261292"/>
    <n v="1439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55.470588235294116"/>
    <n v="62.866666666666667"/>
    <n v="15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57.399511301160658"/>
    <n v="47.005002501250623"/>
    <n v="1999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23.43497363796135"/>
    <n v="26.997693638285604"/>
    <n v="5203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28.46"/>
    <n v="68.329787234042556"/>
    <n v="94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63.989361702127653"/>
    <n v="50.974576271186443"/>
    <n v="118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.29885057471265"/>
    <n v="54.024390243902438"/>
    <n v="205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10.638024357239512"/>
    <n v="97.055555555555557"/>
    <n v="162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40.470588235294116"/>
    <n v="24.867469879518072"/>
    <n v="83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87.66666666666663"/>
    <n v="84.423913043478265"/>
    <n v="9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72.94444444444446"/>
    <n v="47.091324200913242"/>
    <n v="21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12.90429799426933"/>
    <n v="77.996041171813147"/>
    <n v="2526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46.387573964497044"/>
    <n v="62.967871485943775"/>
    <n v="74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90.675916230366497"/>
    <n v="81.006080449017773"/>
    <n v="2138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67.740740740740748"/>
    <n v="65.321428571428569"/>
    <n v="84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92.49019607843135"/>
    <n v="104.43617021276596"/>
    <n v="9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82.714285714285722"/>
    <n v="69.989010989010993"/>
    <n v="91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54.163920922570021"/>
    <n v="83.023989898989896"/>
    <n v="79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16.722222222222221"/>
    <n v="90.3"/>
    <n v="10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16.87664041994749"/>
    <n v="103.98131932282546"/>
    <n v="1713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52.1538461538462"/>
    <n v="54.931726907630519"/>
    <n v="24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23.07407407407408"/>
    <n v="51.921875"/>
    <n v="1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8.63855421686748"/>
    <n v="60.02834008097166"/>
    <n v="247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55.28169014084506"/>
    <n v="44.003488879197555"/>
    <n v="2293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61.90634146341463"/>
    <n v="53.003513254551258"/>
    <n v="3131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24.914285714285715"/>
    <n v="54.5"/>
    <n v="32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8.72222222222223"/>
    <n v="75.04195804195804"/>
    <n v="143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34.752688172043008"/>
    <n v="35.911111111111111"/>
    <n v="90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76.41935483870967"/>
    <n v="36.952702702702702"/>
    <n v="296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11.38095238095235"/>
    <n v="63.170588235294119"/>
    <n v="170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82.044117647058826"/>
    <n v="29.99462365591398"/>
    <n v="186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.326030927835053"/>
    <n v="86"/>
    <n v="439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.482758620689658"/>
    <n v="75.014876033057845"/>
    <n v="6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67"/>
    <n v="101.19767441860465"/>
    <n v="86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4"/>
    <n v="4"/>
    <n v="1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22.84501347708894"/>
    <n v="29.001272669424118"/>
    <n v="6286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63.4375"/>
    <n v="98.225806451612897"/>
    <n v="31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56.331688596491226"/>
    <n v="87.001693480101608"/>
    <n v="1181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44.074999999999996"/>
    <n v="45.205128205128204"/>
    <n v="39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.37253218884121"/>
    <n v="37.001341561577675"/>
    <n v="372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.1243169398907"/>
    <n v="94.976947040498445"/>
    <n v="160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26.640000000000004"/>
    <n v="28.956521739130434"/>
    <n v="4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51.20118343195264"/>
    <n v="55.993396226415094"/>
    <n v="2120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90.063492063492063"/>
    <n v="54.038095238095238"/>
    <n v="105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1.625"/>
    <n v="82.38"/>
    <n v="50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41.04655870445345"/>
    <n v="66.997115384615384"/>
    <n v="2080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30.57944915254237"/>
    <n v="107.91401869158878"/>
    <n v="535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08.16455696202532"/>
    <n v="69.009501187648453"/>
    <n v="21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33.45505617977528"/>
    <n v="39.006568144499177"/>
    <n v="2436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87.85106382978722"/>
    <n v="110.3625"/>
    <n v="80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94.857142857142861"/>
    <n v="42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75.21428571428578"/>
    <n v="57.935251798561154"/>
    <n v="139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40.5"/>
    <n v="101.25"/>
    <n v="16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84.42857142857144"/>
    <n v="64.95597484276729"/>
    <n v="15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85.80555555555554"/>
    <n v="27.00524934383202"/>
    <n v="38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19"/>
    <n v="50.97422680412371"/>
    <n v="194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.234070221066318"/>
    <n v="104.94260869565217"/>
    <n v="575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78.14000000000001"/>
    <n v="84.028301886792448"/>
    <n v="106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65.15"/>
    <n v="102.85915492957747"/>
    <n v="142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3.94594594594594"/>
    <n v="39.962085308056871"/>
    <n v="21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29.828720626631856"/>
    <n v="51.001785714285717"/>
    <n v="1120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54.270588235294113"/>
    <n v="40.823008849557525"/>
    <n v="113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36.34156976744185"/>
    <n v="58.999637155297535"/>
    <n v="2756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12.91666666666663"/>
    <n v="71.156069364161851"/>
    <n v="173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00.65116279069768"/>
    <n v="99.494252873563212"/>
    <n v="87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.348423194303152"/>
    <n v="103.98634590377114"/>
    <n v="1538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16.404761904761905"/>
    <n v="76.555555555555557"/>
    <n v="9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52.774617067833695"/>
    <n v="87.068592057761734"/>
    <n v="55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60.20608108108109"/>
    <n v="48.99554707379135"/>
    <n v="1572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30.73289183222958"/>
    <n v="42.969135802469133"/>
    <n v="648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13.5"/>
    <n v="33.428571428571431"/>
    <n v="2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78.62556663644605"/>
    <n v="83.982949701619773"/>
    <n v="2346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20.0566037735849"/>
    <n v="101.41739130434783"/>
    <n v="115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01.5108695652174"/>
    <n v="109.87058823529412"/>
    <n v="85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91.5"/>
    <n v="31.916666666666668"/>
    <n v="144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05.34683098591546"/>
    <n v="70.993450675399103"/>
    <n v="244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23.995287958115181"/>
    <n v="77.026890756302521"/>
    <n v="595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23.77777777777771"/>
    <n v="101.78125"/>
    <n v="64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.36"/>
    <n v="51.059701492537314"/>
    <n v="268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4.49999999999994"/>
    <n v="68.02051282051282"/>
    <n v="195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0.90696409140369971"/>
    <n v="30.87037037037037"/>
    <n v="54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34.173469387755098"/>
    <n v="27.908333333333335"/>
    <n v="120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23.948810754912099"/>
    <n v="79.994818652849744"/>
    <n v="579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48.072649572649574"/>
    <n v="38.003378378378379"/>
    <n v="2072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e v="#DIV/0!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70.145182291666657"/>
    <n v="59.990534521158132"/>
    <n v="1796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29.92307692307691"/>
    <n v="37.037634408602152"/>
    <n v="186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80.32549019607845"/>
    <n v="99.963043478260872"/>
    <n v="460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92.320000000000007"/>
    <n v="111.6774193548387"/>
    <n v="62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13.901001112347053"/>
    <n v="36.014409221902014"/>
    <n v="347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.07777777777767"/>
    <n v="66.010284810126578"/>
    <n v="252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39.857142857142861"/>
    <n v="44.05263157894737"/>
    <n v="19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12.22929936305732"/>
    <n v="52.999726551818434"/>
    <n v="3657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70.925816023738875"/>
    <n v="95"/>
    <n v="1258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19.08974358974358"/>
    <n v="70.908396946564892"/>
    <n v="13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24.017591339648174"/>
    <n v="98.060773480662988"/>
    <n v="362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39.31868131868131"/>
    <n v="53.046025104602514"/>
    <n v="239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.277108433734945"/>
    <n v="93.142857142857139"/>
    <n v="35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.439077144917089"/>
    <n v="58.945075757575758"/>
    <n v="52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x v="0"/>
    <n v="55.779069767441861"/>
    <n v="36.067669172932334"/>
    <n v="133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42.523125996810208"/>
    <n v="63.030732860520096"/>
    <n v="84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12.00000000000001"/>
    <n v="84.717948717948715"/>
    <n v="78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83"/>
    <n v="62.2"/>
    <n v="10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01.74563871693867"/>
    <n v="101.97518330513255"/>
    <n v="1773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25.75"/>
    <n v="106.4375"/>
    <n v="32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45.53947368421052"/>
    <n v="29.975609756097562"/>
    <n v="369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.453465346534657"/>
    <n v="85.806282722513089"/>
    <n v="19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.33333333333326"/>
    <n v="70.82022471910112"/>
    <n v="89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83.904860392967933"/>
    <n v="40.998484082870135"/>
    <n v="1979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84.19047619047619"/>
    <n v="28.063492063492063"/>
    <n v="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5.95180722891567"/>
    <n v="88.054421768707485"/>
    <n v="147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99.619450317124731"/>
    <n v="31"/>
    <n v="6080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80.300000000000011"/>
    <n v="90.337500000000006"/>
    <n v="80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11.254901960784313"/>
    <n v="63.777777777777779"/>
    <n v="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1.740952380952379"/>
    <n v="53.995515695067262"/>
    <n v="178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95.521156936261391"/>
    <n v="48.993956043956047"/>
    <n v="3640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02.87499999999994"/>
    <n v="63.857142857142854"/>
    <n v="12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59.24394463667818"/>
    <n v="82.996393146979258"/>
    <n v="221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.022446689113355"/>
    <n v="55.08230452674897"/>
    <n v="243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82.03846153846149"/>
    <n v="62.044554455445542"/>
    <n v="20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49.96938775510205"/>
    <n v="104.97857142857143"/>
    <n v="140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17.22156398104266"/>
    <n v="94.044676806083643"/>
    <n v="1052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7.695968274950431"/>
    <n v="44.007716049382715"/>
    <n v="1296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72.653061224489804"/>
    <n v="92.467532467532465"/>
    <n v="7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65.98113207547169"/>
    <n v="57.072874493927124"/>
    <n v="24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.205617977528089"/>
    <n v="109.07848101265823"/>
    <n v="395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6"/>
    <n v="39.387755102040813"/>
    <n v="4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16.329799764428738"/>
    <n v="77.022222222222226"/>
    <n v="180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76.5"/>
    <n v="92.166666666666671"/>
    <n v="84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88.803571428571431"/>
    <n v="61.007063197026021"/>
    <n v="2690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63.57142857142856"/>
    <n v="78.068181818181813"/>
    <n v="88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69"/>
    <n v="80.75"/>
    <n v="156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70.91376701966715"/>
    <n v="59.991289782244557"/>
    <n v="2985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84.21355932203392"/>
    <n v="110.03018372703411"/>
    <n v="762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4"/>
    <n v="1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58.6329816768462"/>
    <n v="37.99856063332134"/>
    <n v="2779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98.51111111111112"/>
    <n v="96.369565217391298"/>
    <n v="92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3.975381008206334"/>
    <n v="72.978599221789878"/>
    <n v="102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51.66315789473683"/>
    <n v="26.007220216606498"/>
    <n v="554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23.63492063492063"/>
    <n v="104.36296296296297"/>
    <n v="135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39.75"/>
    <n v="102.18852459016394"/>
    <n v="122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99.33333333333334"/>
    <n v="54.117647058823529"/>
    <n v="221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37.34482758620689"/>
    <n v="63.222222222222221"/>
    <n v="126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00.9696106362773"/>
    <n v="104.03228962818004"/>
    <n v="1022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94.16"/>
    <n v="49.994334277620396"/>
    <n v="3177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69.7"/>
    <n v="56.015151515151516"/>
    <n v="198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12.818181818181817"/>
    <n v="48.807692307692307"/>
    <n v="26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38.02702702702703"/>
    <n v="60.082352941176474"/>
    <n v="85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3.813278008298752"/>
    <n v="78.990502793296088"/>
    <n v="1790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04.60063224446787"/>
    <n v="53.99499443826474"/>
    <n v="3596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44.344086021505376"/>
    <n v="111.45945945945945"/>
    <n v="37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18.60294117647058"/>
    <n v="60.922131147540981"/>
    <n v="244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86.03314917127071"/>
    <n v="26.0015444015444"/>
    <n v="5180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37.33830845771143"/>
    <n v="80.993208828522924"/>
    <n v="589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05.65384615384613"/>
    <n v="34.995963302752294"/>
    <n v="272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94.142857142857139"/>
    <n v="94.142857142857139"/>
    <n v="35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54.400000000000006"/>
    <n v="52.085106382978722"/>
    <n v="94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11.88059701492537"/>
    <n v="24.986666666666668"/>
    <n v="300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69.14814814814815"/>
    <n v="69.215277777777771"/>
    <n v="144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62.930372148859547"/>
    <n v="93.944444444444443"/>
    <n v="558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64.927835051546396"/>
    <n v="98.40625"/>
    <n v="64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18.853658536585368"/>
    <n v="41.783783783783782"/>
    <n v="37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16.754404145077721"/>
    <n v="65.991836734693877"/>
    <n v="24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01.11290322580646"/>
    <n v="72.05747126436782"/>
    <n v="87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41.5022831050228"/>
    <n v="48.003209242618745"/>
    <n v="3116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64.016666666666666"/>
    <n v="54.098591549295776"/>
    <n v="7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52.080459770114942"/>
    <n v="107.88095238095238"/>
    <n v="42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22.40211640211641"/>
    <n v="67.034103410341032"/>
    <n v="909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19.50810185185186"/>
    <n v="64.01425914445133"/>
    <n v="161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46.79775280898878"/>
    <n v="96.066176470588232"/>
    <n v="136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50.57142857142856"/>
    <n v="51.184615384615384"/>
    <n v="130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72.893617021276597"/>
    <n v="43.92307692307692"/>
    <n v="156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79.008248730964468"/>
    <n v="91.021198830409361"/>
    <n v="1368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64.721518987341781"/>
    <n v="50.127450980392155"/>
    <n v="102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82.028169014084511"/>
    <n v="67.720930232558146"/>
    <n v="8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37.6666666666667"/>
    <n v="61.03921568627451"/>
    <n v="102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12.910076530612244"/>
    <n v="80.011857707509876"/>
    <n v="253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54.84210526315789"/>
    <n v="47.001497753369947"/>
    <n v="4006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8"/>
    <n v="71.127388535031841"/>
    <n v="157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08.52773826458036"/>
    <n v="89.99079189686924"/>
    <n v="162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99.683544303797461"/>
    <n v="43.032786885245905"/>
    <n v="18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01.59756097560978"/>
    <n v="67.997714808043881"/>
    <n v="218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62.09032258064516"/>
    <n v="73.004566210045667"/>
    <n v="2409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"/>
    <n v="62.341463414634148"/>
    <n v="82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5"/>
    <n v="5"/>
    <n v="1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06.63492063492063"/>
    <n v="67.103092783505161"/>
    <n v="1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28.23628691983123"/>
    <n v="79.978947368421046"/>
    <n v="1140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19.66037735849055"/>
    <n v="62.176470588235297"/>
    <n v="102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70.73055242390078"/>
    <n v="53.005950297514879"/>
    <n v="2857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87.21212121212122"/>
    <n v="57.738317757009348"/>
    <n v="107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88.38235294117646"/>
    <n v="40.03125"/>
    <n v="160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31.29869186046511"/>
    <n v="81.016591928251117"/>
    <n v="2230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83.97435897435901"/>
    <n v="35.047468354430379"/>
    <n v="316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20.41999999999999"/>
    <n v="102.92307692307692"/>
    <n v="117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.0560747663551"/>
    <n v="27.998126756166094"/>
    <n v="6406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13.853658536585368"/>
    <n v="75.733333333333334"/>
    <n v="15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39.43548387096774"/>
    <n v="45.026041666666664"/>
    <n v="192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73.615384615384613"/>
    <n v="26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55.49056603773585"/>
    <n v="56.991701244813278"/>
    <n v="723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70.44705882352943"/>
    <n v="85.223529411764702"/>
    <n v="170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89.515625"/>
    <n v="50.962184873949582"/>
    <n v="238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49.71428571428572"/>
    <n v="63.563636363636363"/>
    <n v="55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48.860523665659613"/>
    <n v="80.999165275459092"/>
    <n v="1198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28.461970393057683"/>
    <n v="86.044753086419746"/>
    <n v="648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68.02325581395348"/>
    <n v="90.0390625"/>
    <n v="128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19.80078125"/>
    <n v="74.006063432835816"/>
    <n v="2144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1"/>
    <n v="92.4375"/>
    <n v="6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59.92152704135739"/>
    <n v="55.999257333828446"/>
    <n v="2693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79.39215686274508"/>
    <n v="32.983796296296298"/>
    <n v="432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.373333333333335"/>
    <n v="93.596774193548384"/>
    <n v="62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.32812500000003"/>
    <n v="69.867724867724874"/>
    <n v="189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94.25"/>
    <n v="72.129870129870127"/>
    <n v="154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51.78947368421052"/>
    <n v="30.041666666666668"/>
    <n v="96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64.58207217694995"/>
    <n v="73.968000000000004"/>
    <n v="750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62.873684210526314"/>
    <n v="68.65517241379311"/>
    <n v="87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10.39864864864865"/>
    <n v="59.992164544564154"/>
    <n v="3063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42.859916782246884"/>
    <n v="111.15827338129496"/>
    <n v="278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83.119402985074629"/>
    <n v="53.038095238095238"/>
    <n v="105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8.531302876480552"/>
    <n v="55.985524728588658"/>
    <n v="1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14.09352517985612"/>
    <n v="69.986760812003524"/>
    <n v="2266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64.537683358624179"/>
    <n v="48.998079877112133"/>
    <n v="2604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79.411764705882348"/>
    <n v="103.84615384615384"/>
    <n v="6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x v="0"/>
    <n v="11.419117647058824"/>
    <n v="99.127659574468083"/>
    <n v="94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56.186046511627907"/>
    <n v="107.37777777777778"/>
    <n v="45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6.501669449081803"/>
    <n v="76.922178988326849"/>
    <n v="257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19.96808510638297"/>
    <n v="58.128865979381445"/>
    <n v="194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45.45652173913044"/>
    <n v="103.73643410852713"/>
    <n v="129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21.38255033557047"/>
    <n v="87.962666666666664"/>
    <n v="375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48.396694214876035"/>
    <n v="28"/>
    <n v="29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92.911504424778755"/>
    <n v="37.999361294443261"/>
    <n v="4697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88.599797365754824"/>
    <n v="29.999313893653515"/>
    <n v="29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41.4"/>
    <n v="103.5"/>
    <n v="18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63.056795131845846"/>
    <n v="85.994467496542185"/>
    <n v="723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48.482333607230892"/>
    <n v="98.011627906976742"/>
    <n v="60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2"/>
    <n v="2"/>
    <n v="1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88.47941026944585"/>
    <n v="44.994570837642193"/>
    <n v="3868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26.84"/>
    <n v="31.012224938875306"/>
    <n v="409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38.833333333333"/>
    <n v="59.970085470085472"/>
    <n v="234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08.38857142857148"/>
    <n v="58.9973474801061"/>
    <n v="3016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.47826086956522"/>
    <n v="50.045454545454547"/>
    <n v="264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.127533783783782"/>
    <n v="98.966269841269835"/>
    <n v="504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"/>
    <n v="58.857142857142854"/>
    <n v="1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.064638783269963"/>
    <n v="81.010256410256417"/>
    <n v="390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47.232808616404313"/>
    <n v="76.013333333333335"/>
    <n v="750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81.736263736263737"/>
    <n v="96.597402597402592"/>
    <n v="77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54.187265917603"/>
    <n v="76.957446808510639"/>
    <n v="752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97.868131868131869"/>
    <n v="67.984732824427482"/>
    <n v="131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77.239999999999995"/>
    <n v="88.781609195402297"/>
    <n v="8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33.464735516372798"/>
    <n v="24.99623706491063"/>
    <n v="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39.58823529411765"/>
    <n v="44.922794117647058"/>
    <n v="27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64.032258064516128"/>
    <n v="79.400000000000006"/>
    <n v="25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76.15942028985506"/>
    <n v="29.009546539379475"/>
    <n v="419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20.33818181818182"/>
    <n v="73.59210526315789"/>
    <n v="76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58.64754098360658"/>
    <n v="107.97038864898211"/>
    <n v="162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68.85802469135803"/>
    <n v="68.987284287011803"/>
    <n v="1101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22.05635245901641"/>
    <n v="111.02236719478098"/>
    <n v="1073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55.931783729156137"/>
    <n v="24.997515808491418"/>
    <n v="442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43.660714285714285"/>
    <n v="42.155172413793103"/>
    <n v="58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33.53837141183363"/>
    <n v="47.003284072249592"/>
    <n v="1218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22.97938144329896"/>
    <n v="36.0392749244713"/>
    <n v="331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89.74959871589084"/>
    <n v="101.03760683760684"/>
    <n v="1170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83.622641509433961"/>
    <n v="39.927927927927925"/>
    <n v="111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17.968844221105527"/>
    <n v="83.158139534883716"/>
    <n v="215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36.5"/>
    <n v="39.97520661157025"/>
    <n v="363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97.405219780219781"/>
    <n v="47.993908629441627"/>
    <n v="2955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86.386203150461711"/>
    <n v="95.978877489438744"/>
    <n v="1657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50.16666666666666"/>
    <n v="78.728155339805824"/>
    <n v="10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x v="1"/>
    <n v="358.43478260869563"/>
    <n v="56.081632653061227"/>
    <n v="14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42.85714285714289"/>
    <n v="69.090909090909093"/>
    <n v="110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67.500714285714281"/>
    <n v="102.05291576673866"/>
    <n v="92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91.74666666666667"/>
    <n v="107.32089552238806"/>
    <n v="134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51.970260223048328"/>
    <n v="269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29.27586206896552"/>
    <n v="71.137142857142862"/>
    <n v="175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00.65753424657535"/>
    <n v="106.49275362318841"/>
    <n v="6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26.61111111111109"/>
    <n v="42.93684210526316"/>
    <n v="190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42.38"/>
    <n v="30.037974683544302"/>
    <n v="237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90.633333333333326"/>
    <n v="70.623376623376629"/>
    <n v="77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63.966740576496676"/>
    <n v="66.016018306636155"/>
    <n v="1748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84.131868131868131"/>
    <n v="96.911392405063296"/>
    <n v="79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33.93478260869566"/>
    <n v="62.867346938775512"/>
    <n v="196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59.042047531992694"/>
    <n v="108.98537682789652"/>
    <n v="88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52.80062063615205"/>
    <n v="26.999314599040439"/>
    <n v="7295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46.69121140142522"/>
    <n v="65.004147943311438"/>
    <n v="2893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84.391891891891888"/>
    <n v="111.51785714285714"/>
    <n v="56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3"/>
    <n v="1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75.02692307692308"/>
    <n v="110.99268292682927"/>
    <n v="820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54.137931034482754"/>
    <n v="56.746987951807228"/>
    <n v="83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11.87381703470032"/>
    <n v="97.020608439646708"/>
    <n v="203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2.78160919540231"/>
    <n v="92.08620689655173"/>
    <n v="116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99.026517383618156"/>
    <n v="82.986666666666665"/>
    <n v="202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27.84686346863469"/>
    <n v="103.03791821561339"/>
    <n v="1345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58.61643835616439"/>
    <n v="68.922619047619051"/>
    <n v="168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07.05882352941171"/>
    <n v="87.737226277372258"/>
    <n v="137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42.38775510204081"/>
    <n v="75.021505376344081"/>
    <n v="186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47.86046511627907"/>
    <n v="50.863999999999997"/>
    <n v="125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20.322580645161288"/>
    <n v="90"/>
    <n v="14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40.625"/>
    <n v="72.896039603960389"/>
    <n v="202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61.94202898550725"/>
    <n v="108.48543689320388"/>
    <n v="103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2.82077922077923"/>
    <n v="101.98095238095237"/>
    <n v="1785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24.466101694915253"/>
    <n v="44.009146341463413"/>
    <n v="656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17.65"/>
    <n v="65.942675159235662"/>
    <n v="157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7.64285714285714"/>
    <n v="24.987387387387386"/>
    <n v="555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00.20481927710843"/>
    <n v="28.003367003367003"/>
    <n v="297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85.829268292682926"/>
    <n v="12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.091954022988503"/>
    <n v="84.921052631578945"/>
    <n v="38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3"/>
    <n v="90.483333333333334"/>
    <n v="60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x v="1"/>
    <n v="156.50721649484535"/>
    <n v="25.00197628458498"/>
    <n v="3036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70.40816326530609"/>
    <n v="92.013888888888886"/>
    <n v="144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34.05952380952382"/>
    <n v="93.066115702479337"/>
    <n v="121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50.398033126293996"/>
    <n v="61.008145363408524"/>
    <n v="1596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88.815837937384899"/>
    <n v="92.036259541984734"/>
    <n v="52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81.132596685082873"/>
    <n v="181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17.5"/>
    <n v="73.5"/>
    <n v="10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85.66071428571428"/>
    <n v="85.221311475409834"/>
    <n v="1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12.6631944444444"/>
    <n v="110.96825396825396"/>
    <n v="1071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90.25"/>
    <n v="32.968036529680369"/>
    <n v="21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91.984615384615381"/>
    <n v="96.005352363960753"/>
    <n v="112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27.00632911392404"/>
    <n v="84.96632653061225"/>
    <n v="980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19.14285714285711"/>
    <n v="25.007462686567163"/>
    <n v="536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54.18867924528303"/>
    <n v="65.998995479658461"/>
    <n v="199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32.896103896103895"/>
    <n v="87.34482758620689"/>
    <n v="2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5.8918918918919"/>
    <n v="27.933333333333334"/>
    <n v="180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5"/>
    <n v="103.8"/>
    <n v="15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61"/>
    <n v="31.937172774869111"/>
    <n v="19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30.037735849056602"/>
    <n v="99.5"/>
    <n v="16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79.1666666666665"/>
    <n v="108.84615384615384"/>
    <n v="130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26.0833333333335"/>
    <n v="110.76229508196721"/>
    <n v="122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12.923076923076923"/>
    <n v="29.647058823529413"/>
    <n v="17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12"/>
    <n v="101.71428571428571"/>
    <n v="140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30.304347826086957"/>
    <n v="61.5"/>
    <n v="34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12.50896057347671"/>
    <n v="35"/>
    <n v="3388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28.85714285714286"/>
    <n v="40.049999999999997"/>
    <n v="280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34.959979476654695"/>
    <n v="110.97231270358306"/>
    <n v="614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57.29069767441862"/>
    <n v="36.959016393442624"/>
    <n v="36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32.30555555555554"/>
    <n v="30.974074074074075"/>
    <n v="270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92.448275862068968"/>
    <n v="47.035087719298247"/>
    <n v="11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56.70212765957444"/>
    <n v="88.065693430656935"/>
    <n v="13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.47017045454547"/>
    <n v="37.005616224648989"/>
    <n v="3205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66.57777777777778"/>
    <n v="26.027777777777779"/>
    <n v="288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.07692307692309"/>
    <n v="67.817567567567565"/>
    <n v="148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06.85714285714283"/>
    <n v="49.964912280701753"/>
    <n v="114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64.20608108108115"/>
    <n v="110.01646903820817"/>
    <n v="1518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68.426865671641792"/>
    <n v="89.964678178963894"/>
    <n v="127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34.351966873706004"/>
    <n v="79.009523809523813"/>
    <n v="210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55.4545454545455"/>
    <n v="86.867469879518069"/>
    <n v="166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77.25714285714284"/>
    <n v="62.04"/>
    <n v="100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13.17857142857144"/>
    <n v="26.970212765957445"/>
    <n v="23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28.18181818181824"/>
    <n v="54.121621621621621"/>
    <n v="148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08.33333333333334"/>
    <n v="41.035353535353536"/>
    <n v="198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31.171232876712331"/>
    <n v="55.052419354838712"/>
    <n v="248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6.967078189300416"/>
    <n v="107.93762183235867"/>
    <n v="513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73.92"/>
    <n v="150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86.867834394904463"/>
    <n v="31.995894428152493"/>
    <n v="3410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70.74418604651163"/>
    <n v="53.898148148148145"/>
    <n v="216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49.446428571428569"/>
    <n v="106.5"/>
    <n v="26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13.3596256684492"/>
    <n v="32.999805409612762"/>
    <n v="5139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90.55555555555554"/>
    <n v="43.00254993625159"/>
    <n v="235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35.5"/>
    <n v="86.858974358974365"/>
    <n v="78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10.297872340425531"/>
    <n v="96.8"/>
    <n v="10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65.544223826714799"/>
    <n v="32.995456610631528"/>
    <n v="2201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49.026652452025587"/>
    <n v="68.028106508875737"/>
    <n v="676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87.92307692307691"/>
    <n v="58.867816091954026"/>
    <n v="174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80.306347746090154"/>
    <n v="105.04572803850782"/>
    <n v="831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06.29411764705883"/>
    <n v="33.054878048780488"/>
    <n v="164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50.735632183908038"/>
    <n v="78.821428571428569"/>
    <n v="56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15.31372549019611"/>
    <n v="68.204968944099377"/>
    <n v="161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.22972972972974"/>
    <n v="75.731884057971016"/>
    <n v="138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15.33745781777279"/>
    <n v="30.996070133010882"/>
    <n v="3308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.11940298507463"/>
    <n v="101.88188976377953"/>
    <n v="127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29.73333333333335"/>
    <n v="52.879227053140099"/>
    <n v="207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99.66339869281046"/>
    <n v="71.005820721769496"/>
    <n v="859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88.166666666666671"/>
    <n v="102.38709677419355"/>
    <n v="31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37.233333333333334"/>
    <n v="74.466666666666669"/>
    <n v="45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30.540075309306079"/>
    <n v="51.009883198562441"/>
    <n v="1113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25.714285714285712"/>
    <n v="90"/>
    <n v="6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97.142857142857139"/>
    <n v="7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85.909090909091"/>
    <n v="72.071823204419886"/>
    <n v="181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25.39393939393939"/>
    <n v="75.236363636363635"/>
    <n v="110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14.394366197183098"/>
    <n v="32.967741935483872"/>
    <n v="31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54.807692307692314"/>
    <n v="54.807692307692307"/>
    <n v="78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09.63157894736841"/>
    <n v="45.037837837837834"/>
    <n v="185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88.47058823529412"/>
    <n v="52.958677685950413"/>
    <n v="121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87.008284023668637"/>
    <n v="60.017959183673469"/>
    <n v="1225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x v="0"/>
    <n v="1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02.9130434782609"/>
    <n v="44.028301886792455"/>
    <n v="106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.03225806451613"/>
    <n v="86.028169014084511"/>
    <n v="142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8.012875536480685"/>
    <n v="233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68.73076923076923"/>
    <n v="32.050458715596328"/>
    <n v="21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50.845360824742272"/>
    <n v="73.611940298507463"/>
    <n v="67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80.2857142857142"/>
    <n v="108.71052631578948"/>
    <n v="76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64"/>
    <n v="42.97674418604651"/>
    <n v="43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30.44230769230769"/>
    <n v="83.315789473684205"/>
    <n v="19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62.880681818181813"/>
    <n v="42"/>
    <n v="2108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.125"/>
    <n v="55.927601809954751"/>
    <n v="22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77.102702702702715"/>
    <n v="105.03681885125184"/>
    <n v="679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25.52763819095478"/>
    <n v="48"/>
    <n v="2805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39.40625"/>
    <n v="112.66176470588235"/>
    <n v="68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92.1875"/>
    <n v="81.944444444444443"/>
    <n v="36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30.23333333333335"/>
    <n v="64.049180327868854"/>
    <n v="183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15.21739130434787"/>
    <n v="106.39097744360902"/>
    <n v="133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68.79532163742692"/>
    <n v="76.011249497790274"/>
    <n v="2489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94.8571428571429"/>
    <n v="111.07246376811594"/>
    <n v="69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50.662921348314605"/>
    <n v="95.936170212765958"/>
    <n v="47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00.6"/>
    <n v="43.043010752688176"/>
    <n v="279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91.28571428571428"/>
    <n v="67.966666666666669"/>
    <n v="210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49.9666666666667"/>
    <n v="89.991428571428571"/>
    <n v="2100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57.07317073170731"/>
    <n v="58.095238095238095"/>
    <n v="252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26.48941176470588"/>
    <n v="83.996875000000003"/>
    <n v="1280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87.5"/>
    <n v="88.853503184713375"/>
    <n v="157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.03571428571428"/>
    <n v="65.963917525773198"/>
    <n v="1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6.69565217391306"/>
    <n v="74.804878048780495"/>
    <n v="82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69.98571428571428"/>
    <n v="70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51.34375"/>
    <n v="32.006493506493506"/>
    <n v="154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"/>
    <n v="64.727272727272734"/>
    <n v="22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08.97734294541709"/>
    <n v="24.998110087408456"/>
    <n v="4233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.17592592592592"/>
    <n v="104.97764070932922"/>
    <n v="1297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7.69117647058823"/>
    <n v="64.987878787878785"/>
    <n v="16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3.8082191780822"/>
    <n v="94.352941176470594"/>
    <n v="119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89.738979118329468"/>
    <n v="44.001706484641637"/>
    <n v="1758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75.135802469135797"/>
    <n v="64.744680851063833"/>
    <n v="94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52.88135593220341"/>
    <n v="84.00667779632721"/>
    <n v="1797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38.90625"/>
    <n v="34.061302681992338"/>
    <n v="261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90.18181818181819"/>
    <n v="93.273885350318466"/>
    <n v="15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00.24333619948409"/>
    <n v="32.998301726577978"/>
    <n v="35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42.75824175824175"/>
    <n v="83.812903225806451"/>
    <n v="155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63.13333333333333"/>
    <n v="63.992424242424242"/>
    <n v="13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30.715909090909086"/>
    <n v="81.909090909090907"/>
    <n v="33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99.39772727272728"/>
    <n v="93.053191489361708"/>
    <n v="94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97.54935622317598"/>
    <n v="101.98449039881831"/>
    <n v="1354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08.5"/>
    <n v="105.9375"/>
    <n v="48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37.74468085106383"/>
    <n v="101.58181818181818"/>
    <n v="110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38.46875"/>
    <n v="62.970930232558139"/>
    <n v="172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33.08955223880596"/>
    <n v="29.045602605863191"/>
    <n v="307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07.79999999999998"/>
    <n v="77.924999999999997"/>
    <n v="160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51.122448979591837"/>
    <n v="80.806451612903231"/>
    <n v="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52.05847953216369"/>
    <n v="76.006816632583508"/>
    <n v="1467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3.63099415204678"/>
    <n v="72.993613824192337"/>
    <n v="2662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02.37606837606839"/>
    <n v="53"/>
    <n v="452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56.58333333333331"/>
    <n v="54.164556962025316"/>
    <n v="158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39.86792452830187"/>
    <n v="32.946666666666665"/>
    <n v="22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.45"/>
    <n v="79.371428571428567"/>
    <n v="35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35.534246575342465"/>
    <n v="41.174603174603178"/>
    <n v="63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51.65"/>
    <n v="77.430769230769229"/>
    <n v="65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05.87500000000001"/>
    <n v="57.159509202453989"/>
    <n v="163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87.42857142857144"/>
    <n v="77.17647058823529"/>
    <n v="85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86.78571428571428"/>
    <n v="24.953917050691246"/>
    <n v="217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47.07142857142856"/>
    <n v="97.18"/>
    <n v="150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5.82098765432099"/>
    <n v="46.000916870415651"/>
    <n v="3272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43.241247264770237"/>
    <n v="88.023385300668153"/>
    <n v="898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.4375"/>
    <n v="25.99"/>
    <n v="300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84.84285714285716"/>
    <n v="102.69047619047619"/>
    <n v="126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23.703520691785052"/>
    <n v="72.958174904942965"/>
    <n v="526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89.870129870129873"/>
    <n v="57.190082644628099"/>
    <n v="121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72.6041958041958"/>
    <n v="84.013793103448279"/>
    <n v="2320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70.04255319148936"/>
    <n v="98.666666666666671"/>
    <n v="8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.28503562945369"/>
    <n v="42.007419183889773"/>
    <n v="1887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46.93532338308455"/>
    <n v="32.002753556677376"/>
    <n v="4358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69.177215189873422"/>
    <n v="81.567164179104481"/>
    <n v="67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25.433734939759034"/>
    <n v="37.035087719298247"/>
    <n v="5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.400977995110026"/>
    <n v="103.033360455655"/>
    <n v="1229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37.481481481481481"/>
    <n v="84.333333333333329"/>
    <n v="12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43.79999999999995"/>
    <n v="102.60377358490567"/>
    <n v="53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8.52189349112427"/>
    <n v="79.992129246064621"/>
    <n v="2414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38.948339483394832"/>
    <n v="70.055309734513273"/>
    <n v="452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70"/>
    <n v="37"/>
    <n v="80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37.91176470588232"/>
    <n v="41.911917098445599"/>
    <n v="193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64.036299765807954"/>
    <n v="57.992576882290564"/>
    <n v="1886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18.27777777777777"/>
    <n v="40.942307692307693"/>
    <n v="52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84.824037184594957"/>
    <n v="69.9972602739726"/>
    <n v="1825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29.346153846153843"/>
    <n v="73.838709677419359"/>
    <n v="31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09.89655172413794"/>
    <n v="41.979310344827589"/>
    <n v="290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69.78571428571431"/>
    <n v="77.93442622950819"/>
    <n v="122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5.95907738095239"/>
    <n v="106.01972789115646"/>
    <n v="1470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8.59999999999997"/>
    <n v="47.018181818181816"/>
    <n v="165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0.58333333333331"/>
    <n v="76.016483516483518"/>
    <n v="18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28.21428571428572"/>
    <n v="54.120603015075375"/>
    <n v="199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88.70588235294116"/>
    <n v="57.285714285714285"/>
    <n v="56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07"/>
    <n v="103.81308411214954"/>
    <n v="107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74.43434343434342"/>
    <n v="105.02602739726028"/>
    <n v="1460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27.693181818181817"/>
    <n v="90.259259259259252"/>
    <n v="27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52.479620323841424"/>
    <n v="76.978705978705975"/>
    <n v="1221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07.09677419354841"/>
    <n v="102.60162601626017"/>
    <n v="123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2"/>
    <n v="2"/>
    <n v="1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56.17857142857144"/>
    <n v="55.0062893081761"/>
    <n v="159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52.42857142857144"/>
    <n v="32.127272727272725"/>
    <n v="110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"/>
    <n v="50.642857142857146"/>
    <n v="1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12.230769230769232"/>
    <n v="49.6875"/>
    <n v="16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3.98734177215189"/>
    <n v="54.894067796610166"/>
    <n v="23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62.98181818181817"/>
    <n v="46.931937172774866"/>
    <n v="191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.252747252747252"/>
    <n v="44.951219512195124"/>
    <n v="41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19.24083769633506"/>
    <n v="30.99898322318251"/>
    <n v="3934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78.94444444444446"/>
    <n v="107.7625"/>
    <n v="80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19.556634304207122"/>
    <n v="102.07770270270271"/>
    <n v="296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98.94827586206895"/>
    <n v="24.976190476190474"/>
    <n v="462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79.944134078212286"/>
    <n v="179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50.621082621082621"/>
    <n v="67.946462715105156"/>
    <n v="523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.4375"/>
    <n v="26.070921985815602"/>
    <n v="141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55.62827640984909"/>
    <n v="105.0032154340836"/>
    <n v="186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.297297297297298"/>
    <n v="25.826923076923077"/>
    <n v="52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58.25"/>
    <n v="77.666666666666671"/>
    <n v="2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37.39473684210526"/>
    <n v="57.82692307692308"/>
    <n v="156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58.75"/>
    <n v="92.955555555555549"/>
    <n v="225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82.56603773584905"/>
    <n v="37.945098039215686"/>
    <n v="255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0.75436408977556113"/>
    <n v="31.842105263157894"/>
    <n v="38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75.95330739299609"/>
    <n v="40"/>
    <n v="2261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37.88235294117646"/>
    <n v="101.1"/>
    <n v="40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88.05076142131981"/>
    <n v="84.006989951944078"/>
    <n v="2289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.06666666666669"/>
    <n v="103.41538461538461"/>
    <n v="65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18.126436781609197"/>
    <n v="105.13333333333334"/>
    <n v="15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45.847222222222221"/>
    <n v="89.21621621621621"/>
    <n v="37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17.31541218637993"/>
    <n v="51.995234312946785"/>
    <n v="3777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17.30909090909088"/>
    <n v="64.956521739130437"/>
    <n v="18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12.28571428571428"/>
    <n v="46.235294117647058"/>
    <n v="85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72.51898734177216"/>
    <n v="51.151785714285715"/>
    <n v="112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12.30434782608697"/>
    <n v="33.909722222222221"/>
    <n v="144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39.74657534246577"/>
    <n v="92.016298633017882"/>
    <n v="19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81.93548387096774"/>
    <n v="107.42857142857143"/>
    <n v="105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.13114754098362"/>
    <n v="75.848484848484844"/>
    <n v="132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2"/>
    <n v="80.476190476190482"/>
    <n v="21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49.64385964912281"/>
    <n v="86.978483606557376"/>
    <n v="9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09.70652173913042"/>
    <n v="105.13541666666667"/>
    <n v="96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.217948717948715"/>
    <n v="57.298507462686565"/>
    <n v="67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62.232323232323225"/>
    <n v="93.348484848484844"/>
    <n v="66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13.05813953488372"/>
    <n v="71.987179487179489"/>
    <n v="78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x v="0"/>
    <n v="64.635416666666671"/>
    <n v="92.611940298507463"/>
    <n v="67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59.58666666666667"/>
    <n v="104.99122807017544"/>
    <n v="11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81.42"/>
    <n v="30.958174904942965"/>
    <n v="263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.444767441860463"/>
    <n v="33.001182732111175"/>
    <n v="1691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"/>
    <n v="84.187845303867405"/>
    <n v="181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26.694444444444443"/>
    <n v="73.92307692307692"/>
    <n v="13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62.957446808510639"/>
    <n v="36.987499999999997"/>
    <n v="160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61.35593220338984"/>
    <n v="46.896551724137929"/>
    <n v="203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5"/>
    <n v="1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96.9379310344827"/>
    <n v="102.02437459910199"/>
    <n v="155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70.094158075601371"/>
    <n v="45.007502206531335"/>
    <n v="2266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94.285714285714292"/>
    <n v="21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.0985915492958"/>
    <n v="101.02325581395348"/>
    <n v="15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97.037499999999994"/>
    <n v="80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19.028784648187631"/>
    <n v="43.00963855421687"/>
    <n v="830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6.87755102040816"/>
    <n v="94.916030534351151"/>
    <n v="13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34.63636363636363"/>
    <n v="72.151785714285708"/>
    <n v="112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3"/>
    <n v="51.007692307692309"/>
    <n v="130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85.054545454545448"/>
    <n v="85.054545454545448"/>
    <n v="5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19.29824561403508"/>
    <n v="43.87096774193548"/>
    <n v="155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.02777777777777"/>
    <n v="40.063909774436091"/>
    <n v="26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84.694915254237287"/>
    <n v="43.833333333333336"/>
    <n v="114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5.7837837837838"/>
    <n v="84.92903225806451"/>
    <n v="155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86.40909090909093"/>
    <n v="41.067632850241544"/>
    <n v="2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92.23529411764707"/>
    <n v="54.971428571428568"/>
    <n v="245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37.03393665158373"/>
    <n v="77.010807374443743"/>
    <n v="157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.20833333333337"/>
    <n v="71.201754385964918"/>
    <n v="114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08.22784810126582"/>
    <n v="91.935483870967744"/>
    <n v="93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60.757639620653315"/>
    <n v="97.069023569023571"/>
    <n v="594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27.725490196078432"/>
    <n v="58.916666666666664"/>
    <n v="2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.3934426229508"/>
    <n v="58.015466983938133"/>
    <n v="1681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21.615194054500414"/>
    <n v="103.87301587301587"/>
    <n v="252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73.875"/>
    <n v="93.46875"/>
    <n v="32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54.92592592592592"/>
    <n v="61.970370370370368"/>
    <n v="135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.14999999999998"/>
    <n v="92.042857142857144"/>
    <n v="140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73.957142857142856"/>
    <n v="77.268656716417908"/>
    <n v="6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.1"/>
    <n v="93.923913043478265"/>
    <n v="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.26245847176079"/>
    <n v="84.969458128078813"/>
    <n v="1015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40.281762295081968"/>
    <n v="105.97035040431267"/>
    <n v="742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78.22388059701493"/>
    <n v="36.969040247678016"/>
    <n v="323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84.930555555555557"/>
    <n v="81.533333333333331"/>
    <n v="75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45.93648334624322"/>
    <n v="80.999140154772135"/>
    <n v="2326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.46153846153848"/>
    <n v="26.010498687664043"/>
    <n v="38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67.129542790152414"/>
    <n v="25.998410896708286"/>
    <n v="4405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40.307692307692307"/>
    <n v="34.173913043478258"/>
    <n v="92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16.79032258064518"/>
    <n v="28.002083333333335"/>
    <n v="480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.117021276595743"/>
    <n v="76.546875"/>
    <n v="64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99.58333333333337"/>
    <n v="53.053097345132741"/>
    <n v="226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87.679487179487182"/>
    <n v="106.859375"/>
    <n v="64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13.17346938775511"/>
    <n v="46.020746887966808"/>
    <n v="241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x v="1"/>
    <n v="426.54838709677421"/>
    <n v="100.17424242424242"/>
    <n v="13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77.632653061224488"/>
    <n v="101.44"/>
    <n v="75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.496810772501767"/>
    <n v="87.972684085510693"/>
    <n v="842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.46762589928059"/>
    <n v="74.995594713656388"/>
    <n v="2043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72.939393939393938"/>
    <n v="42.982142857142854"/>
    <n v="112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60.565789473684205"/>
    <n v="33.115107913669064"/>
    <n v="139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56.791291291291287"/>
    <n v="101.13101604278074"/>
    <n v="3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56.542754275427541"/>
    <n v="55.98841354723708"/>
    <n v="1122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x v="4"/>
    <m/>
    <m/>
    <m/>
    <x v="7"/>
    <m/>
    <m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x v="0"/>
    <n v="51"/>
    <n v="0.58823529411764708"/>
    <n v="0.39215686274509803"/>
    <n v="1.9607843137254902E-2"/>
  </r>
  <r>
    <x v="1"/>
    <x v="1"/>
    <x v="1"/>
    <x v="1"/>
    <n v="231"/>
    <n v="0.82683982683982682"/>
    <n v="0.16450216450216451"/>
    <n v="8.658008658008658E-3"/>
  </r>
  <r>
    <x v="2"/>
    <x v="2"/>
    <x v="2"/>
    <x v="2"/>
    <n v="315"/>
    <n v="0.52063492063492067"/>
    <n v="0.4"/>
    <n v="7.9365079365079361E-2"/>
  </r>
  <r>
    <x v="3"/>
    <x v="3"/>
    <x v="3"/>
    <x v="3"/>
    <n v="9"/>
    <n v="0.44444444444444442"/>
    <n v="0.55555555555555558"/>
    <n v="0"/>
  </r>
  <r>
    <x v="4"/>
    <x v="4"/>
    <x v="4"/>
    <x v="3"/>
    <n v="10"/>
    <n v="1"/>
    <n v="0"/>
    <n v="0"/>
  </r>
  <r>
    <x v="5"/>
    <x v="5"/>
    <x v="4"/>
    <x v="3"/>
    <n v="7"/>
    <n v="1"/>
    <n v="0"/>
    <n v="0"/>
  </r>
  <r>
    <x v="6"/>
    <x v="6"/>
    <x v="5"/>
    <x v="3"/>
    <n v="14"/>
    <n v="0.7857142857142857"/>
    <n v="0.21428571428571427"/>
    <n v="0"/>
  </r>
  <r>
    <x v="7"/>
    <x v="5"/>
    <x v="4"/>
    <x v="3"/>
    <n v="7"/>
    <n v="1"/>
    <n v="0"/>
    <n v="0"/>
  </r>
  <r>
    <x v="8"/>
    <x v="7"/>
    <x v="5"/>
    <x v="0"/>
    <n v="12"/>
    <n v="0.66666666666666663"/>
    <n v="0.25"/>
    <n v="8.3333333333333329E-2"/>
  </r>
  <r>
    <x v="9"/>
    <x v="6"/>
    <x v="5"/>
    <x v="3"/>
    <n v="14"/>
    <n v="0.7857142857142857"/>
    <n v="0.21428571428571427"/>
    <n v="0"/>
  </r>
  <r>
    <x v="10"/>
    <x v="7"/>
    <x v="5"/>
    <x v="3"/>
    <n v="11"/>
    <n v="0.72727272727272729"/>
    <n v="0.27272727272727271"/>
    <n v="0"/>
  </r>
  <r>
    <x v="11"/>
    <x v="8"/>
    <x v="6"/>
    <x v="4"/>
    <n v="305"/>
    <n v="0.3737704918032787"/>
    <n v="0.53442622950819674"/>
    <n v="9.1803278688524587E-2"/>
  </r>
  <r>
    <x v="12"/>
    <x v="9"/>
    <x v="7"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E32DD-E03A-4663-9310-C3E322D993C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D6AE3-0754-4A51-9F22-CD3B3CCBBA5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24F00E-168A-4A89-831F-76BAC3EBB6D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E08EE-4A08-43AE-9FBA-BAAF3CC55C30}" name="PivotTable6" cacheId="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16:E29" firstHeaderRow="0" firstDataRow="1" firstDataCol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2"/>
        <item x="11"/>
        <item t="default"/>
      </items>
    </pivotField>
    <pivotField showAll="0">
      <items count="11">
        <item x="3"/>
        <item x="5"/>
        <item x="7"/>
        <item x="4"/>
        <item x="6"/>
        <item x="0"/>
        <item x="8"/>
        <item x="2"/>
        <item x="1"/>
        <item x="9"/>
        <item t="default"/>
      </items>
    </pivotField>
    <pivotField showAll="0">
      <items count="9">
        <item x="4"/>
        <item x="5"/>
        <item x="3"/>
        <item x="0"/>
        <item x="1"/>
        <item x="2"/>
        <item x="6"/>
        <item x="7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ercentage Successful " fld="5" baseField="0" baseItem="0"/>
    <dataField name="Percentage Failed " fld="6" baseField="0" baseItem="0"/>
    <dataField name="Percentage Canceled " fld="7" baseField="0" baseItem="0"/>
  </dataFields>
  <chartFormats count="25"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/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5" width="11" style="9"/>
    <col min="7" max="7" width="14.875" style="10" customWidth="1"/>
    <col min="8" max="8" width="16.875" style="4" customWidth="1"/>
    <col min="9" max="9" width="13" bestFit="1" customWidth="1"/>
    <col min="12" max="13" width="11.125" bestFit="1" customWidth="1"/>
    <col min="14" max="14" width="23.375" customWidth="1"/>
    <col min="15" max="15" width="21.75" customWidth="1"/>
    <col min="18" max="19" width="28" bestFit="1" customWidth="1"/>
    <col min="20" max="20" width="12.8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5" t="s">
        <v>2029</v>
      </c>
      <c r="H1" s="5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 s="9">
        <v>100</v>
      </c>
      <c r="E2" s="9">
        <v>0</v>
      </c>
      <c r="F2" t="s">
        <v>14</v>
      </c>
      <c r="G2" s="10">
        <f>E2/D2*100</f>
        <v>0</v>
      </c>
      <c r="H2" s="6" t="str">
        <f>IFERROR(E2/I2,"NONE")</f>
        <v>NONE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 s="9">
        <v>1400</v>
      </c>
      <c r="E3" s="9">
        <v>14560</v>
      </c>
      <c r="F3" t="s">
        <v>20</v>
      </c>
      <c r="G3" s="10">
        <f t="shared" ref="G3:G66" si="0">E3/D3*100</f>
        <v>1040</v>
      </c>
      <c r="H3" s="6">
        <f t="shared" ref="H3:H66" si="1">IFERROR(E3/I3,"NONE")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1">
        <f>(((L3/60)/60)/24)+DATE(1970,1,1)</f>
        <v>41870.208333333336</v>
      </c>
      <c r="O3" s="12">
        <f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 s="9">
        <v>108400</v>
      </c>
      <c r="E4" s="9">
        <v>142523</v>
      </c>
      <c r="F4" t="s">
        <v>20</v>
      </c>
      <c r="G4" s="10">
        <f t="shared" si="0"/>
        <v>131.4787822878229</v>
      </c>
      <c r="H4" s="6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1">
        <f t="shared" ref="N3:N66" si="2">(((L4/60)/60)/24)+DATE(1970,1,1)</f>
        <v>41595.25</v>
      </c>
      <c r="O4" s="12">
        <f t="shared" ref="O3:O66" si="3">(((M4/60)/60)/24)+DATE(1970,1,1)</f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 s="9">
        <v>4200</v>
      </c>
      <c r="E5" s="9">
        <v>2477</v>
      </c>
      <c r="F5" t="s">
        <v>14</v>
      </c>
      <c r="G5" s="10">
        <f t="shared" si="0"/>
        <v>58.976190476190467</v>
      </c>
      <c r="H5" s="6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 s="9">
        <v>7600</v>
      </c>
      <c r="E6" s="9">
        <v>5265</v>
      </c>
      <c r="F6" t="s">
        <v>14</v>
      </c>
      <c r="G6" s="10">
        <f t="shared" si="0"/>
        <v>69.276315789473685</v>
      </c>
      <c r="H6" s="6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2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 s="9">
        <v>7600</v>
      </c>
      <c r="E7" s="9">
        <v>13195</v>
      </c>
      <c r="F7" t="s">
        <v>20</v>
      </c>
      <c r="G7" s="10">
        <f t="shared" si="0"/>
        <v>173.61842105263159</v>
      </c>
      <c r="H7" s="6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 s="9">
        <v>5200</v>
      </c>
      <c r="E8" s="9">
        <v>1090</v>
      </c>
      <c r="F8" t="s">
        <v>14</v>
      </c>
      <c r="G8" s="10">
        <f t="shared" si="0"/>
        <v>20.961538461538463</v>
      </c>
      <c r="H8" s="6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 s="9">
        <v>4500</v>
      </c>
      <c r="E9" s="9">
        <v>14741</v>
      </c>
      <c r="F9" t="s">
        <v>20</v>
      </c>
      <c r="G9" s="10">
        <f t="shared" si="0"/>
        <v>327.57777777777778</v>
      </c>
      <c r="H9" s="6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 s="9">
        <v>110100</v>
      </c>
      <c r="E10" s="9">
        <v>21946</v>
      </c>
      <c r="F10" t="s">
        <v>47</v>
      </c>
      <c r="G10" s="10">
        <f t="shared" si="0"/>
        <v>19.932788374205266</v>
      </c>
      <c r="H10" s="6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 s="9">
        <v>6200</v>
      </c>
      <c r="E11" s="9">
        <v>3208</v>
      </c>
      <c r="F11" t="s">
        <v>14</v>
      </c>
      <c r="G11" s="10">
        <f t="shared" si="0"/>
        <v>51.741935483870968</v>
      </c>
      <c r="H11" s="6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9.5" x14ac:dyDescent="0.4">
      <c r="A12">
        <v>10</v>
      </c>
      <c r="B12" t="s">
        <v>51</v>
      </c>
      <c r="C12" s="3" t="s">
        <v>52</v>
      </c>
      <c r="D12" s="9">
        <v>5200</v>
      </c>
      <c r="E12" s="9">
        <v>13838</v>
      </c>
      <c r="F12" t="s">
        <v>20</v>
      </c>
      <c r="G12" s="10">
        <f t="shared" si="0"/>
        <v>266.11538461538464</v>
      </c>
      <c r="H12" s="6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3.75" x14ac:dyDescent="0.4">
      <c r="A13">
        <v>11</v>
      </c>
      <c r="B13" t="s">
        <v>54</v>
      </c>
      <c r="C13" s="3" t="s">
        <v>55</v>
      </c>
      <c r="D13" s="9">
        <v>6300</v>
      </c>
      <c r="E13" s="9">
        <v>3030</v>
      </c>
      <c r="F13" t="s">
        <v>14</v>
      </c>
      <c r="G13" s="10">
        <f t="shared" si="0"/>
        <v>48.095238095238095</v>
      </c>
      <c r="H13" s="6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9.5" x14ac:dyDescent="0.4">
      <c r="A14">
        <v>12</v>
      </c>
      <c r="B14" t="s">
        <v>56</v>
      </c>
      <c r="C14" s="3" t="s">
        <v>57</v>
      </c>
      <c r="D14" s="9">
        <v>6300</v>
      </c>
      <c r="E14" s="9">
        <v>5629</v>
      </c>
      <c r="F14" t="s">
        <v>14</v>
      </c>
      <c r="G14" s="10">
        <f t="shared" si="0"/>
        <v>89.349206349206341</v>
      </c>
      <c r="H14" s="6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3.75" x14ac:dyDescent="0.4">
      <c r="A15">
        <v>13</v>
      </c>
      <c r="B15" t="s">
        <v>58</v>
      </c>
      <c r="C15" s="3" t="s">
        <v>59</v>
      </c>
      <c r="D15" s="9">
        <v>4200</v>
      </c>
      <c r="E15" s="9">
        <v>10295</v>
      </c>
      <c r="F15" t="s">
        <v>20</v>
      </c>
      <c r="G15" s="10">
        <f t="shared" si="0"/>
        <v>245.11904761904765</v>
      </c>
      <c r="H15" s="6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9.5" x14ac:dyDescent="0.4">
      <c r="A16">
        <v>14</v>
      </c>
      <c r="B16" t="s">
        <v>61</v>
      </c>
      <c r="C16" s="3" t="s">
        <v>62</v>
      </c>
      <c r="D16" s="9">
        <v>28200</v>
      </c>
      <c r="E16" s="9">
        <v>18829</v>
      </c>
      <c r="F16" t="s">
        <v>14</v>
      </c>
      <c r="G16" s="10">
        <f t="shared" si="0"/>
        <v>66.769503546099301</v>
      </c>
      <c r="H16" s="6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9.5" x14ac:dyDescent="0.4">
      <c r="A17">
        <v>15</v>
      </c>
      <c r="B17" t="s">
        <v>63</v>
      </c>
      <c r="C17" s="3" t="s">
        <v>64</v>
      </c>
      <c r="D17" s="9">
        <v>81200</v>
      </c>
      <c r="E17" s="9">
        <v>38414</v>
      </c>
      <c r="F17" t="s">
        <v>14</v>
      </c>
      <c r="G17" s="10">
        <f t="shared" si="0"/>
        <v>47.307881773399011</v>
      </c>
      <c r="H17" s="6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9.5" x14ac:dyDescent="0.4">
      <c r="A18">
        <v>16</v>
      </c>
      <c r="B18" t="s">
        <v>66</v>
      </c>
      <c r="C18" s="3" t="s">
        <v>67</v>
      </c>
      <c r="D18" s="9">
        <v>1700</v>
      </c>
      <c r="E18" s="9">
        <v>11041</v>
      </c>
      <c r="F18" t="s">
        <v>20</v>
      </c>
      <c r="G18" s="10">
        <f t="shared" si="0"/>
        <v>649.47058823529414</v>
      </c>
      <c r="H18" s="6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9.5" x14ac:dyDescent="0.4">
      <c r="A19">
        <v>17</v>
      </c>
      <c r="B19" t="s">
        <v>69</v>
      </c>
      <c r="C19" s="3" t="s">
        <v>70</v>
      </c>
      <c r="D19" s="9">
        <v>84600</v>
      </c>
      <c r="E19" s="9">
        <v>134845</v>
      </c>
      <c r="F19" t="s">
        <v>20</v>
      </c>
      <c r="G19" s="10">
        <f t="shared" si="0"/>
        <v>159.39125295508273</v>
      </c>
      <c r="H19" s="6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9.5" x14ac:dyDescent="0.4">
      <c r="A20">
        <v>18</v>
      </c>
      <c r="B20" t="s">
        <v>72</v>
      </c>
      <c r="C20" s="3" t="s">
        <v>73</v>
      </c>
      <c r="D20" s="9">
        <v>9100</v>
      </c>
      <c r="E20" s="9">
        <v>6089</v>
      </c>
      <c r="F20" t="s">
        <v>74</v>
      </c>
      <c r="G20" s="10">
        <f t="shared" si="0"/>
        <v>66.912087912087912</v>
      </c>
      <c r="H20" s="6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9.5" x14ac:dyDescent="0.4">
      <c r="A21">
        <v>19</v>
      </c>
      <c r="B21" t="s">
        <v>75</v>
      </c>
      <c r="C21" s="3" t="s">
        <v>76</v>
      </c>
      <c r="D21" s="9">
        <v>62500</v>
      </c>
      <c r="E21" s="9">
        <v>30331</v>
      </c>
      <c r="F21" t="s">
        <v>14</v>
      </c>
      <c r="G21" s="10">
        <f t="shared" si="0"/>
        <v>48.529600000000002</v>
      </c>
      <c r="H21" s="6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9.5" x14ac:dyDescent="0.4">
      <c r="A22">
        <v>20</v>
      </c>
      <c r="B22" t="s">
        <v>77</v>
      </c>
      <c r="C22" s="3" t="s">
        <v>78</v>
      </c>
      <c r="D22" s="9">
        <v>131800</v>
      </c>
      <c r="E22" s="9">
        <v>147936</v>
      </c>
      <c r="F22" t="s">
        <v>20</v>
      </c>
      <c r="G22" s="10">
        <f t="shared" si="0"/>
        <v>112.24279210925646</v>
      </c>
      <c r="H22" s="6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9.5" x14ac:dyDescent="0.4">
      <c r="A23">
        <v>21</v>
      </c>
      <c r="B23" t="s">
        <v>79</v>
      </c>
      <c r="C23" s="3" t="s">
        <v>80</v>
      </c>
      <c r="D23" s="9">
        <v>94000</v>
      </c>
      <c r="E23" s="9">
        <v>38533</v>
      </c>
      <c r="F23" t="s">
        <v>14</v>
      </c>
      <c r="G23" s="10">
        <f t="shared" si="0"/>
        <v>40.992553191489364</v>
      </c>
      <c r="H23" s="6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9.5" x14ac:dyDescent="0.4">
      <c r="A24">
        <v>22</v>
      </c>
      <c r="B24" t="s">
        <v>81</v>
      </c>
      <c r="C24" s="3" t="s">
        <v>82</v>
      </c>
      <c r="D24" s="9">
        <v>59100</v>
      </c>
      <c r="E24" s="9">
        <v>75690</v>
      </c>
      <c r="F24" t="s">
        <v>20</v>
      </c>
      <c r="G24" s="10">
        <f t="shared" si="0"/>
        <v>128.07106598984771</v>
      </c>
      <c r="H24" s="6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9.5" x14ac:dyDescent="0.4">
      <c r="A25">
        <v>23</v>
      </c>
      <c r="B25" t="s">
        <v>83</v>
      </c>
      <c r="C25" s="3" t="s">
        <v>84</v>
      </c>
      <c r="D25" s="9">
        <v>4500</v>
      </c>
      <c r="E25" s="9">
        <v>14942</v>
      </c>
      <c r="F25" t="s">
        <v>20</v>
      </c>
      <c r="G25" s="10">
        <f t="shared" si="0"/>
        <v>332.04444444444448</v>
      </c>
      <c r="H25" s="6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9.5" x14ac:dyDescent="0.4">
      <c r="A26">
        <v>24</v>
      </c>
      <c r="B26" t="s">
        <v>85</v>
      </c>
      <c r="C26" s="3" t="s">
        <v>86</v>
      </c>
      <c r="D26" s="9">
        <v>92400</v>
      </c>
      <c r="E26" s="9">
        <v>104257</v>
      </c>
      <c r="F26" t="s">
        <v>20</v>
      </c>
      <c r="G26" s="10">
        <f t="shared" si="0"/>
        <v>112.83225108225108</v>
      </c>
      <c r="H26" s="6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9.5" x14ac:dyDescent="0.4">
      <c r="A27">
        <v>25</v>
      </c>
      <c r="B27" t="s">
        <v>87</v>
      </c>
      <c r="C27" s="3" t="s">
        <v>88</v>
      </c>
      <c r="D27" s="9">
        <v>5500</v>
      </c>
      <c r="E27" s="9">
        <v>11904</v>
      </c>
      <c r="F27" t="s">
        <v>20</v>
      </c>
      <c r="G27" s="10">
        <f t="shared" si="0"/>
        <v>216.43636363636364</v>
      </c>
      <c r="H27" s="6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9.5" x14ac:dyDescent="0.4">
      <c r="A28">
        <v>26</v>
      </c>
      <c r="B28" t="s">
        <v>90</v>
      </c>
      <c r="C28" s="3" t="s">
        <v>91</v>
      </c>
      <c r="D28" s="9">
        <v>107500</v>
      </c>
      <c r="E28" s="9">
        <v>51814</v>
      </c>
      <c r="F28" t="s">
        <v>74</v>
      </c>
      <c r="G28" s="10">
        <f t="shared" si="0"/>
        <v>48.199069767441863</v>
      </c>
      <c r="H28" s="6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9.5" x14ac:dyDescent="0.4">
      <c r="A29">
        <v>27</v>
      </c>
      <c r="B29" t="s">
        <v>92</v>
      </c>
      <c r="C29" s="3" t="s">
        <v>93</v>
      </c>
      <c r="D29" s="9">
        <v>2000</v>
      </c>
      <c r="E29" s="9">
        <v>1599</v>
      </c>
      <c r="F29" t="s">
        <v>14</v>
      </c>
      <c r="G29" s="10">
        <f t="shared" si="0"/>
        <v>79.95</v>
      </c>
      <c r="H29" s="6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9.5" x14ac:dyDescent="0.4">
      <c r="A30">
        <v>28</v>
      </c>
      <c r="B30" t="s">
        <v>94</v>
      </c>
      <c r="C30" s="3" t="s">
        <v>95</v>
      </c>
      <c r="D30" s="9">
        <v>130800</v>
      </c>
      <c r="E30" s="9">
        <v>137635</v>
      </c>
      <c r="F30" t="s">
        <v>20</v>
      </c>
      <c r="G30" s="10">
        <f t="shared" si="0"/>
        <v>105.22553516819573</v>
      </c>
      <c r="H30" s="6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9.5" x14ac:dyDescent="0.4">
      <c r="A31">
        <v>29</v>
      </c>
      <c r="B31" t="s">
        <v>96</v>
      </c>
      <c r="C31" s="3" t="s">
        <v>97</v>
      </c>
      <c r="D31" s="9">
        <v>45900</v>
      </c>
      <c r="E31" s="9">
        <v>150965</v>
      </c>
      <c r="F31" t="s">
        <v>20</v>
      </c>
      <c r="G31" s="10">
        <f t="shared" si="0"/>
        <v>328.89978213507629</v>
      </c>
      <c r="H31" s="6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9.5" x14ac:dyDescent="0.4">
      <c r="A32">
        <v>30</v>
      </c>
      <c r="B32" t="s">
        <v>101</v>
      </c>
      <c r="C32" s="3" t="s">
        <v>102</v>
      </c>
      <c r="D32" s="9">
        <v>9000</v>
      </c>
      <c r="E32" s="9">
        <v>14455</v>
      </c>
      <c r="F32" t="s">
        <v>20</v>
      </c>
      <c r="G32" s="10">
        <f t="shared" si="0"/>
        <v>160.61111111111111</v>
      </c>
      <c r="H32" s="6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9.5" x14ac:dyDescent="0.4">
      <c r="A33">
        <v>31</v>
      </c>
      <c r="B33" t="s">
        <v>103</v>
      </c>
      <c r="C33" s="3" t="s">
        <v>104</v>
      </c>
      <c r="D33" s="9">
        <v>3500</v>
      </c>
      <c r="E33" s="9">
        <v>10850</v>
      </c>
      <c r="F33" t="s">
        <v>20</v>
      </c>
      <c r="G33" s="10">
        <f t="shared" si="0"/>
        <v>310</v>
      </c>
      <c r="H33" s="6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9.5" x14ac:dyDescent="0.4">
      <c r="A34">
        <v>32</v>
      </c>
      <c r="B34" t="s">
        <v>105</v>
      </c>
      <c r="C34" s="3" t="s">
        <v>106</v>
      </c>
      <c r="D34" s="9">
        <v>101000</v>
      </c>
      <c r="E34" s="9">
        <v>87676</v>
      </c>
      <c r="F34" t="s">
        <v>14</v>
      </c>
      <c r="G34" s="10">
        <f t="shared" si="0"/>
        <v>86.807920792079202</v>
      </c>
      <c r="H34" s="6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9.5" x14ac:dyDescent="0.4">
      <c r="A35">
        <v>33</v>
      </c>
      <c r="B35" t="s">
        <v>109</v>
      </c>
      <c r="C35" s="3" t="s">
        <v>110</v>
      </c>
      <c r="D35" s="9">
        <v>50200</v>
      </c>
      <c r="E35" s="9">
        <v>189666</v>
      </c>
      <c r="F35" t="s">
        <v>20</v>
      </c>
      <c r="G35" s="10">
        <f t="shared" si="0"/>
        <v>377.82071713147411</v>
      </c>
      <c r="H35" s="6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3.75" x14ac:dyDescent="0.4">
      <c r="A36">
        <v>34</v>
      </c>
      <c r="B36" t="s">
        <v>111</v>
      </c>
      <c r="C36" s="3" t="s">
        <v>112</v>
      </c>
      <c r="D36" s="9">
        <v>9300</v>
      </c>
      <c r="E36" s="9">
        <v>14025</v>
      </c>
      <c r="F36" t="s">
        <v>20</v>
      </c>
      <c r="G36" s="10">
        <f t="shared" si="0"/>
        <v>150.80645161290323</v>
      </c>
      <c r="H36" s="6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9.5" x14ac:dyDescent="0.4">
      <c r="A37">
        <v>35</v>
      </c>
      <c r="B37" t="s">
        <v>113</v>
      </c>
      <c r="C37" s="3" t="s">
        <v>114</v>
      </c>
      <c r="D37" s="9">
        <v>125500</v>
      </c>
      <c r="E37" s="9">
        <v>188628</v>
      </c>
      <c r="F37" t="s">
        <v>20</v>
      </c>
      <c r="G37" s="10">
        <f t="shared" si="0"/>
        <v>150.30119521912351</v>
      </c>
      <c r="H37" s="6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9.5" x14ac:dyDescent="0.4">
      <c r="A38">
        <v>36</v>
      </c>
      <c r="B38" t="s">
        <v>115</v>
      </c>
      <c r="C38" s="3" t="s">
        <v>116</v>
      </c>
      <c r="D38" s="9">
        <v>700</v>
      </c>
      <c r="E38" s="9">
        <v>1101</v>
      </c>
      <c r="F38" t="s">
        <v>20</v>
      </c>
      <c r="G38" s="10">
        <f t="shared" si="0"/>
        <v>157.28571428571431</v>
      </c>
      <c r="H38" s="6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3.75" x14ac:dyDescent="0.4">
      <c r="A39">
        <v>37</v>
      </c>
      <c r="B39" t="s">
        <v>117</v>
      </c>
      <c r="C39" s="3" t="s">
        <v>118</v>
      </c>
      <c r="D39" s="9">
        <v>8100</v>
      </c>
      <c r="E39" s="9">
        <v>11339</v>
      </c>
      <c r="F39" t="s">
        <v>20</v>
      </c>
      <c r="G39" s="10">
        <f t="shared" si="0"/>
        <v>139.98765432098764</v>
      </c>
      <c r="H39" s="6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9.5" x14ac:dyDescent="0.4">
      <c r="A40">
        <v>38</v>
      </c>
      <c r="B40" t="s">
        <v>120</v>
      </c>
      <c r="C40" s="3" t="s">
        <v>121</v>
      </c>
      <c r="D40" s="9">
        <v>3100</v>
      </c>
      <c r="E40" s="9">
        <v>10085</v>
      </c>
      <c r="F40" t="s">
        <v>20</v>
      </c>
      <c r="G40" s="10">
        <f t="shared" si="0"/>
        <v>325.32258064516128</v>
      </c>
      <c r="H40" s="6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9.5" x14ac:dyDescent="0.4">
      <c r="A41">
        <v>39</v>
      </c>
      <c r="B41" t="s">
        <v>123</v>
      </c>
      <c r="C41" s="3" t="s">
        <v>124</v>
      </c>
      <c r="D41" s="9">
        <v>9900</v>
      </c>
      <c r="E41" s="9">
        <v>5027</v>
      </c>
      <c r="F41" t="s">
        <v>14</v>
      </c>
      <c r="G41" s="10">
        <f t="shared" si="0"/>
        <v>50.777777777777779</v>
      </c>
      <c r="H41" s="6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9.5" x14ac:dyDescent="0.4">
      <c r="A42">
        <v>40</v>
      </c>
      <c r="B42" t="s">
        <v>125</v>
      </c>
      <c r="C42" s="3" t="s">
        <v>126</v>
      </c>
      <c r="D42" s="9">
        <v>8800</v>
      </c>
      <c r="E42" s="9">
        <v>14878</v>
      </c>
      <c r="F42" t="s">
        <v>20</v>
      </c>
      <c r="G42" s="10">
        <f t="shared" si="0"/>
        <v>169.06818181818181</v>
      </c>
      <c r="H42" s="6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9.5" x14ac:dyDescent="0.4">
      <c r="A43">
        <v>41</v>
      </c>
      <c r="B43" t="s">
        <v>127</v>
      </c>
      <c r="C43" s="3" t="s">
        <v>128</v>
      </c>
      <c r="D43" s="9">
        <v>5600</v>
      </c>
      <c r="E43" s="9">
        <v>11924</v>
      </c>
      <c r="F43" t="s">
        <v>20</v>
      </c>
      <c r="G43" s="10">
        <f t="shared" si="0"/>
        <v>212.92857142857144</v>
      </c>
      <c r="H43" s="6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9.5" x14ac:dyDescent="0.4">
      <c r="A44">
        <v>42</v>
      </c>
      <c r="B44" t="s">
        <v>129</v>
      </c>
      <c r="C44" s="3" t="s">
        <v>130</v>
      </c>
      <c r="D44" s="9">
        <v>1800</v>
      </c>
      <c r="E44" s="9">
        <v>7991</v>
      </c>
      <c r="F44" t="s">
        <v>20</v>
      </c>
      <c r="G44" s="10">
        <f t="shared" si="0"/>
        <v>443.94444444444446</v>
      </c>
      <c r="H44" s="6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9.5" x14ac:dyDescent="0.4">
      <c r="A45">
        <v>43</v>
      </c>
      <c r="B45" t="s">
        <v>131</v>
      </c>
      <c r="C45" s="3" t="s">
        <v>132</v>
      </c>
      <c r="D45" s="9">
        <v>90200</v>
      </c>
      <c r="E45" s="9">
        <v>167717</v>
      </c>
      <c r="F45" t="s">
        <v>20</v>
      </c>
      <c r="G45" s="10">
        <f t="shared" si="0"/>
        <v>185.9390243902439</v>
      </c>
      <c r="H45" s="6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9.5" x14ac:dyDescent="0.4">
      <c r="A46">
        <v>44</v>
      </c>
      <c r="B46" t="s">
        <v>134</v>
      </c>
      <c r="C46" s="3" t="s">
        <v>135</v>
      </c>
      <c r="D46" s="9">
        <v>1600</v>
      </c>
      <c r="E46" s="9">
        <v>10541</v>
      </c>
      <c r="F46" t="s">
        <v>20</v>
      </c>
      <c r="G46" s="10">
        <f t="shared" si="0"/>
        <v>658.8125</v>
      </c>
      <c r="H46" s="6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3.75" x14ac:dyDescent="0.4">
      <c r="A47">
        <v>45</v>
      </c>
      <c r="B47" t="s">
        <v>136</v>
      </c>
      <c r="C47" s="3" t="s">
        <v>137</v>
      </c>
      <c r="D47" s="9">
        <v>9500</v>
      </c>
      <c r="E47" s="9">
        <v>4530</v>
      </c>
      <c r="F47" t="s">
        <v>14</v>
      </c>
      <c r="G47" s="10">
        <f t="shared" si="0"/>
        <v>47.684210526315788</v>
      </c>
      <c r="H47" s="6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9.5" x14ac:dyDescent="0.4">
      <c r="A48">
        <v>46</v>
      </c>
      <c r="B48" t="s">
        <v>138</v>
      </c>
      <c r="C48" s="3" t="s">
        <v>139</v>
      </c>
      <c r="D48" s="9">
        <v>3700</v>
      </c>
      <c r="E48" s="9">
        <v>4247</v>
      </c>
      <c r="F48" t="s">
        <v>20</v>
      </c>
      <c r="G48" s="10">
        <f t="shared" si="0"/>
        <v>114.78378378378378</v>
      </c>
      <c r="H48" s="6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9.5" x14ac:dyDescent="0.4">
      <c r="A49">
        <v>47</v>
      </c>
      <c r="B49" t="s">
        <v>140</v>
      </c>
      <c r="C49" s="3" t="s">
        <v>141</v>
      </c>
      <c r="D49" s="9">
        <v>1500</v>
      </c>
      <c r="E49" s="9">
        <v>7129</v>
      </c>
      <c r="F49" t="s">
        <v>20</v>
      </c>
      <c r="G49" s="10">
        <f t="shared" si="0"/>
        <v>475.26666666666665</v>
      </c>
      <c r="H49" s="6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9.5" x14ac:dyDescent="0.4">
      <c r="A50">
        <v>48</v>
      </c>
      <c r="B50" t="s">
        <v>142</v>
      </c>
      <c r="C50" s="3" t="s">
        <v>143</v>
      </c>
      <c r="D50" s="9">
        <v>33300</v>
      </c>
      <c r="E50" s="9">
        <v>128862</v>
      </c>
      <c r="F50" t="s">
        <v>20</v>
      </c>
      <c r="G50" s="10">
        <f t="shared" si="0"/>
        <v>386.97297297297297</v>
      </c>
      <c r="H50" s="6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9.5" x14ac:dyDescent="0.4">
      <c r="A51">
        <v>49</v>
      </c>
      <c r="B51" t="s">
        <v>144</v>
      </c>
      <c r="C51" s="3" t="s">
        <v>145</v>
      </c>
      <c r="D51" s="9">
        <v>7200</v>
      </c>
      <c r="E51" s="9">
        <v>13653</v>
      </c>
      <c r="F51" t="s">
        <v>20</v>
      </c>
      <c r="G51" s="10">
        <f t="shared" si="0"/>
        <v>189.625</v>
      </c>
      <c r="H51" s="6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3.75" x14ac:dyDescent="0.4">
      <c r="A52">
        <v>50</v>
      </c>
      <c r="B52" t="s">
        <v>146</v>
      </c>
      <c r="C52" s="3" t="s">
        <v>147</v>
      </c>
      <c r="D52" s="9">
        <v>100</v>
      </c>
      <c r="E52" s="9">
        <v>2</v>
      </c>
      <c r="F52" t="s">
        <v>14</v>
      </c>
      <c r="G52" s="10">
        <f t="shared" si="0"/>
        <v>2</v>
      </c>
      <c r="H52" s="6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9.5" x14ac:dyDescent="0.4">
      <c r="A53">
        <v>51</v>
      </c>
      <c r="B53" t="s">
        <v>149</v>
      </c>
      <c r="C53" s="3" t="s">
        <v>150</v>
      </c>
      <c r="D53" s="9">
        <v>158100</v>
      </c>
      <c r="E53" s="9">
        <v>145243</v>
      </c>
      <c r="F53" t="s">
        <v>14</v>
      </c>
      <c r="G53" s="10">
        <f t="shared" si="0"/>
        <v>91.867805186590772</v>
      </c>
      <c r="H53" s="6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9.5" x14ac:dyDescent="0.4">
      <c r="A54">
        <v>52</v>
      </c>
      <c r="B54" t="s">
        <v>151</v>
      </c>
      <c r="C54" s="3" t="s">
        <v>152</v>
      </c>
      <c r="D54" s="9">
        <v>7200</v>
      </c>
      <c r="E54" s="9">
        <v>2459</v>
      </c>
      <c r="F54" t="s">
        <v>14</v>
      </c>
      <c r="G54" s="10">
        <f t="shared" si="0"/>
        <v>34.152777777777779</v>
      </c>
      <c r="H54" s="6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9.5" x14ac:dyDescent="0.4">
      <c r="A55">
        <v>53</v>
      </c>
      <c r="B55" t="s">
        <v>153</v>
      </c>
      <c r="C55" s="3" t="s">
        <v>154</v>
      </c>
      <c r="D55" s="9">
        <v>8800</v>
      </c>
      <c r="E55" s="9">
        <v>12356</v>
      </c>
      <c r="F55" t="s">
        <v>20</v>
      </c>
      <c r="G55" s="10">
        <f t="shared" si="0"/>
        <v>140.40909090909091</v>
      </c>
      <c r="H55" s="6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3.75" x14ac:dyDescent="0.4">
      <c r="A56">
        <v>54</v>
      </c>
      <c r="B56" t="s">
        <v>155</v>
      </c>
      <c r="C56" s="3" t="s">
        <v>156</v>
      </c>
      <c r="D56" s="9">
        <v>6000</v>
      </c>
      <c r="E56" s="9">
        <v>5392</v>
      </c>
      <c r="F56" t="s">
        <v>14</v>
      </c>
      <c r="G56" s="10">
        <f t="shared" si="0"/>
        <v>89.86666666666666</v>
      </c>
      <c r="H56" s="6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3.75" x14ac:dyDescent="0.4">
      <c r="A57">
        <v>55</v>
      </c>
      <c r="B57" t="s">
        <v>157</v>
      </c>
      <c r="C57" s="3" t="s">
        <v>158</v>
      </c>
      <c r="D57" s="9">
        <v>6600</v>
      </c>
      <c r="E57" s="9">
        <v>11746</v>
      </c>
      <c r="F57" t="s">
        <v>20</v>
      </c>
      <c r="G57" s="10">
        <f t="shared" si="0"/>
        <v>177.96969696969697</v>
      </c>
      <c r="H57" s="6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3.75" x14ac:dyDescent="0.4">
      <c r="A58">
        <v>56</v>
      </c>
      <c r="B58" t="s">
        <v>160</v>
      </c>
      <c r="C58" s="3" t="s">
        <v>161</v>
      </c>
      <c r="D58" s="9">
        <v>8000</v>
      </c>
      <c r="E58" s="9">
        <v>11493</v>
      </c>
      <c r="F58" t="s">
        <v>20</v>
      </c>
      <c r="G58" s="10">
        <f t="shared" si="0"/>
        <v>143.66249999999999</v>
      </c>
      <c r="H58" s="6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9.5" x14ac:dyDescent="0.4">
      <c r="A59">
        <v>57</v>
      </c>
      <c r="B59" t="s">
        <v>162</v>
      </c>
      <c r="C59" s="3" t="s">
        <v>163</v>
      </c>
      <c r="D59" s="9">
        <v>2900</v>
      </c>
      <c r="E59" s="9">
        <v>6243</v>
      </c>
      <c r="F59" t="s">
        <v>20</v>
      </c>
      <c r="G59" s="10">
        <f t="shared" si="0"/>
        <v>215.27586206896552</v>
      </c>
      <c r="H59" s="6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9.5" x14ac:dyDescent="0.4">
      <c r="A60">
        <v>58</v>
      </c>
      <c r="B60" t="s">
        <v>164</v>
      </c>
      <c r="C60" s="3" t="s">
        <v>165</v>
      </c>
      <c r="D60" s="9">
        <v>2700</v>
      </c>
      <c r="E60" s="9">
        <v>6132</v>
      </c>
      <c r="F60" t="s">
        <v>20</v>
      </c>
      <c r="G60" s="10">
        <f t="shared" si="0"/>
        <v>227.11111111111114</v>
      </c>
      <c r="H60" s="6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9.5" x14ac:dyDescent="0.4">
      <c r="A61">
        <v>59</v>
      </c>
      <c r="B61" t="s">
        <v>166</v>
      </c>
      <c r="C61" s="3" t="s">
        <v>167</v>
      </c>
      <c r="D61" s="9">
        <v>1400</v>
      </c>
      <c r="E61" s="9">
        <v>3851</v>
      </c>
      <c r="F61" t="s">
        <v>20</v>
      </c>
      <c r="G61" s="10">
        <f t="shared" si="0"/>
        <v>275.07142857142861</v>
      </c>
      <c r="H61" s="6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9.5" x14ac:dyDescent="0.4">
      <c r="A62">
        <v>60</v>
      </c>
      <c r="B62" t="s">
        <v>168</v>
      </c>
      <c r="C62" s="3" t="s">
        <v>169</v>
      </c>
      <c r="D62" s="9">
        <v>94200</v>
      </c>
      <c r="E62" s="9">
        <v>135997</v>
      </c>
      <c r="F62" t="s">
        <v>20</v>
      </c>
      <c r="G62" s="10">
        <f t="shared" si="0"/>
        <v>144.37048832271762</v>
      </c>
      <c r="H62" s="6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3.75" x14ac:dyDescent="0.4">
      <c r="A63">
        <v>61</v>
      </c>
      <c r="B63" t="s">
        <v>170</v>
      </c>
      <c r="C63" s="3" t="s">
        <v>171</v>
      </c>
      <c r="D63" s="9">
        <v>199200</v>
      </c>
      <c r="E63" s="9">
        <v>184750</v>
      </c>
      <c r="F63" t="s">
        <v>14</v>
      </c>
      <c r="G63" s="10">
        <f t="shared" si="0"/>
        <v>92.74598393574297</v>
      </c>
      <c r="H63" s="6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19.5" x14ac:dyDescent="0.4">
      <c r="A64">
        <v>62</v>
      </c>
      <c r="B64" t="s">
        <v>172</v>
      </c>
      <c r="C64" s="3" t="s">
        <v>173</v>
      </c>
      <c r="D64" s="9">
        <v>2000</v>
      </c>
      <c r="E64" s="9">
        <v>14452</v>
      </c>
      <c r="F64" t="s">
        <v>20</v>
      </c>
      <c r="G64" s="10">
        <f t="shared" si="0"/>
        <v>722.6</v>
      </c>
      <c r="H64" s="6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9.5" x14ac:dyDescent="0.4">
      <c r="A65">
        <v>63</v>
      </c>
      <c r="B65" t="s">
        <v>174</v>
      </c>
      <c r="C65" s="3" t="s">
        <v>175</v>
      </c>
      <c r="D65" s="9">
        <v>4700</v>
      </c>
      <c r="E65" s="9">
        <v>557</v>
      </c>
      <c r="F65" t="s">
        <v>14</v>
      </c>
      <c r="G65" s="10">
        <f t="shared" si="0"/>
        <v>11.851063829787234</v>
      </c>
      <c r="H65" s="6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9.5" x14ac:dyDescent="0.4">
      <c r="A66">
        <v>64</v>
      </c>
      <c r="B66" t="s">
        <v>176</v>
      </c>
      <c r="C66" s="3" t="s">
        <v>177</v>
      </c>
      <c r="D66" s="9">
        <v>2800</v>
      </c>
      <c r="E66" s="9">
        <v>2734</v>
      </c>
      <c r="F66" t="s">
        <v>14</v>
      </c>
      <c r="G66" s="10">
        <f t="shared" si="0"/>
        <v>97.642857142857139</v>
      </c>
      <c r="H66" s="6">
        <f t="shared" si="1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9.5" x14ac:dyDescent="0.4">
      <c r="A67">
        <v>65</v>
      </c>
      <c r="B67" t="s">
        <v>178</v>
      </c>
      <c r="C67" s="3" t="s">
        <v>179</v>
      </c>
      <c r="D67" s="9">
        <v>6100</v>
      </c>
      <c r="E67" s="9">
        <v>14405</v>
      </c>
      <c r="F67" t="s">
        <v>20</v>
      </c>
      <c r="G67" s="10">
        <f t="shared" ref="G67:G130" si="4">E67/D67*100</f>
        <v>236.14754098360655</v>
      </c>
      <c r="H67" s="6">
        <f t="shared" ref="H67:H130" si="5">IFERROR(E67/I67,"NONE")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6">(((L67/60)/60)/24)+DATE(1970,1,1)</f>
        <v>40570.25</v>
      </c>
      <c r="O67" s="12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9.5" x14ac:dyDescent="0.4">
      <c r="A68">
        <v>66</v>
      </c>
      <c r="B68" t="s">
        <v>180</v>
      </c>
      <c r="C68" s="3" t="s">
        <v>181</v>
      </c>
      <c r="D68" s="9">
        <v>2900</v>
      </c>
      <c r="E68" s="9">
        <v>1307</v>
      </c>
      <c r="F68" t="s">
        <v>14</v>
      </c>
      <c r="G68" s="10">
        <f t="shared" si="4"/>
        <v>45.068965517241381</v>
      </c>
      <c r="H68" s="6">
        <f t="shared" si="5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6"/>
        <v>42102.208333333328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3.75" x14ac:dyDescent="0.4">
      <c r="A69">
        <v>67</v>
      </c>
      <c r="B69" t="s">
        <v>182</v>
      </c>
      <c r="C69" s="3" t="s">
        <v>183</v>
      </c>
      <c r="D69" s="9">
        <v>72600</v>
      </c>
      <c r="E69" s="9">
        <v>117892</v>
      </c>
      <c r="F69" t="s">
        <v>20</v>
      </c>
      <c r="G69" s="10">
        <f t="shared" si="4"/>
        <v>162.38567493112947</v>
      </c>
      <c r="H69" s="6">
        <f t="shared" si="5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6"/>
        <v>40203.25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9.5" x14ac:dyDescent="0.4">
      <c r="A70">
        <v>68</v>
      </c>
      <c r="B70" t="s">
        <v>184</v>
      </c>
      <c r="C70" s="3" t="s">
        <v>185</v>
      </c>
      <c r="D70" s="9">
        <v>5700</v>
      </c>
      <c r="E70" s="9">
        <v>14508</v>
      </c>
      <c r="F70" t="s">
        <v>20</v>
      </c>
      <c r="G70" s="10">
        <f t="shared" si="4"/>
        <v>254.52631578947367</v>
      </c>
      <c r="H70" s="6">
        <f t="shared" si="5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6"/>
        <v>42943.208333333328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9.5" x14ac:dyDescent="0.4">
      <c r="A71">
        <v>69</v>
      </c>
      <c r="B71" t="s">
        <v>186</v>
      </c>
      <c r="C71" s="3" t="s">
        <v>187</v>
      </c>
      <c r="D71" s="9">
        <v>7900</v>
      </c>
      <c r="E71" s="9">
        <v>1901</v>
      </c>
      <c r="F71" t="s">
        <v>74</v>
      </c>
      <c r="G71" s="10">
        <f t="shared" si="4"/>
        <v>24.063291139240505</v>
      </c>
      <c r="H71" s="6">
        <f t="shared" si="5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6"/>
        <v>40531.25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9.5" x14ac:dyDescent="0.4">
      <c r="A72">
        <v>70</v>
      </c>
      <c r="B72" t="s">
        <v>188</v>
      </c>
      <c r="C72" s="3" t="s">
        <v>189</v>
      </c>
      <c r="D72" s="9">
        <v>128000</v>
      </c>
      <c r="E72" s="9">
        <v>158389</v>
      </c>
      <c r="F72" t="s">
        <v>20</v>
      </c>
      <c r="G72" s="10">
        <f t="shared" si="4"/>
        <v>123.74140625000001</v>
      </c>
      <c r="H72" s="6">
        <f t="shared" si="5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6"/>
        <v>40484.208333333336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3.75" x14ac:dyDescent="0.4">
      <c r="A73">
        <v>71</v>
      </c>
      <c r="B73" t="s">
        <v>190</v>
      </c>
      <c r="C73" s="3" t="s">
        <v>191</v>
      </c>
      <c r="D73" s="9">
        <v>6000</v>
      </c>
      <c r="E73" s="9">
        <v>6484</v>
      </c>
      <c r="F73" t="s">
        <v>20</v>
      </c>
      <c r="G73" s="10">
        <f t="shared" si="4"/>
        <v>108.06666666666666</v>
      </c>
      <c r="H73" s="6">
        <f t="shared" si="5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6"/>
        <v>43799.25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9.5" x14ac:dyDescent="0.4">
      <c r="A74">
        <v>72</v>
      </c>
      <c r="B74" t="s">
        <v>192</v>
      </c>
      <c r="C74" s="3" t="s">
        <v>193</v>
      </c>
      <c r="D74" s="9">
        <v>600</v>
      </c>
      <c r="E74" s="9">
        <v>4022</v>
      </c>
      <c r="F74" t="s">
        <v>20</v>
      </c>
      <c r="G74" s="10">
        <f t="shared" si="4"/>
        <v>670.33333333333326</v>
      </c>
      <c r="H74" s="6">
        <f t="shared" si="5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6"/>
        <v>42186.208333333328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9.5" x14ac:dyDescent="0.4">
      <c r="A75">
        <v>73</v>
      </c>
      <c r="B75" t="s">
        <v>194</v>
      </c>
      <c r="C75" s="3" t="s">
        <v>195</v>
      </c>
      <c r="D75" s="9">
        <v>1400</v>
      </c>
      <c r="E75" s="9">
        <v>9253</v>
      </c>
      <c r="F75" t="s">
        <v>20</v>
      </c>
      <c r="G75" s="10">
        <f t="shared" si="4"/>
        <v>660.92857142857144</v>
      </c>
      <c r="H75" s="6">
        <f t="shared" si="5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6"/>
        <v>42701.25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9.5" x14ac:dyDescent="0.4">
      <c r="A76">
        <v>74</v>
      </c>
      <c r="B76" t="s">
        <v>196</v>
      </c>
      <c r="C76" s="3" t="s">
        <v>197</v>
      </c>
      <c r="D76" s="9">
        <v>3900</v>
      </c>
      <c r="E76" s="9">
        <v>4776</v>
      </c>
      <c r="F76" t="s">
        <v>20</v>
      </c>
      <c r="G76" s="10">
        <f t="shared" si="4"/>
        <v>122.46153846153847</v>
      </c>
      <c r="H76" s="6">
        <f t="shared" si="5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6"/>
        <v>42456.208333333328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9.5" x14ac:dyDescent="0.4">
      <c r="A77">
        <v>75</v>
      </c>
      <c r="B77" t="s">
        <v>198</v>
      </c>
      <c r="C77" s="3" t="s">
        <v>199</v>
      </c>
      <c r="D77" s="9">
        <v>9700</v>
      </c>
      <c r="E77" s="9">
        <v>14606</v>
      </c>
      <c r="F77" t="s">
        <v>20</v>
      </c>
      <c r="G77" s="10">
        <f t="shared" si="4"/>
        <v>150.57731958762886</v>
      </c>
      <c r="H77" s="6">
        <f t="shared" si="5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6"/>
        <v>43296.208333333328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9.5" x14ac:dyDescent="0.4">
      <c r="A78">
        <v>76</v>
      </c>
      <c r="B78" t="s">
        <v>200</v>
      </c>
      <c r="C78" s="3" t="s">
        <v>201</v>
      </c>
      <c r="D78" s="9">
        <v>122900</v>
      </c>
      <c r="E78" s="9">
        <v>95993</v>
      </c>
      <c r="F78" t="s">
        <v>14</v>
      </c>
      <c r="G78" s="10">
        <f t="shared" si="4"/>
        <v>78.106590724165997</v>
      </c>
      <c r="H78" s="6">
        <f t="shared" si="5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6"/>
        <v>42027.25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9.5" x14ac:dyDescent="0.4">
      <c r="A79">
        <v>77</v>
      </c>
      <c r="B79" t="s">
        <v>202</v>
      </c>
      <c r="C79" s="3" t="s">
        <v>203</v>
      </c>
      <c r="D79" s="9">
        <v>9500</v>
      </c>
      <c r="E79" s="9">
        <v>4460</v>
      </c>
      <c r="F79" t="s">
        <v>14</v>
      </c>
      <c r="G79" s="10">
        <f t="shared" si="4"/>
        <v>46.94736842105263</v>
      </c>
      <c r="H79" s="6">
        <f t="shared" si="5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6"/>
        <v>40448.208333333336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19.5" x14ac:dyDescent="0.4">
      <c r="A80">
        <v>78</v>
      </c>
      <c r="B80" t="s">
        <v>204</v>
      </c>
      <c r="C80" s="3" t="s">
        <v>205</v>
      </c>
      <c r="D80" s="9">
        <v>4500</v>
      </c>
      <c r="E80" s="9">
        <v>13536</v>
      </c>
      <c r="F80" t="s">
        <v>20</v>
      </c>
      <c r="G80" s="10">
        <f t="shared" si="4"/>
        <v>300.8</v>
      </c>
      <c r="H80" s="6">
        <f t="shared" si="5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6"/>
        <v>43206.208333333328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9.5" x14ac:dyDescent="0.4">
      <c r="A81">
        <v>79</v>
      </c>
      <c r="B81" t="s">
        <v>207</v>
      </c>
      <c r="C81" s="3" t="s">
        <v>208</v>
      </c>
      <c r="D81" s="9">
        <v>57800</v>
      </c>
      <c r="E81" s="9">
        <v>40228</v>
      </c>
      <c r="F81" t="s">
        <v>14</v>
      </c>
      <c r="G81" s="10">
        <f t="shared" si="4"/>
        <v>69.598615916955026</v>
      </c>
      <c r="H81" s="6">
        <f t="shared" si="5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6"/>
        <v>43267.208333333328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9.5" x14ac:dyDescent="0.4">
      <c r="A82">
        <v>80</v>
      </c>
      <c r="B82" t="s">
        <v>209</v>
      </c>
      <c r="C82" s="3" t="s">
        <v>210</v>
      </c>
      <c r="D82" s="9">
        <v>1100</v>
      </c>
      <c r="E82" s="9">
        <v>7012</v>
      </c>
      <c r="F82" t="s">
        <v>20</v>
      </c>
      <c r="G82" s="10">
        <f t="shared" si="4"/>
        <v>637.4545454545455</v>
      </c>
      <c r="H82" s="6">
        <f t="shared" si="5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6"/>
        <v>42976.208333333328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9.5" x14ac:dyDescent="0.4">
      <c r="A83">
        <v>81</v>
      </c>
      <c r="B83" t="s">
        <v>211</v>
      </c>
      <c r="C83" s="3" t="s">
        <v>212</v>
      </c>
      <c r="D83" s="9">
        <v>16800</v>
      </c>
      <c r="E83" s="9">
        <v>37857</v>
      </c>
      <c r="F83" t="s">
        <v>20</v>
      </c>
      <c r="G83" s="10">
        <f t="shared" si="4"/>
        <v>225.33928571428569</v>
      </c>
      <c r="H83" s="6">
        <f t="shared" si="5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6"/>
        <v>43062.25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9.5" x14ac:dyDescent="0.4">
      <c r="A84">
        <v>82</v>
      </c>
      <c r="B84" t="s">
        <v>213</v>
      </c>
      <c r="C84" s="3" t="s">
        <v>214</v>
      </c>
      <c r="D84" s="9">
        <v>1000</v>
      </c>
      <c r="E84" s="9">
        <v>14973</v>
      </c>
      <c r="F84" t="s">
        <v>20</v>
      </c>
      <c r="G84" s="10">
        <f t="shared" si="4"/>
        <v>1497.3000000000002</v>
      </c>
      <c r="H84" s="6">
        <f t="shared" si="5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6"/>
        <v>43482.25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9.5" x14ac:dyDescent="0.4">
      <c r="A85">
        <v>83</v>
      </c>
      <c r="B85" t="s">
        <v>215</v>
      </c>
      <c r="C85" s="3" t="s">
        <v>216</v>
      </c>
      <c r="D85" s="9">
        <v>106400</v>
      </c>
      <c r="E85" s="9">
        <v>39996</v>
      </c>
      <c r="F85" t="s">
        <v>14</v>
      </c>
      <c r="G85" s="10">
        <f t="shared" si="4"/>
        <v>37.590225563909776</v>
      </c>
      <c r="H85" s="6">
        <f t="shared" si="5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6"/>
        <v>42579.208333333328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9.5" x14ac:dyDescent="0.4">
      <c r="A86">
        <v>84</v>
      </c>
      <c r="B86" t="s">
        <v>217</v>
      </c>
      <c r="C86" s="3" t="s">
        <v>218</v>
      </c>
      <c r="D86" s="9">
        <v>31400</v>
      </c>
      <c r="E86" s="9">
        <v>41564</v>
      </c>
      <c r="F86" t="s">
        <v>20</v>
      </c>
      <c r="G86" s="10">
        <f t="shared" si="4"/>
        <v>132.36942675159236</v>
      </c>
      <c r="H86" s="6">
        <f t="shared" si="5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6"/>
        <v>41118.208333333336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9.5" x14ac:dyDescent="0.4">
      <c r="A87">
        <v>85</v>
      </c>
      <c r="B87" t="s">
        <v>219</v>
      </c>
      <c r="C87" s="3" t="s">
        <v>220</v>
      </c>
      <c r="D87" s="9">
        <v>4900</v>
      </c>
      <c r="E87" s="9">
        <v>6430</v>
      </c>
      <c r="F87" t="s">
        <v>20</v>
      </c>
      <c r="G87" s="10">
        <f t="shared" si="4"/>
        <v>131.22448979591837</v>
      </c>
      <c r="H87" s="6">
        <f t="shared" si="5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6"/>
        <v>40797.208333333336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9.5" x14ac:dyDescent="0.4">
      <c r="A88">
        <v>86</v>
      </c>
      <c r="B88" t="s">
        <v>221</v>
      </c>
      <c r="C88" s="3" t="s">
        <v>222</v>
      </c>
      <c r="D88" s="9">
        <v>7400</v>
      </c>
      <c r="E88" s="9">
        <v>12405</v>
      </c>
      <c r="F88" t="s">
        <v>20</v>
      </c>
      <c r="G88" s="10">
        <f t="shared" si="4"/>
        <v>167.63513513513513</v>
      </c>
      <c r="H88" s="6">
        <f t="shared" si="5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6"/>
        <v>42128.208333333328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3.75" x14ac:dyDescent="0.4">
      <c r="A89">
        <v>87</v>
      </c>
      <c r="B89" t="s">
        <v>223</v>
      </c>
      <c r="C89" s="3" t="s">
        <v>224</v>
      </c>
      <c r="D89" s="9">
        <v>198500</v>
      </c>
      <c r="E89" s="9">
        <v>123040</v>
      </c>
      <c r="F89" t="s">
        <v>14</v>
      </c>
      <c r="G89" s="10">
        <f t="shared" si="4"/>
        <v>61.984886649874063</v>
      </c>
      <c r="H89" s="6">
        <f t="shared" si="5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6"/>
        <v>40610.25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9.5" x14ac:dyDescent="0.4">
      <c r="A90">
        <v>88</v>
      </c>
      <c r="B90" t="s">
        <v>225</v>
      </c>
      <c r="C90" s="3" t="s">
        <v>226</v>
      </c>
      <c r="D90" s="9">
        <v>4800</v>
      </c>
      <c r="E90" s="9">
        <v>12516</v>
      </c>
      <c r="F90" t="s">
        <v>20</v>
      </c>
      <c r="G90" s="10">
        <f t="shared" si="4"/>
        <v>260.75</v>
      </c>
      <c r="H90" s="6">
        <f t="shared" si="5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6"/>
        <v>42110.208333333328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9.5" x14ac:dyDescent="0.4">
      <c r="A91">
        <v>89</v>
      </c>
      <c r="B91" t="s">
        <v>227</v>
      </c>
      <c r="C91" s="3" t="s">
        <v>228</v>
      </c>
      <c r="D91" s="9">
        <v>3400</v>
      </c>
      <c r="E91" s="9">
        <v>8588</v>
      </c>
      <c r="F91" t="s">
        <v>20</v>
      </c>
      <c r="G91" s="10">
        <f t="shared" si="4"/>
        <v>252.58823529411765</v>
      </c>
      <c r="H91" s="6">
        <f t="shared" si="5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6"/>
        <v>40283.208333333336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9.5" x14ac:dyDescent="0.4">
      <c r="A92">
        <v>90</v>
      </c>
      <c r="B92" t="s">
        <v>229</v>
      </c>
      <c r="C92" s="3" t="s">
        <v>230</v>
      </c>
      <c r="D92" s="9">
        <v>7800</v>
      </c>
      <c r="E92" s="9">
        <v>6132</v>
      </c>
      <c r="F92" t="s">
        <v>14</v>
      </c>
      <c r="G92" s="10">
        <f t="shared" si="4"/>
        <v>78.615384615384613</v>
      </c>
      <c r="H92" s="6">
        <f t="shared" si="5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6"/>
        <v>42425.25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9.5" x14ac:dyDescent="0.4">
      <c r="A93">
        <v>91</v>
      </c>
      <c r="B93" t="s">
        <v>231</v>
      </c>
      <c r="C93" s="3" t="s">
        <v>232</v>
      </c>
      <c r="D93" s="9">
        <v>154300</v>
      </c>
      <c r="E93" s="9">
        <v>74688</v>
      </c>
      <c r="F93" t="s">
        <v>14</v>
      </c>
      <c r="G93" s="10">
        <f t="shared" si="4"/>
        <v>48.404406999351913</v>
      </c>
      <c r="H93" s="6">
        <f t="shared" si="5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6"/>
        <v>42588.208333333328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3.75" x14ac:dyDescent="0.4">
      <c r="A94">
        <v>92</v>
      </c>
      <c r="B94" t="s">
        <v>233</v>
      </c>
      <c r="C94" s="3" t="s">
        <v>234</v>
      </c>
      <c r="D94" s="9">
        <v>20000</v>
      </c>
      <c r="E94" s="9">
        <v>51775</v>
      </c>
      <c r="F94" t="s">
        <v>20</v>
      </c>
      <c r="G94" s="10">
        <f t="shared" si="4"/>
        <v>258.875</v>
      </c>
      <c r="H94" s="6">
        <f t="shared" si="5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6"/>
        <v>40352.208333333336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9.5" x14ac:dyDescent="0.4">
      <c r="A95">
        <v>93</v>
      </c>
      <c r="B95" t="s">
        <v>235</v>
      </c>
      <c r="C95" s="3" t="s">
        <v>236</v>
      </c>
      <c r="D95" s="9">
        <v>108800</v>
      </c>
      <c r="E95" s="9">
        <v>65877</v>
      </c>
      <c r="F95" t="s">
        <v>74</v>
      </c>
      <c r="G95" s="10">
        <f t="shared" si="4"/>
        <v>60.548713235294116</v>
      </c>
      <c r="H95" s="6">
        <f t="shared" si="5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6"/>
        <v>41202.208333333336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9.5" x14ac:dyDescent="0.4">
      <c r="A96">
        <v>94</v>
      </c>
      <c r="B96" t="s">
        <v>237</v>
      </c>
      <c r="C96" s="3" t="s">
        <v>238</v>
      </c>
      <c r="D96" s="9">
        <v>2900</v>
      </c>
      <c r="E96" s="9">
        <v>8807</v>
      </c>
      <c r="F96" t="s">
        <v>20</v>
      </c>
      <c r="G96" s="10">
        <f t="shared" si="4"/>
        <v>303.68965517241378</v>
      </c>
      <c r="H96" s="6">
        <f t="shared" si="5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6"/>
        <v>43562.208333333328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3.75" x14ac:dyDescent="0.4">
      <c r="A97">
        <v>95</v>
      </c>
      <c r="B97" t="s">
        <v>239</v>
      </c>
      <c r="C97" s="3" t="s">
        <v>240</v>
      </c>
      <c r="D97" s="9">
        <v>900</v>
      </c>
      <c r="E97" s="9">
        <v>1017</v>
      </c>
      <c r="F97" t="s">
        <v>20</v>
      </c>
      <c r="G97" s="10">
        <f t="shared" si="4"/>
        <v>112.99999999999999</v>
      </c>
      <c r="H97" s="6">
        <f t="shared" si="5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6"/>
        <v>43752.208333333328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9.5" x14ac:dyDescent="0.4">
      <c r="A98">
        <v>96</v>
      </c>
      <c r="B98" t="s">
        <v>241</v>
      </c>
      <c r="C98" s="3" t="s">
        <v>242</v>
      </c>
      <c r="D98" s="9">
        <v>69700</v>
      </c>
      <c r="E98" s="9">
        <v>151513</v>
      </c>
      <c r="F98" t="s">
        <v>20</v>
      </c>
      <c r="G98" s="10">
        <f t="shared" si="4"/>
        <v>217.37876614060258</v>
      </c>
      <c r="H98" s="6">
        <f t="shared" si="5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6"/>
        <v>40612.25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9.5" x14ac:dyDescent="0.4">
      <c r="A99">
        <v>97</v>
      </c>
      <c r="B99" t="s">
        <v>243</v>
      </c>
      <c r="C99" s="3" t="s">
        <v>244</v>
      </c>
      <c r="D99" s="9">
        <v>1300</v>
      </c>
      <c r="E99" s="9">
        <v>12047</v>
      </c>
      <c r="F99" t="s">
        <v>20</v>
      </c>
      <c r="G99" s="10">
        <f t="shared" si="4"/>
        <v>926.69230769230762</v>
      </c>
      <c r="H99" s="6">
        <f t="shared" si="5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6"/>
        <v>42180.208333333328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9.5" x14ac:dyDescent="0.4">
      <c r="A100">
        <v>98</v>
      </c>
      <c r="B100" t="s">
        <v>245</v>
      </c>
      <c r="C100" s="3" t="s">
        <v>246</v>
      </c>
      <c r="D100" s="9">
        <v>97800</v>
      </c>
      <c r="E100" s="9">
        <v>32951</v>
      </c>
      <c r="F100" t="s">
        <v>14</v>
      </c>
      <c r="G100" s="10">
        <f t="shared" si="4"/>
        <v>33.692229038854805</v>
      </c>
      <c r="H100" s="6">
        <f t="shared" si="5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6"/>
        <v>42212.208333333328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19.5" x14ac:dyDescent="0.4">
      <c r="A101">
        <v>99</v>
      </c>
      <c r="B101" t="s">
        <v>247</v>
      </c>
      <c r="C101" s="3" t="s">
        <v>248</v>
      </c>
      <c r="D101" s="9">
        <v>7600</v>
      </c>
      <c r="E101" s="9">
        <v>14951</v>
      </c>
      <c r="F101" t="s">
        <v>20</v>
      </c>
      <c r="G101" s="10">
        <f t="shared" si="4"/>
        <v>196.7236842105263</v>
      </c>
      <c r="H101" s="6">
        <f t="shared" si="5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6"/>
        <v>41968.25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9.5" x14ac:dyDescent="0.4">
      <c r="A102">
        <v>100</v>
      </c>
      <c r="B102" t="s">
        <v>249</v>
      </c>
      <c r="C102" s="3" t="s">
        <v>250</v>
      </c>
      <c r="D102" s="9">
        <v>100</v>
      </c>
      <c r="E102" s="9">
        <v>1</v>
      </c>
      <c r="F102" t="s">
        <v>14</v>
      </c>
      <c r="G102" s="10">
        <f t="shared" si="4"/>
        <v>1</v>
      </c>
      <c r="H102" s="6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6"/>
        <v>40835.208333333336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9.5" x14ac:dyDescent="0.4">
      <c r="A103">
        <v>101</v>
      </c>
      <c r="B103" t="s">
        <v>251</v>
      </c>
      <c r="C103" s="3" t="s">
        <v>252</v>
      </c>
      <c r="D103" s="9">
        <v>900</v>
      </c>
      <c r="E103" s="9">
        <v>9193</v>
      </c>
      <c r="F103" t="s">
        <v>20</v>
      </c>
      <c r="G103" s="10">
        <f t="shared" si="4"/>
        <v>1021.4444444444445</v>
      </c>
      <c r="H103" s="6">
        <f t="shared" si="5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6"/>
        <v>42056.25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9.5" x14ac:dyDescent="0.4">
      <c r="A104">
        <v>102</v>
      </c>
      <c r="B104" t="s">
        <v>253</v>
      </c>
      <c r="C104" s="3" t="s">
        <v>254</v>
      </c>
      <c r="D104" s="9">
        <v>3700</v>
      </c>
      <c r="E104" s="9">
        <v>10422</v>
      </c>
      <c r="F104" t="s">
        <v>20</v>
      </c>
      <c r="G104" s="10">
        <f t="shared" si="4"/>
        <v>281.67567567567568</v>
      </c>
      <c r="H104" s="6">
        <f t="shared" si="5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6"/>
        <v>43234.208333333328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9.5" x14ac:dyDescent="0.4">
      <c r="A105">
        <v>103</v>
      </c>
      <c r="B105" t="s">
        <v>255</v>
      </c>
      <c r="C105" s="3" t="s">
        <v>256</v>
      </c>
      <c r="D105" s="9">
        <v>10000</v>
      </c>
      <c r="E105" s="9">
        <v>2461</v>
      </c>
      <c r="F105" t="s">
        <v>14</v>
      </c>
      <c r="G105" s="10">
        <f t="shared" si="4"/>
        <v>24.610000000000003</v>
      </c>
      <c r="H105" s="6">
        <f t="shared" si="5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6"/>
        <v>40475.208333333336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9.5" x14ac:dyDescent="0.4">
      <c r="A106">
        <v>104</v>
      </c>
      <c r="B106" t="s">
        <v>257</v>
      </c>
      <c r="C106" s="3" t="s">
        <v>258</v>
      </c>
      <c r="D106" s="9">
        <v>119200</v>
      </c>
      <c r="E106" s="9">
        <v>170623</v>
      </c>
      <c r="F106" t="s">
        <v>20</v>
      </c>
      <c r="G106" s="10">
        <f t="shared" si="4"/>
        <v>143.14010067114094</v>
      </c>
      <c r="H106" s="6">
        <f t="shared" si="5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6"/>
        <v>42878.208333333328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9.5" x14ac:dyDescent="0.4">
      <c r="A107">
        <v>105</v>
      </c>
      <c r="B107" t="s">
        <v>259</v>
      </c>
      <c r="C107" s="3" t="s">
        <v>260</v>
      </c>
      <c r="D107" s="9">
        <v>6800</v>
      </c>
      <c r="E107" s="9">
        <v>9829</v>
      </c>
      <c r="F107" t="s">
        <v>20</v>
      </c>
      <c r="G107" s="10">
        <f t="shared" si="4"/>
        <v>144.54411764705884</v>
      </c>
      <c r="H107" s="6">
        <f t="shared" si="5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6"/>
        <v>41366.208333333336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9.5" x14ac:dyDescent="0.4">
      <c r="A108">
        <v>106</v>
      </c>
      <c r="B108" t="s">
        <v>261</v>
      </c>
      <c r="C108" s="3" t="s">
        <v>262</v>
      </c>
      <c r="D108" s="9">
        <v>3900</v>
      </c>
      <c r="E108" s="9">
        <v>14006</v>
      </c>
      <c r="F108" t="s">
        <v>20</v>
      </c>
      <c r="G108" s="10">
        <f t="shared" si="4"/>
        <v>359.12820512820514</v>
      </c>
      <c r="H108" s="6">
        <f t="shared" si="5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6"/>
        <v>43716.208333333328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3.75" x14ac:dyDescent="0.4">
      <c r="A109">
        <v>107</v>
      </c>
      <c r="B109" t="s">
        <v>263</v>
      </c>
      <c r="C109" s="3" t="s">
        <v>264</v>
      </c>
      <c r="D109" s="9">
        <v>3500</v>
      </c>
      <c r="E109" s="9">
        <v>6527</v>
      </c>
      <c r="F109" t="s">
        <v>20</v>
      </c>
      <c r="G109" s="10">
        <f t="shared" si="4"/>
        <v>186.48571428571427</v>
      </c>
      <c r="H109" s="6">
        <f t="shared" si="5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6"/>
        <v>43213.208333333328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3.75" x14ac:dyDescent="0.4">
      <c r="A110">
        <v>108</v>
      </c>
      <c r="B110" t="s">
        <v>265</v>
      </c>
      <c r="C110" s="3" t="s">
        <v>266</v>
      </c>
      <c r="D110" s="9">
        <v>1500</v>
      </c>
      <c r="E110" s="9">
        <v>8929</v>
      </c>
      <c r="F110" t="s">
        <v>20</v>
      </c>
      <c r="G110" s="10">
        <f t="shared" si="4"/>
        <v>595.26666666666665</v>
      </c>
      <c r="H110" s="6">
        <f t="shared" si="5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6"/>
        <v>41005.208333333336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9.5" x14ac:dyDescent="0.4">
      <c r="A111">
        <v>109</v>
      </c>
      <c r="B111" t="s">
        <v>267</v>
      </c>
      <c r="C111" s="3" t="s">
        <v>268</v>
      </c>
      <c r="D111" s="9">
        <v>5200</v>
      </c>
      <c r="E111" s="9">
        <v>3079</v>
      </c>
      <c r="F111" t="s">
        <v>14</v>
      </c>
      <c r="G111" s="10">
        <f t="shared" si="4"/>
        <v>59.21153846153846</v>
      </c>
      <c r="H111" s="6">
        <f t="shared" si="5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6"/>
        <v>41651.25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3.75" x14ac:dyDescent="0.4">
      <c r="A112">
        <v>110</v>
      </c>
      <c r="B112" t="s">
        <v>270</v>
      </c>
      <c r="C112" s="3" t="s">
        <v>271</v>
      </c>
      <c r="D112" s="9">
        <v>142400</v>
      </c>
      <c r="E112" s="9">
        <v>21307</v>
      </c>
      <c r="F112" t="s">
        <v>14</v>
      </c>
      <c r="G112" s="10">
        <f t="shared" si="4"/>
        <v>14.962780898876405</v>
      </c>
      <c r="H112" s="6">
        <f t="shared" si="5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6"/>
        <v>43354.208333333328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9.5" x14ac:dyDescent="0.4">
      <c r="A113">
        <v>111</v>
      </c>
      <c r="B113" t="s">
        <v>272</v>
      </c>
      <c r="C113" s="3" t="s">
        <v>273</v>
      </c>
      <c r="D113" s="9">
        <v>61400</v>
      </c>
      <c r="E113" s="9">
        <v>73653</v>
      </c>
      <c r="F113" t="s">
        <v>20</v>
      </c>
      <c r="G113" s="10">
        <f t="shared" si="4"/>
        <v>119.95602605863192</v>
      </c>
      <c r="H113" s="6">
        <f t="shared" si="5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6"/>
        <v>41174.208333333336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9.5" x14ac:dyDescent="0.4">
      <c r="A114">
        <v>112</v>
      </c>
      <c r="B114" t="s">
        <v>274</v>
      </c>
      <c r="C114" s="3" t="s">
        <v>275</v>
      </c>
      <c r="D114" s="9">
        <v>4700</v>
      </c>
      <c r="E114" s="9">
        <v>12635</v>
      </c>
      <c r="F114" t="s">
        <v>20</v>
      </c>
      <c r="G114" s="10">
        <f t="shared" si="4"/>
        <v>268.82978723404256</v>
      </c>
      <c r="H114" s="6">
        <f t="shared" si="5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6"/>
        <v>41875.208333333336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9.5" x14ac:dyDescent="0.4">
      <c r="A115">
        <v>113</v>
      </c>
      <c r="B115" t="s">
        <v>276</v>
      </c>
      <c r="C115" s="3" t="s">
        <v>277</v>
      </c>
      <c r="D115" s="9">
        <v>3300</v>
      </c>
      <c r="E115" s="9">
        <v>12437</v>
      </c>
      <c r="F115" t="s">
        <v>20</v>
      </c>
      <c r="G115" s="10">
        <f t="shared" si="4"/>
        <v>376.87878787878788</v>
      </c>
      <c r="H115" s="6">
        <f t="shared" si="5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6"/>
        <v>42990.208333333328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9.5" x14ac:dyDescent="0.4">
      <c r="A116">
        <v>114</v>
      </c>
      <c r="B116" t="s">
        <v>278</v>
      </c>
      <c r="C116" s="3" t="s">
        <v>279</v>
      </c>
      <c r="D116" s="9">
        <v>1900</v>
      </c>
      <c r="E116" s="9">
        <v>13816</v>
      </c>
      <c r="F116" t="s">
        <v>20</v>
      </c>
      <c r="G116" s="10">
        <f t="shared" si="4"/>
        <v>727.15789473684208</v>
      </c>
      <c r="H116" s="6">
        <f t="shared" si="5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6"/>
        <v>43564.208333333328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9.5" x14ac:dyDescent="0.4">
      <c r="A117">
        <v>115</v>
      </c>
      <c r="B117" t="s">
        <v>280</v>
      </c>
      <c r="C117" s="3" t="s">
        <v>281</v>
      </c>
      <c r="D117" s="9">
        <v>166700</v>
      </c>
      <c r="E117" s="9">
        <v>145382</v>
      </c>
      <c r="F117" t="s">
        <v>14</v>
      </c>
      <c r="G117" s="10">
        <f t="shared" si="4"/>
        <v>87.211757648470297</v>
      </c>
      <c r="H117" s="6">
        <f t="shared" si="5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6"/>
        <v>43056.25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3.75" x14ac:dyDescent="0.4">
      <c r="A118">
        <v>116</v>
      </c>
      <c r="B118" t="s">
        <v>282</v>
      </c>
      <c r="C118" s="3" t="s">
        <v>283</v>
      </c>
      <c r="D118" s="9">
        <v>7200</v>
      </c>
      <c r="E118" s="9">
        <v>6336</v>
      </c>
      <c r="F118" t="s">
        <v>14</v>
      </c>
      <c r="G118" s="10">
        <f t="shared" si="4"/>
        <v>88</v>
      </c>
      <c r="H118" s="6">
        <f t="shared" si="5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6"/>
        <v>42265.208333333328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9.5" x14ac:dyDescent="0.4">
      <c r="A119">
        <v>117</v>
      </c>
      <c r="B119" t="s">
        <v>284</v>
      </c>
      <c r="C119" s="3" t="s">
        <v>285</v>
      </c>
      <c r="D119" s="9">
        <v>4900</v>
      </c>
      <c r="E119" s="9">
        <v>8523</v>
      </c>
      <c r="F119" t="s">
        <v>20</v>
      </c>
      <c r="G119" s="10">
        <f t="shared" si="4"/>
        <v>173.9387755102041</v>
      </c>
      <c r="H119" s="6">
        <f t="shared" si="5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6"/>
        <v>40808.208333333336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9.5" x14ac:dyDescent="0.4">
      <c r="A120">
        <v>118</v>
      </c>
      <c r="B120" t="s">
        <v>286</v>
      </c>
      <c r="C120" s="3" t="s">
        <v>287</v>
      </c>
      <c r="D120" s="9">
        <v>5400</v>
      </c>
      <c r="E120" s="9">
        <v>6351</v>
      </c>
      <c r="F120" t="s">
        <v>20</v>
      </c>
      <c r="G120" s="10">
        <f t="shared" si="4"/>
        <v>117.61111111111111</v>
      </c>
      <c r="H120" s="6">
        <f t="shared" si="5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6"/>
        <v>41665.25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3.75" x14ac:dyDescent="0.4">
      <c r="A121">
        <v>119</v>
      </c>
      <c r="B121" t="s">
        <v>288</v>
      </c>
      <c r="C121" s="3" t="s">
        <v>289</v>
      </c>
      <c r="D121" s="9">
        <v>5000</v>
      </c>
      <c r="E121" s="9">
        <v>10748</v>
      </c>
      <c r="F121" t="s">
        <v>20</v>
      </c>
      <c r="G121" s="10">
        <f t="shared" si="4"/>
        <v>214.96</v>
      </c>
      <c r="H121" s="6">
        <f t="shared" si="5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6"/>
        <v>41806.208333333336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9.5" x14ac:dyDescent="0.4">
      <c r="A122">
        <v>120</v>
      </c>
      <c r="B122" t="s">
        <v>290</v>
      </c>
      <c r="C122" s="3" t="s">
        <v>291</v>
      </c>
      <c r="D122" s="9">
        <v>75100</v>
      </c>
      <c r="E122" s="9">
        <v>112272</v>
      </c>
      <c r="F122" t="s">
        <v>20</v>
      </c>
      <c r="G122" s="10">
        <f t="shared" si="4"/>
        <v>149.49667110519306</v>
      </c>
      <c r="H122" s="6">
        <f t="shared" si="5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6"/>
        <v>42111.208333333328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9.5" x14ac:dyDescent="0.4">
      <c r="A123">
        <v>121</v>
      </c>
      <c r="B123" t="s">
        <v>293</v>
      </c>
      <c r="C123" s="3" t="s">
        <v>294</v>
      </c>
      <c r="D123" s="9">
        <v>45300</v>
      </c>
      <c r="E123" s="9">
        <v>99361</v>
      </c>
      <c r="F123" t="s">
        <v>20</v>
      </c>
      <c r="G123" s="10">
        <f t="shared" si="4"/>
        <v>219.33995584988963</v>
      </c>
      <c r="H123" s="6">
        <f t="shared" si="5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6"/>
        <v>41917.208333333336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9.5" x14ac:dyDescent="0.4">
      <c r="A124">
        <v>122</v>
      </c>
      <c r="B124" t="s">
        <v>295</v>
      </c>
      <c r="C124" s="3" t="s">
        <v>296</v>
      </c>
      <c r="D124" s="9">
        <v>136800</v>
      </c>
      <c r="E124" s="9">
        <v>88055</v>
      </c>
      <c r="F124" t="s">
        <v>14</v>
      </c>
      <c r="G124" s="10">
        <f t="shared" si="4"/>
        <v>64.367690058479525</v>
      </c>
      <c r="H124" s="6">
        <f t="shared" si="5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6"/>
        <v>41970.25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9.5" x14ac:dyDescent="0.4">
      <c r="A125">
        <v>123</v>
      </c>
      <c r="B125" t="s">
        <v>297</v>
      </c>
      <c r="C125" s="3" t="s">
        <v>298</v>
      </c>
      <c r="D125" s="9">
        <v>177700</v>
      </c>
      <c r="E125" s="9">
        <v>33092</v>
      </c>
      <c r="F125" t="s">
        <v>14</v>
      </c>
      <c r="G125" s="10">
        <f t="shared" si="4"/>
        <v>18.622397298818232</v>
      </c>
      <c r="H125" s="6">
        <f t="shared" si="5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6"/>
        <v>42332.25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9.5" x14ac:dyDescent="0.4">
      <c r="A126">
        <v>124</v>
      </c>
      <c r="B126" t="s">
        <v>299</v>
      </c>
      <c r="C126" s="3" t="s">
        <v>300</v>
      </c>
      <c r="D126" s="9">
        <v>2600</v>
      </c>
      <c r="E126" s="9">
        <v>9562</v>
      </c>
      <c r="F126" t="s">
        <v>20</v>
      </c>
      <c r="G126" s="10">
        <f t="shared" si="4"/>
        <v>367.76923076923077</v>
      </c>
      <c r="H126" s="6">
        <f t="shared" si="5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6"/>
        <v>43598.208333333328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9.5" x14ac:dyDescent="0.4">
      <c r="A127">
        <v>125</v>
      </c>
      <c r="B127" t="s">
        <v>301</v>
      </c>
      <c r="C127" s="3" t="s">
        <v>302</v>
      </c>
      <c r="D127" s="9">
        <v>5300</v>
      </c>
      <c r="E127" s="9">
        <v>8475</v>
      </c>
      <c r="F127" t="s">
        <v>20</v>
      </c>
      <c r="G127" s="10">
        <f t="shared" si="4"/>
        <v>159.90566037735849</v>
      </c>
      <c r="H127" s="6">
        <f t="shared" si="5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6"/>
        <v>43362.208333333328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9.5" x14ac:dyDescent="0.4">
      <c r="A128">
        <v>126</v>
      </c>
      <c r="B128" t="s">
        <v>303</v>
      </c>
      <c r="C128" s="3" t="s">
        <v>304</v>
      </c>
      <c r="D128" s="9">
        <v>180200</v>
      </c>
      <c r="E128" s="9">
        <v>69617</v>
      </c>
      <c r="F128" t="s">
        <v>14</v>
      </c>
      <c r="G128" s="10">
        <f t="shared" si="4"/>
        <v>38.633185349611544</v>
      </c>
      <c r="H128" s="6">
        <f t="shared" si="5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6"/>
        <v>42596.208333333328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9.5" x14ac:dyDescent="0.4">
      <c r="A129">
        <v>127</v>
      </c>
      <c r="B129" t="s">
        <v>305</v>
      </c>
      <c r="C129" s="3" t="s">
        <v>306</v>
      </c>
      <c r="D129" s="9">
        <v>103200</v>
      </c>
      <c r="E129" s="9">
        <v>53067</v>
      </c>
      <c r="F129" t="s">
        <v>14</v>
      </c>
      <c r="G129" s="10">
        <f t="shared" si="4"/>
        <v>51.42151162790698</v>
      </c>
      <c r="H129" s="6">
        <f t="shared" si="5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6"/>
        <v>40310.208333333336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9.5" x14ac:dyDescent="0.4">
      <c r="A130">
        <v>128</v>
      </c>
      <c r="B130" t="s">
        <v>307</v>
      </c>
      <c r="C130" s="3" t="s">
        <v>308</v>
      </c>
      <c r="D130" s="9">
        <v>70600</v>
      </c>
      <c r="E130" s="9">
        <v>42596</v>
      </c>
      <c r="F130" t="s">
        <v>74</v>
      </c>
      <c r="G130" s="10">
        <f t="shared" si="4"/>
        <v>60.334277620396605</v>
      </c>
      <c r="H130" s="6">
        <f t="shared" si="5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6"/>
        <v>40417.208333333336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9.5" x14ac:dyDescent="0.4">
      <c r="A131">
        <v>129</v>
      </c>
      <c r="B131" t="s">
        <v>309</v>
      </c>
      <c r="C131" s="3" t="s">
        <v>310</v>
      </c>
      <c r="D131" s="9">
        <v>148500</v>
      </c>
      <c r="E131" s="9">
        <v>4756</v>
      </c>
      <c r="F131" t="s">
        <v>74</v>
      </c>
      <c r="G131" s="10">
        <f t="shared" ref="G131:G194" si="8">E131/D131*100</f>
        <v>3.202693602693603</v>
      </c>
      <c r="H131" s="6">
        <f t="shared" ref="H131:H194" si="9">IFERROR(E131/I131,"NONE")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0">(((L131/60)/60)/24)+DATE(1970,1,1)</f>
        <v>42038.25</v>
      </c>
      <c r="O131" s="12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9.5" x14ac:dyDescent="0.4">
      <c r="A132">
        <v>130</v>
      </c>
      <c r="B132" t="s">
        <v>311</v>
      </c>
      <c r="C132" s="3" t="s">
        <v>312</v>
      </c>
      <c r="D132" s="9">
        <v>9600</v>
      </c>
      <c r="E132" s="9">
        <v>14925</v>
      </c>
      <c r="F132" t="s">
        <v>20</v>
      </c>
      <c r="G132" s="10">
        <f t="shared" si="8"/>
        <v>155.46875</v>
      </c>
      <c r="H132" s="6">
        <f t="shared" si="9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0"/>
        <v>40842.208333333336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3.75" x14ac:dyDescent="0.4">
      <c r="A133">
        <v>131</v>
      </c>
      <c r="B133" t="s">
        <v>313</v>
      </c>
      <c r="C133" s="3" t="s">
        <v>314</v>
      </c>
      <c r="D133" s="9">
        <v>164700</v>
      </c>
      <c r="E133" s="9">
        <v>166116</v>
      </c>
      <c r="F133" t="s">
        <v>20</v>
      </c>
      <c r="G133" s="10">
        <f t="shared" si="8"/>
        <v>100.85974499089254</v>
      </c>
      <c r="H133" s="6">
        <f t="shared" si="9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0"/>
        <v>41607.25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9.5" x14ac:dyDescent="0.4">
      <c r="A134">
        <v>132</v>
      </c>
      <c r="B134" t="s">
        <v>315</v>
      </c>
      <c r="C134" s="3" t="s">
        <v>316</v>
      </c>
      <c r="D134" s="9">
        <v>3300</v>
      </c>
      <c r="E134" s="9">
        <v>3834</v>
      </c>
      <c r="F134" t="s">
        <v>20</v>
      </c>
      <c r="G134" s="10">
        <f t="shared" si="8"/>
        <v>116.18181818181819</v>
      </c>
      <c r="H134" s="6">
        <f t="shared" si="9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0"/>
        <v>43112.25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9.5" x14ac:dyDescent="0.4">
      <c r="A135">
        <v>133</v>
      </c>
      <c r="B135" t="s">
        <v>317</v>
      </c>
      <c r="C135" s="3" t="s">
        <v>318</v>
      </c>
      <c r="D135" s="9">
        <v>4500</v>
      </c>
      <c r="E135" s="9">
        <v>13985</v>
      </c>
      <c r="F135" t="s">
        <v>20</v>
      </c>
      <c r="G135" s="10">
        <f t="shared" si="8"/>
        <v>310.77777777777777</v>
      </c>
      <c r="H135" s="6">
        <f t="shared" si="9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0"/>
        <v>40767.208333333336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9.5" x14ac:dyDescent="0.4">
      <c r="A136">
        <v>134</v>
      </c>
      <c r="B136" t="s">
        <v>320</v>
      </c>
      <c r="C136" s="3" t="s">
        <v>321</v>
      </c>
      <c r="D136" s="9">
        <v>99500</v>
      </c>
      <c r="E136" s="9">
        <v>89288</v>
      </c>
      <c r="F136" t="s">
        <v>14</v>
      </c>
      <c r="G136" s="10">
        <f t="shared" si="8"/>
        <v>89.73668341708543</v>
      </c>
      <c r="H136" s="6">
        <f t="shared" si="9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0"/>
        <v>40713.208333333336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9.5" x14ac:dyDescent="0.4">
      <c r="A137">
        <v>135</v>
      </c>
      <c r="B137" t="s">
        <v>322</v>
      </c>
      <c r="C137" s="3" t="s">
        <v>323</v>
      </c>
      <c r="D137" s="9">
        <v>7700</v>
      </c>
      <c r="E137" s="9">
        <v>5488</v>
      </c>
      <c r="F137" t="s">
        <v>14</v>
      </c>
      <c r="G137" s="10">
        <f t="shared" si="8"/>
        <v>71.27272727272728</v>
      </c>
      <c r="H137" s="6">
        <f t="shared" si="9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0"/>
        <v>41340.25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9.5" x14ac:dyDescent="0.4">
      <c r="A138">
        <v>136</v>
      </c>
      <c r="B138" t="s">
        <v>324</v>
      </c>
      <c r="C138" s="3" t="s">
        <v>325</v>
      </c>
      <c r="D138" s="9">
        <v>82800</v>
      </c>
      <c r="E138" s="9">
        <v>2721</v>
      </c>
      <c r="F138" t="s">
        <v>74</v>
      </c>
      <c r="G138" s="10">
        <f t="shared" si="8"/>
        <v>3.2862318840579712</v>
      </c>
      <c r="H138" s="6">
        <f t="shared" si="9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0"/>
        <v>41797.208333333336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9.5" x14ac:dyDescent="0.4">
      <c r="A139">
        <v>137</v>
      </c>
      <c r="B139" t="s">
        <v>326</v>
      </c>
      <c r="C139" s="3" t="s">
        <v>327</v>
      </c>
      <c r="D139" s="9">
        <v>1800</v>
      </c>
      <c r="E139" s="9">
        <v>4712</v>
      </c>
      <c r="F139" t="s">
        <v>20</v>
      </c>
      <c r="G139" s="10">
        <f t="shared" si="8"/>
        <v>261.77777777777777</v>
      </c>
      <c r="H139" s="6">
        <f t="shared" si="9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0"/>
        <v>40457.208333333336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3.75" x14ac:dyDescent="0.4">
      <c r="A140">
        <v>138</v>
      </c>
      <c r="B140" t="s">
        <v>328</v>
      </c>
      <c r="C140" s="3" t="s">
        <v>329</v>
      </c>
      <c r="D140" s="9">
        <v>9600</v>
      </c>
      <c r="E140" s="9">
        <v>9216</v>
      </c>
      <c r="F140" t="s">
        <v>14</v>
      </c>
      <c r="G140" s="10">
        <f t="shared" si="8"/>
        <v>96</v>
      </c>
      <c r="H140" s="6">
        <f t="shared" si="9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0"/>
        <v>41180.208333333336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9.5" x14ac:dyDescent="0.4">
      <c r="A141">
        <v>139</v>
      </c>
      <c r="B141" t="s">
        <v>330</v>
      </c>
      <c r="C141" s="3" t="s">
        <v>331</v>
      </c>
      <c r="D141" s="9">
        <v>92100</v>
      </c>
      <c r="E141" s="9">
        <v>19246</v>
      </c>
      <c r="F141" t="s">
        <v>14</v>
      </c>
      <c r="G141" s="10">
        <f t="shared" si="8"/>
        <v>20.896851248642779</v>
      </c>
      <c r="H141" s="6">
        <f t="shared" si="9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0"/>
        <v>42115.208333333328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3.75" x14ac:dyDescent="0.4">
      <c r="A142">
        <v>140</v>
      </c>
      <c r="B142" t="s">
        <v>332</v>
      </c>
      <c r="C142" s="3" t="s">
        <v>333</v>
      </c>
      <c r="D142" s="9">
        <v>5500</v>
      </c>
      <c r="E142" s="9">
        <v>12274</v>
      </c>
      <c r="F142" t="s">
        <v>20</v>
      </c>
      <c r="G142" s="10">
        <f t="shared" si="8"/>
        <v>223.16363636363636</v>
      </c>
      <c r="H142" s="6">
        <f t="shared" si="9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0"/>
        <v>43156.25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9.5" x14ac:dyDescent="0.4">
      <c r="A143">
        <v>141</v>
      </c>
      <c r="B143" t="s">
        <v>334</v>
      </c>
      <c r="C143" s="3" t="s">
        <v>335</v>
      </c>
      <c r="D143" s="9">
        <v>64300</v>
      </c>
      <c r="E143" s="9">
        <v>65323</v>
      </c>
      <c r="F143" t="s">
        <v>20</v>
      </c>
      <c r="G143" s="10">
        <f t="shared" si="8"/>
        <v>101.59097978227061</v>
      </c>
      <c r="H143" s="6">
        <f t="shared" si="9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0"/>
        <v>42167.208333333328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19.5" x14ac:dyDescent="0.4">
      <c r="A144">
        <v>142</v>
      </c>
      <c r="B144" t="s">
        <v>336</v>
      </c>
      <c r="C144" s="3" t="s">
        <v>337</v>
      </c>
      <c r="D144" s="9">
        <v>5000</v>
      </c>
      <c r="E144" s="9">
        <v>11502</v>
      </c>
      <c r="F144" t="s">
        <v>20</v>
      </c>
      <c r="G144" s="10">
        <f t="shared" si="8"/>
        <v>230.03999999999996</v>
      </c>
      <c r="H144" s="6">
        <f t="shared" si="9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0"/>
        <v>41005.208333333336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9.5" x14ac:dyDescent="0.4">
      <c r="A145">
        <v>143</v>
      </c>
      <c r="B145" t="s">
        <v>338</v>
      </c>
      <c r="C145" s="3" t="s">
        <v>339</v>
      </c>
      <c r="D145" s="9">
        <v>5400</v>
      </c>
      <c r="E145" s="9">
        <v>7322</v>
      </c>
      <c r="F145" t="s">
        <v>20</v>
      </c>
      <c r="G145" s="10">
        <f t="shared" si="8"/>
        <v>135.59259259259261</v>
      </c>
      <c r="H145" s="6">
        <f t="shared" si="9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0"/>
        <v>40357.208333333336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9.5" x14ac:dyDescent="0.4">
      <c r="A146">
        <v>144</v>
      </c>
      <c r="B146" t="s">
        <v>340</v>
      </c>
      <c r="C146" s="3" t="s">
        <v>341</v>
      </c>
      <c r="D146" s="9">
        <v>9000</v>
      </c>
      <c r="E146" s="9">
        <v>11619</v>
      </c>
      <c r="F146" t="s">
        <v>20</v>
      </c>
      <c r="G146" s="10">
        <f t="shared" si="8"/>
        <v>129.1</v>
      </c>
      <c r="H146" s="6">
        <f t="shared" si="9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0"/>
        <v>43633.208333333328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9.5" x14ac:dyDescent="0.4">
      <c r="A147">
        <v>145</v>
      </c>
      <c r="B147" t="s">
        <v>342</v>
      </c>
      <c r="C147" s="3" t="s">
        <v>343</v>
      </c>
      <c r="D147" s="9">
        <v>25000</v>
      </c>
      <c r="E147" s="9">
        <v>59128</v>
      </c>
      <c r="F147" t="s">
        <v>20</v>
      </c>
      <c r="G147" s="10">
        <f t="shared" si="8"/>
        <v>236.512</v>
      </c>
      <c r="H147" s="6">
        <f t="shared" si="9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0"/>
        <v>41889.208333333336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3.75" x14ac:dyDescent="0.4">
      <c r="A148">
        <v>146</v>
      </c>
      <c r="B148" t="s">
        <v>344</v>
      </c>
      <c r="C148" s="3" t="s">
        <v>345</v>
      </c>
      <c r="D148" s="9">
        <v>8800</v>
      </c>
      <c r="E148" s="9">
        <v>1518</v>
      </c>
      <c r="F148" t="s">
        <v>74</v>
      </c>
      <c r="G148" s="10">
        <f t="shared" si="8"/>
        <v>17.25</v>
      </c>
      <c r="H148" s="6">
        <f t="shared" si="9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0"/>
        <v>40855.25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19.5" x14ac:dyDescent="0.4">
      <c r="A149">
        <v>147</v>
      </c>
      <c r="B149" t="s">
        <v>346</v>
      </c>
      <c r="C149" s="3" t="s">
        <v>347</v>
      </c>
      <c r="D149" s="9">
        <v>8300</v>
      </c>
      <c r="E149" s="9">
        <v>9337</v>
      </c>
      <c r="F149" t="s">
        <v>20</v>
      </c>
      <c r="G149" s="10">
        <f t="shared" si="8"/>
        <v>112.49397590361446</v>
      </c>
      <c r="H149" s="6">
        <f t="shared" si="9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0"/>
        <v>42534.208333333328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9.5" x14ac:dyDescent="0.4">
      <c r="A150">
        <v>148</v>
      </c>
      <c r="B150" t="s">
        <v>348</v>
      </c>
      <c r="C150" s="3" t="s">
        <v>349</v>
      </c>
      <c r="D150" s="9">
        <v>9300</v>
      </c>
      <c r="E150" s="9">
        <v>11255</v>
      </c>
      <c r="F150" t="s">
        <v>20</v>
      </c>
      <c r="G150" s="10">
        <f t="shared" si="8"/>
        <v>121.02150537634408</v>
      </c>
      <c r="H150" s="6">
        <f t="shared" si="9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0"/>
        <v>42941.208333333328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9.5" x14ac:dyDescent="0.4">
      <c r="A151">
        <v>149</v>
      </c>
      <c r="B151" t="s">
        <v>350</v>
      </c>
      <c r="C151" s="3" t="s">
        <v>351</v>
      </c>
      <c r="D151" s="9">
        <v>6200</v>
      </c>
      <c r="E151" s="9">
        <v>13632</v>
      </c>
      <c r="F151" t="s">
        <v>20</v>
      </c>
      <c r="G151" s="10">
        <f t="shared" si="8"/>
        <v>219.87096774193549</v>
      </c>
      <c r="H151" s="6">
        <f t="shared" si="9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0"/>
        <v>41275.25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9.5" x14ac:dyDescent="0.4">
      <c r="A152">
        <v>150</v>
      </c>
      <c r="B152" t="s">
        <v>352</v>
      </c>
      <c r="C152" s="3" t="s">
        <v>353</v>
      </c>
      <c r="D152" s="9">
        <v>100</v>
      </c>
      <c r="E152" s="9">
        <v>1</v>
      </c>
      <c r="F152" t="s">
        <v>14</v>
      </c>
      <c r="G152" s="10">
        <f t="shared" si="8"/>
        <v>1</v>
      </c>
      <c r="H152" s="6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0"/>
        <v>43450.25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9.5" x14ac:dyDescent="0.4">
      <c r="A153">
        <v>151</v>
      </c>
      <c r="B153" t="s">
        <v>354</v>
      </c>
      <c r="C153" s="3" t="s">
        <v>355</v>
      </c>
      <c r="D153" s="9">
        <v>137200</v>
      </c>
      <c r="E153" s="9">
        <v>88037</v>
      </c>
      <c r="F153" t="s">
        <v>14</v>
      </c>
      <c r="G153" s="10">
        <f t="shared" si="8"/>
        <v>64.166909620991248</v>
      </c>
      <c r="H153" s="6">
        <f t="shared" si="9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0"/>
        <v>41799.208333333336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9.5" x14ac:dyDescent="0.4">
      <c r="A154">
        <v>152</v>
      </c>
      <c r="B154" t="s">
        <v>356</v>
      </c>
      <c r="C154" s="3" t="s">
        <v>357</v>
      </c>
      <c r="D154" s="9">
        <v>41500</v>
      </c>
      <c r="E154" s="9">
        <v>175573</v>
      </c>
      <c r="F154" t="s">
        <v>20</v>
      </c>
      <c r="G154" s="10">
        <f t="shared" si="8"/>
        <v>423.06746987951806</v>
      </c>
      <c r="H154" s="6">
        <f t="shared" si="9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0"/>
        <v>42783.25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9.5" x14ac:dyDescent="0.4">
      <c r="A155">
        <v>153</v>
      </c>
      <c r="B155" t="s">
        <v>358</v>
      </c>
      <c r="C155" s="3" t="s">
        <v>359</v>
      </c>
      <c r="D155" s="9">
        <v>189400</v>
      </c>
      <c r="E155" s="9">
        <v>176112</v>
      </c>
      <c r="F155" t="s">
        <v>14</v>
      </c>
      <c r="G155" s="10">
        <f t="shared" si="8"/>
        <v>92.984160506863773</v>
      </c>
      <c r="H155" s="6">
        <f t="shared" si="9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0"/>
        <v>41201.208333333336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9.5" x14ac:dyDescent="0.4">
      <c r="A156">
        <v>154</v>
      </c>
      <c r="B156" t="s">
        <v>360</v>
      </c>
      <c r="C156" s="3" t="s">
        <v>361</v>
      </c>
      <c r="D156" s="9">
        <v>171300</v>
      </c>
      <c r="E156" s="9">
        <v>100650</v>
      </c>
      <c r="F156" t="s">
        <v>14</v>
      </c>
      <c r="G156" s="10">
        <f t="shared" si="8"/>
        <v>58.756567425569173</v>
      </c>
      <c r="H156" s="6">
        <f t="shared" si="9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0"/>
        <v>42502.208333333328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9.5" x14ac:dyDescent="0.4">
      <c r="A157">
        <v>155</v>
      </c>
      <c r="B157" t="s">
        <v>362</v>
      </c>
      <c r="C157" s="3" t="s">
        <v>363</v>
      </c>
      <c r="D157" s="9">
        <v>139500</v>
      </c>
      <c r="E157" s="9">
        <v>90706</v>
      </c>
      <c r="F157" t="s">
        <v>14</v>
      </c>
      <c r="G157" s="10">
        <f t="shared" si="8"/>
        <v>65.022222222222226</v>
      </c>
      <c r="H157" s="6">
        <f t="shared" si="9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0"/>
        <v>40262.208333333336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9.5" x14ac:dyDescent="0.4">
      <c r="A158">
        <v>156</v>
      </c>
      <c r="B158" t="s">
        <v>364</v>
      </c>
      <c r="C158" s="3" t="s">
        <v>365</v>
      </c>
      <c r="D158" s="9">
        <v>36400</v>
      </c>
      <c r="E158" s="9">
        <v>26914</v>
      </c>
      <c r="F158" t="s">
        <v>74</v>
      </c>
      <c r="G158" s="10">
        <f t="shared" si="8"/>
        <v>73.939560439560438</v>
      </c>
      <c r="H158" s="6">
        <f t="shared" si="9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0"/>
        <v>43743.208333333328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9.5" x14ac:dyDescent="0.4">
      <c r="A159">
        <v>157</v>
      </c>
      <c r="B159" t="s">
        <v>366</v>
      </c>
      <c r="C159" s="3" t="s">
        <v>367</v>
      </c>
      <c r="D159" s="9">
        <v>4200</v>
      </c>
      <c r="E159" s="9">
        <v>2212</v>
      </c>
      <c r="F159" t="s">
        <v>14</v>
      </c>
      <c r="G159" s="10">
        <f t="shared" si="8"/>
        <v>52.666666666666664</v>
      </c>
      <c r="H159" s="6">
        <f t="shared" si="9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0"/>
        <v>41638.25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9.5" x14ac:dyDescent="0.4">
      <c r="A160">
        <v>158</v>
      </c>
      <c r="B160" t="s">
        <v>368</v>
      </c>
      <c r="C160" s="3" t="s">
        <v>369</v>
      </c>
      <c r="D160" s="9">
        <v>2100</v>
      </c>
      <c r="E160" s="9">
        <v>4640</v>
      </c>
      <c r="F160" t="s">
        <v>20</v>
      </c>
      <c r="G160" s="10">
        <f t="shared" si="8"/>
        <v>220.95238095238096</v>
      </c>
      <c r="H160" s="6">
        <f t="shared" si="9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0"/>
        <v>42346.25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9.5" x14ac:dyDescent="0.4">
      <c r="A161">
        <v>159</v>
      </c>
      <c r="B161" t="s">
        <v>370</v>
      </c>
      <c r="C161" s="3" t="s">
        <v>371</v>
      </c>
      <c r="D161" s="9">
        <v>191200</v>
      </c>
      <c r="E161" s="9">
        <v>191222</v>
      </c>
      <c r="F161" t="s">
        <v>20</v>
      </c>
      <c r="G161" s="10">
        <f t="shared" si="8"/>
        <v>100.01150627615063</v>
      </c>
      <c r="H161" s="6">
        <f t="shared" si="9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0"/>
        <v>43551.208333333328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9.5" x14ac:dyDescent="0.4">
      <c r="A162">
        <v>160</v>
      </c>
      <c r="B162" t="s">
        <v>372</v>
      </c>
      <c r="C162" s="3" t="s">
        <v>373</v>
      </c>
      <c r="D162" s="9">
        <v>8000</v>
      </c>
      <c r="E162" s="9">
        <v>12985</v>
      </c>
      <c r="F162" t="s">
        <v>20</v>
      </c>
      <c r="G162" s="10">
        <f t="shared" si="8"/>
        <v>162.3125</v>
      </c>
      <c r="H162" s="6">
        <f t="shared" si="9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0"/>
        <v>43582.208333333328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3.75" x14ac:dyDescent="0.4">
      <c r="A163">
        <v>161</v>
      </c>
      <c r="B163" t="s">
        <v>374</v>
      </c>
      <c r="C163" s="3" t="s">
        <v>375</v>
      </c>
      <c r="D163" s="9">
        <v>5500</v>
      </c>
      <c r="E163" s="9">
        <v>4300</v>
      </c>
      <c r="F163" t="s">
        <v>14</v>
      </c>
      <c r="G163" s="10">
        <f t="shared" si="8"/>
        <v>78.181818181818187</v>
      </c>
      <c r="H163" s="6">
        <f t="shared" si="9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0"/>
        <v>42270.208333333328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3.75" x14ac:dyDescent="0.4">
      <c r="A164">
        <v>162</v>
      </c>
      <c r="B164" t="s">
        <v>376</v>
      </c>
      <c r="C164" s="3" t="s">
        <v>377</v>
      </c>
      <c r="D164" s="9">
        <v>6100</v>
      </c>
      <c r="E164" s="9">
        <v>9134</v>
      </c>
      <c r="F164" t="s">
        <v>20</v>
      </c>
      <c r="G164" s="10">
        <f t="shared" si="8"/>
        <v>149.73770491803279</v>
      </c>
      <c r="H164" s="6">
        <f t="shared" si="9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0"/>
        <v>43442.25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9.5" x14ac:dyDescent="0.4">
      <c r="A165">
        <v>163</v>
      </c>
      <c r="B165" t="s">
        <v>378</v>
      </c>
      <c r="C165" s="3" t="s">
        <v>379</v>
      </c>
      <c r="D165" s="9">
        <v>3500</v>
      </c>
      <c r="E165" s="9">
        <v>8864</v>
      </c>
      <c r="F165" t="s">
        <v>20</v>
      </c>
      <c r="G165" s="10">
        <f t="shared" si="8"/>
        <v>253.25714285714284</v>
      </c>
      <c r="H165" s="6">
        <f t="shared" si="9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0"/>
        <v>43028.208333333328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9.5" x14ac:dyDescent="0.4">
      <c r="A166">
        <v>164</v>
      </c>
      <c r="B166" t="s">
        <v>380</v>
      </c>
      <c r="C166" s="3" t="s">
        <v>381</v>
      </c>
      <c r="D166" s="9">
        <v>150500</v>
      </c>
      <c r="E166" s="9">
        <v>150755</v>
      </c>
      <c r="F166" t="s">
        <v>20</v>
      </c>
      <c r="G166" s="10">
        <f t="shared" si="8"/>
        <v>100.16943521594683</v>
      </c>
      <c r="H166" s="6">
        <f t="shared" si="9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0"/>
        <v>43016.208333333328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9.5" x14ac:dyDescent="0.4">
      <c r="A167">
        <v>165</v>
      </c>
      <c r="B167" t="s">
        <v>382</v>
      </c>
      <c r="C167" s="3" t="s">
        <v>383</v>
      </c>
      <c r="D167" s="9">
        <v>90400</v>
      </c>
      <c r="E167" s="9">
        <v>110279</v>
      </c>
      <c r="F167" t="s">
        <v>20</v>
      </c>
      <c r="G167" s="10">
        <f t="shared" si="8"/>
        <v>121.99004424778761</v>
      </c>
      <c r="H167" s="6">
        <f t="shared" si="9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0"/>
        <v>42948.208333333328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9.5" x14ac:dyDescent="0.4">
      <c r="A168">
        <v>166</v>
      </c>
      <c r="B168" t="s">
        <v>384</v>
      </c>
      <c r="C168" s="3" t="s">
        <v>385</v>
      </c>
      <c r="D168" s="9">
        <v>9800</v>
      </c>
      <c r="E168" s="9">
        <v>13439</v>
      </c>
      <c r="F168" t="s">
        <v>20</v>
      </c>
      <c r="G168" s="10">
        <f t="shared" si="8"/>
        <v>137.13265306122449</v>
      </c>
      <c r="H168" s="6">
        <f t="shared" si="9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0"/>
        <v>40534.25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9.5" x14ac:dyDescent="0.4">
      <c r="A169">
        <v>167</v>
      </c>
      <c r="B169" t="s">
        <v>386</v>
      </c>
      <c r="C169" s="3" t="s">
        <v>387</v>
      </c>
      <c r="D169" s="9">
        <v>2600</v>
      </c>
      <c r="E169" s="9">
        <v>10804</v>
      </c>
      <c r="F169" t="s">
        <v>20</v>
      </c>
      <c r="G169" s="10">
        <f t="shared" si="8"/>
        <v>415.53846153846149</v>
      </c>
      <c r="H169" s="6">
        <f t="shared" si="9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0"/>
        <v>41435.208333333336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9.5" x14ac:dyDescent="0.4">
      <c r="A170">
        <v>168</v>
      </c>
      <c r="B170" t="s">
        <v>388</v>
      </c>
      <c r="C170" s="3" t="s">
        <v>389</v>
      </c>
      <c r="D170" s="9">
        <v>128100</v>
      </c>
      <c r="E170" s="9">
        <v>40107</v>
      </c>
      <c r="F170" t="s">
        <v>14</v>
      </c>
      <c r="G170" s="10">
        <f t="shared" si="8"/>
        <v>31.30913348946136</v>
      </c>
      <c r="H170" s="6">
        <f t="shared" si="9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0"/>
        <v>43518.25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9.5" x14ac:dyDescent="0.4">
      <c r="A171">
        <v>169</v>
      </c>
      <c r="B171" t="s">
        <v>390</v>
      </c>
      <c r="C171" s="3" t="s">
        <v>391</v>
      </c>
      <c r="D171" s="9">
        <v>23300</v>
      </c>
      <c r="E171" s="9">
        <v>98811</v>
      </c>
      <c r="F171" t="s">
        <v>20</v>
      </c>
      <c r="G171" s="10">
        <f t="shared" si="8"/>
        <v>424.08154506437768</v>
      </c>
      <c r="H171" s="6">
        <f t="shared" si="9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0"/>
        <v>41077.208333333336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9.5" x14ac:dyDescent="0.4">
      <c r="A172">
        <v>170</v>
      </c>
      <c r="B172" t="s">
        <v>392</v>
      </c>
      <c r="C172" s="3" t="s">
        <v>393</v>
      </c>
      <c r="D172" s="9">
        <v>188100</v>
      </c>
      <c r="E172" s="9">
        <v>5528</v>
      </c>
      <c r="F172" t="s">
        <v>14</v>
      </c>
      <c r="G172" s="10">
        <f t="shared" si="8"/>
        <v>2.93886230728336</v>
      </c>
      <c r="H172" s="6">
        <f t="shared" si="9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0"/>
        <v>42950.208333333328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3.75" x14ac:dyDescent="0.4">
      <c r="A173">
        <v>171</v>
      </c>
      <c r="B173" t="s">
        <v>394</v>
      </c>
      <c r="C173" s="3" t="s">
        <v>395</v>
      </c>
      <c r="D173" s="9">
        <v>4900</v>
      </c>
      <c r="E173" s="9">
        <v>521</v>
      </c>
      <c r="F173" t="s">
        <v>14</v>
      </c>
      <c r="G173" s="10">
        <f t="shared" si="8"/>
        <v>10.63265306122449</v>
      </c>
      <c r="H173" s="6">
        <f t="shared" si="9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0"/>
        <v>41718.208333333336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9.5" x14ac:dyDescent="0.4">
      <c r="A174">
        <v>172</v>
      </c>
      <c r="B174" t="s">
        <v>396</v>
      </c>
      <c r="C174" s="3" t="s">
        <v>397</v>
      </c>
      <c r="D174" s="9">
        <v>800</v>
      </c>
      <c r="E174" s="9">
        <v>663</v>
      </c>
      <c r="F174" t="s">
        <v>14</v>
      </c>
      <c r="G174" s="10">
        <f t="shared" si="8"/>
        <v>82.875</v>
      </c>
      <c r="H174" s="6">
        <f t="shared" si="9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0"/>
        <v>41839.208333333336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19.5" x14ac:dyDescent="0.4">
      <c r="A175">
        <v>173</v>
      </c>
      <c r="B175" t="s">
        <v>398</v>
      </c>
      <c r="C175" s="3" t="s">
        <v>399</v>
      </c>
      <c r="D175" s="9">
        <v>96700</v>
      </c>
      <c r="E175" s="9">
        <v>157635</v>
      </c>
      <c r="F175" t="s">
        <v>20</v>
      </c>
      <c r="G175" s="10">
        <f t="shared" si="8"/>
        <v>163.01447776628748</v>
      </c>
      <c r="H175" s="6">
        <f t="shared" si="9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0"/>
        <v>41412.208333333336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9.5" x14ac:dyDescent="0.4">
      <c r="A176">
        <v>174</v>
      </c>
      <c r="B176" t="s">
        <v>400</v>
      </c>
      <c r="C176" s="3" t="s">
        <v>401</v>
      </c>
      <c r="D176" s="9">
        <v>600</v>
      </c>
      <c r="E176" s="9">
        <v>5368</v>
      </c>
      <c r="F176" t="s">
        <v>20</v>
      </c>
      <c r="G176" s="10">
        <f t="shared" si="8"/>
        <v>894.66666666666674</v>
      </c>
      <c r="H176" s="6">
        <f t="shared" si="9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0"/>
        <v>42282.208333333328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9.5" x14ac:dyDescent="0.4">
      <c r="A177">
        <v>175</v>
      </c>
      <c r="B177" t="s">
        <v>402</v>
      </c>
      <c r="C177" s="3" t="s">
        <v>403</v>
      </c>
      <c r="D177" s="9">
        <v>181200</v>
      </c>
      <c r="E177" s="9">
        <v>47459</v>
      </c>
      <c r="F177" t="s">
        <v>14</v>
      </c>
      <c r="G177" s="10">
        <f t="shared" si="8"/>
        <v>26.191501103752756</v>
      </c>
      <c r="H177" s="6">
        <f t="shared" si="9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0"/>
        <v>42613.208333333328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3.75" x14ac:dyDescent="0.4">
      <c r="A178">
        <v>176</v>
      </c>
      <c r="B178" t="s">
        <v>404</v>
      </c>
      <c r="C178" s="3" t="s">
        <v>405</v>
      </c>
      <c r="D178" s="9">
        <v>115000</v>
      </c>
      <c r="E178" s="9">
        <v>86060</v>
      </c>
      <c r="F178" t="s">
        <v>14</v>
      </c>
      <c r="G178" s="10">
        <f t="shared" si="8"/>
        <v>74.834782608695647</v>
      </c>
      <c r="H178" s="6">
        <f t="shared" si="9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0"/>
        <v>42616.208333333328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9.5" x14ac:dyDescent="0.4">
      <c r="A179">
        <v>177</v>
      </c>
      <c r="B179" t="s">
        <v>406</v>
      </c>
      <c r="C179" s="3" t="s">
        <v>407</v>
      </c>
      <c r="D179" s="9">
        <v>38800</v>
      </c>
      <c r="E179" s="9">
        <v>161593</v>
      </c>
      <c r="F179" t="s">
        <v>20</v>
      </c>
      <c r="G179" s="10">
        <f t="shared" si="8"/>
        <v>416.47680412371136</v>
      </c>
      <c r="H179" s="6">
        <f t="shared" si="9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0"/>
        <v>40497.25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9.5" x14ac:dyDescent="0.4">
      <c r="A180">
        <v>178</v>
      </c>
      <c r="B180" t="s">
        <v>408</v>
      </c>
      <c r="C180" s="3" t="s">
        <v>409</v>
      </c>
      <c r="D180" s="9">
        <v>7200</v>
      </c>
      <c r="E180" s="9">
        <v>6927</v>
      </c>
      <c r="F180" t="s">
        <v>14</v>
      </c>
      <c r="G180" s="10">
        <f t="shared" si="8"/>
        <v>96.208333333333329</v>
      </c>
      <c r="H180" s="6">
        <f t="shared" si="9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0"/>
        <v>42999.208333333328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3.75" x14ac:dyDescent="0.4">
      <c r="A181">
        <v>179</v>
      </c>
      <c r="B181" t="s">
        <v>410</v>
      </c>
      <c r="C181" s="3" t="s">
        <v>411</v>
      </c>
      <c r="D181" s="9">
        <v>44500</v>
      </c>
      <c r="E181" s="9">
        <v>159185</v>
      </c>
      <c r="F181" t="s">
        <v>20</v>
      </c>
      <c r="G181" s="10">
        <f t="shared" si="8"/>
        <v>357.71910112359546</v>
      </c>
      <c r="H181" s="6">
        <f t="shared" si="9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0"/>
        <v>41350.208333333336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9.5" x14ac:dyDescent="0.4">
      <c r="A182">
        <v>180</v>
      </c>
      <c r="B182" t="s">
        <v>412</v>
      </c>
      <c r="C182" s="3" t="s">
        <v>413</v>
      </c>
      <c r="D182" s="9">
        <v>56000</v>
      </c>
      <c r="E182" s="9">
        <v>172736</v>
      </c>
      <c r="F182" t="s">
        <v>20</v>
      </c>
      <c r="G182" s="10">
        <f t="shared" si="8"/>
        <v>308.45714285714286</v>
      </c>
      <c r="H182" s="6">
        <f t="shared" si="9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0"/>
        <v>40259.208333333336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9.5" x14ac:dyDescent="0.4">
      <c r="A183">
        <v>181</v>
      </c>
      <c r="B183" t="s">
        <v>414</v>
      </c>
      <c r="C183" s="3" t="s">
        <v>415</v>
      </c>
      <c r="D183" s="9">
        <v>8600</v>
      </c>
      <c r="E183" s="9">
        <v>5315</v>
      </c>
      <c r="F183" t="s">
        <v>14</v>
      </c>
      <c r="G183" s="10">
        <f t="shared" si="8"/>
        <v>61.802325581395344</v>
      </c>
      <c r="H183" s="6">
        <f t="shared" si="9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0"/>
        <v>43012.208333333328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3.75" x14ac:dyDescent="0.4">
      <c r="A184">
        <v>182</v>
      </c>
      <c r="B184" t="s">
        <v>416</v>
      </c>
      <c r="C184" s="3" t="s">
        <v>417</v>
      </c>
      <c r="D184" s="9">
        <v>27100</v>
      </c>
      <c r="E184" s="9">
        <v>195750</v>
      </c>
      <c r="F184" t="s">
        <v>20</v>
      </c>
      <c r="G184" s="10">
        <f t="shared" si="8"/>
        <v>722.32472324723244</v>
      </c>
      <c r="H184" s="6">
        <f t="shared" si="9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0"/>
        <v>43631.208333333328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3.75" x14ac:dyDescent="0.4">
      <c r="A185">
        <v>183</v>
      </c>
      <c r="B185" t="s">
        <v>418</v>
      </c>
      <c r="C185" s="3" t="s">
        <v>419</v>
      </c>
      <c r="D185" s="9">
        <v>5100</v>
      </c>
      <c r="E185" s="9">
        <v>3525</v>
      </c>
      <c r="F185" t="s">
        <v>14</v>
      </c>
      <c r="G185" s="10">
        <f t="shared" si="8"/>
        <v>69.117647058823522</v>
      </c>
      <c r="H185" s="6">
        <f t="shared" si="9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0"/>
        <v>40430.208333333336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9.5" x14ac:dyDescent="0.4">
      <c r="A186">
        <v>184</v>
      </c>
      <c r="B186" t="s">
        <v>420</v>
      </c>
      <c r="C186" s="3" t="s">
        <v>421</v>
      </c>
      <c r="D186" s="9">
        <v>3600</v>
      </c>
      <c r="E186" s="9">
        <v>10550</v>
      </c>
      <c r="F186" t="s">
        <v>20</v>
      </c>
      <c r="G186" s="10">
        <f t="shared" si="8"/>
        <v>293.05555555555554</v>
      </c>
      <c r="H186" s="6">
        <f t="shared" si="9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0"/>
        <v>43588.208333333328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9.5" x14ac:dyDescent="0.4">
      <c r="A187">
        <v>185</v>
      </c>
      <c r="B187" t="s">
        <v>422</v>
      </c>
      <c r="C187" s="3" t="s">
        <v>423</v>
      </c>
      <c r="D187" s="9">
        <v>1000</v>
      </c>
      <c r="E187" s="9">
        <v>718</v>
      </c>
      <c r="F187" t="s">
        <v>14</v>
      </c>
      <c r="G187" s="10">
        <f t="shared" si="8"/>
        <v>71.8</v>
      </c>
      <c r="H187" s="6">
        <f t="shared" si="9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0"/>
        <v>43233.208333333328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9.5" x14ac:dyDescent="0.4">
      <c r="A188">
        <v>186</v>
      </c>
      <c r="B188" t="s">
        <v>424</v>
      </c>
      <c r="C188" s="3" t="s">
        <v>425</v>
      </c>
      <c r="D188" s="9">
        <v>88800</v>
      </c>
      <c r="E188" s="9">
        <v>28358</v>
      </c>
      <c r="F188" t="s">
        <v>14</v>
      </c>
      <c r="G188" s="10">
        <f t="shared" si="8"/>
        <v>31.934684684684683</v>
      </c>
      <c r="H188" s="6">
        <f t="shared" si="9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0"/>
        <v>41782.208333333336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9.5" x14ac:dyDescent="0.4">
      <c r="A189">
        <v>187</v>
      </c>
      <c r="B189" t="s">
        <v>426</v>
      </c>
      <c r="C189" s="3" t="s">
        <v>427</v>
      </c>
      <c r="D189" s="9">
        <v>60200</v>
      </c>
      <c r="E189" s="9">
        <v>138384</v>
      </c>
      <c r="F189" t="s">
        <v>20</v>
      </c>
      <c r="G189" s="10">
        <f t="shared" si="8"/>
        <v>229.87375415282392</v>
      </c>
      <c r="H189" s="6">
        <f t="shared" si="9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0"/>
        <v>41328.25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9.5" x14ac:dyDescent="0.4">
      <c r="A190">
        <v>188</v>
      </c>
      <c r="B190" t="s">
        <v>428</v>
      </c>
      <c r="C190" s="3" t="s">
        <v>429</v>
      </c>
      <c r="D190" s="9">
        <v>8200</v>
      </c>
      <c r="E190" s="9">
        <v>2625</v>
      </c>
      <c r="F190" t="s">
        <v>14</v>
      </c>
      <c r="G190" s="10">
        <f t="shared" si="8"/>
        <v>32.012195121951223</v>
      </c>
      <c r="H190" s="6">
        <f t="shared" si="9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0"/>
        <v>41975.25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9.5" x14ac:dyDescent="0.4">
      <c r="A191">
        <v>189</v>
      </c>
      <c r="B191" t="s">
        <v>430</v>
      </c>
      <c r="C191" s="3" t="s">
        <v>431</v>
      </c>
      <c r="D191" s="9">
        <v>191300</v>
      </c>
      <c r="E191" s="9">
        <v>45004</v>
      </c>
      <c r="F191" t="s">
        <v>74</v>
      </c>
      <c r="G191" s="10">
        <f t="shared" si="8"/>
        <v>23.525352848928385</v>
      </c>
      <c r="H191" s="6">
        <f t="shared" si="9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0"/>
        <v>42433.25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9.5" x14ac:dyDescent="0.4">
      <c r="A192">
        <v>190</v>
      </c>
      <c r="B192" t="s">
        <v>432</v>
      </c>
      <c r="C192" s="3" t="s">
        <v>433</v>
      </c>
      <c r="D192" s="9">
        <v>3700</v>
      </c>
      <c r="E192" s="9">
        <v>2538</v>
      </c>
      <c r="F192" t="s">
        <v>14</v>
      </c>
      <c r="G192" s="10">
        <f t="shared" si="8"/>
        <v>68.594594594594597</v>
      </c>
      <c r="H192" s="6">
        <f t="shared" si="9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0"/>
        <v>41429.208333333336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9.5" x14ac:dyDescent="0.4">
      <c r="A193">
        <v>191</v>
      </c>
      <c r="B193" t="s">
        <v>434</v>
      </c>
      <c r="C193" s="3" t="s">
        <v>435</v>
      </c>
      <c r="D193" s="9">
        <v>8400</v>
      </c>
      <c r="E193" s="9">
        <v>3188</v>
      </c>
      <c r="F193" t="s">
        <v>14</v>
      </c>
      <c r="G193" s="10">
        <f t="shared" si="8"/>
        <v>37.952380952380956</v>
      </c>
      <c r="H193" s="6">
        <f t="shared" si="9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0"/>
        <v>43536.208333333328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9.5" x14ac:dyDescent="0.4">
      <c r="A194">
        <v>192</v>
      </c>
      <c r="B194" t="s">
        <v>436</v>
      </c>
      <c r="C194" s="3" t="s">
        <v>437</v>
      </c>
      <c r="D194" s="9">
        <v>42600</v>
      </c>
      <c r="E194" s="9">
        <v>8517</v>
      </c>
      <c r="F194" t="s">
        <v>14</v>
      </c>
      <c r="G194" s="10">
        <f t="shared" si="8"/>
        <v>19.992957746478872</v>
      </c>
      <c r="H194" s="6">
        <f t="shared" si="9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0"/>
        <v>41817.208333333336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9.5" x14ac:dyDescent="0.4">
      <c r="A195">
        <v>193</v>
      </c>
      <c r="B195" t="s">
        <v>438</v>
      </c>
      <c r="C195" s="3" t="s">
        <v>439</v>
      </c>
      <c r="D195" s="9">
        <v>6600</v>
      </c>
      <c r="E195" s="9">
        <v>3012</v>
      </c>
      <c r="F195" t="s">
        <v>14</v>
      </c>
      <c r="G195" s="10">
        <f t="shared" ref="G195:G258" si="12">E195/D195*100</f>
        <v>45.636363636363633</v>
      </c>
      <c r="H195" s="6">
        <f t="shared" ref="H195:H258" si="13">IFERROR(E195/I195,"NONE")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4">(((L195/60)/60)/24)+DATE(1970,1,1)</f>
        <v>43198.208333333328</v>
      </c>
      <c r="O195" s="12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9.5" x14ac:dyDescent="0.4">
      <c r="A196">
        <v>194</v>
      </c>
      <c r="B196" t="s">
        <v>440</v>
      </c>
      <c r="C196" s="3" t="s">
        <v>441</v>
      </c>
      <c r="D196" s="9">
        <v>7100</v>
      </c>
      <c r="E196" s="9">
        <v>8716</v>
      </c>
      <c r="F196" t="s">
        <v>20</v>
      </c>
      <c r="G196" s="10">
        <f t="shared" si="12"/>
        <v>122.7605633802817</v>
      </c>
      <c r="H196" s="6">
        <f t="shared" si="13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4"/>
        <v>42261.208333333328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9.5" x14ac:dyDescent="0.4">
      <c r="A197">
        <v>195</v>
      </c>
      <c r="B197" t="s">
        <v>442</v>
      </c>
      <c r="C197" s="3" t="s">
        <v>443</v>
      </c>
      <c r="D197" s="9">
        <v>15800</v>
      </c>
      <c r="E197" s="9">
        <v>57157</v>
      </c>
      <c r="F197" t="s">
        <v>20</v>
      </c>
      <c r="G197" s="10">
        <f t="shared" si="12"/>
        <v>361.75316455696202</v>
      </c>
      <c r="H197" s="6">
        <f t="shared" si="13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4"/>
        <v>43310.208333333328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9.5" x14ac:dyDescent="0.4">
      <c r="A198">
        <v>196</v>
      </c>
      <c r="B198" t="s">
        <v>444</v>
      </c>
      <c r="C198" s="3" t="s">
        <v>445</v>
      </c>
      <c r="D198" s="9">
        <v>8200</v>
      </c>
      <c r="E198" s="9">
        <v>5178</v>
      </c>
      <c r="F198" t="s">
        <v>14</v>
      </c>
      <c r="G198" s="10">
        <f t="shared" si="12"/>
        <v>63.146341463414636</v>
      </c>
      <c r="H198" s="6">
        <f t="shared" si="13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4"/>
        <v>42616.208333333328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9.5" x14ac:dyDescent="0.4">
      <c r="A199">
        <v>197</v>
      </c>
      <c r="B199" t="s">
        <v>446</v>
      </c>
      <c r="C199" s="3" t="s">
        <v>447</v>
      </c>
      <c r="D199" s="9">
        <v>54700</v>
      </c>
      <c r="E199" s="9">
        <v>163118</v>
      </c>
      <c r="F199" t="s">
        <v>20</v>
      </c>
      <c r="G199" s="10">
        <f t="shared" si="12"/>
        <v>298.20475319926874</v>
      </c>
      <c r="H199" s="6">
        <f t="shared" si="13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4"/>
        <v>42909.208333333328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9.5" x14ac:dyDescent="0.4">
      <c r="A200">
        <v>198</v>
      </c>
      <c r="B200" t="s">
        <v>448</v>
      </c>
      <c r="C200" s="3" t="s">
        <v>449</v>
      </c>
      <c r="D200" s="9">
        <v>63200</v>
      </c>
      <c r="E200" s="9">
        <v>6041</v>
      </c>
      <c r="F200" t="s">
        <v>14</v>
      </c>
      <c r="G200" s="10">
        <f t="shared" si="12"/>
        <v>9.5585443037974684</v>
      </c>
      <c r="H200" s="6">
        <f t="shared" si="13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4"/>
        <v>40396.208333333336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9.5" x14ac:dyDescent="0.4">
      <c r="A201">
        <v>199</v>
      </c>
      <c r="B201" t="s">
        <v>450</v>
      </c>
      <c r="C201" s="3" t="s">
        <v>451</v>
      </c>
      <c r="D201" s="9">
        <v>1800</v>
      </c>
      <c r="E201" s="9">
        <v>968</v>
      </c>
      <c r="F201" t="s">
        <v>14</v>
      </c>
      <c r="G201" s="10">
        <f t="shared" si="12"/>
        <v>53.777777777777779</v>
      </c>
      <c r="H201" s="6">
        <f t="shared" si="13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4"/>
        <v>42192.208333333328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9.5" x14ac:dyDescent="0.4">
      <c r="A202">
        <v>200</v>
      </c>
      <c r="B202" t="s">
        <v>452</v>
      </c>
      <c r="C202" s="3" t="s">
        <v>453</v>
      </c>
      <c r="D202" s="9">
        <v>100</v>
      </c>
      <c r="E202" s="9">
        <v>2</v>
      </c>
      <c r="F202" t="s">
        <v>14</v>
      </c>
      <c r="G202" s="10">
        <f t="shared" si="12"/>
        <v>2</v>
      </c>
      <c r="H202" s="6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4"/>
        <v>40262.208333333336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19.5" x14ac:dyDescent="0.4">
      <c r="A203">
        <v>201</v>
      </c>
      <c r="B203" t="s">
        <v>454</v>
      </c>
      <c r="C203" s="3" t="s">
        <v>455</v>
      </c>
      <c r="D203" s="9">
        <v>2100</v>
      </c>
      <c r="E203" s="9">
        <v>14305</v>
      </c>
      <c r="F203" t="s">
        <v>20</v>
      </c>
      <c r="G203" s="10">
        <f t="shared" si="12"/>
        <v>681.19047619047615</v>
      </c>
      <c r="H203" s="6">
        <f t="shared" si="13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4"/>
        <v>41845.208333333336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9.5" x14ac:dyDescent="0.4">
      <c r="A204">
        <v>202</v>
      </c>
      <c r="B204" t="s">
        <v>456</v>
      </c>
      <c r="C204" s="3" t="s">
        <v>457</v>
      </c>
      <c r="D204" s="9">
        <v>8300</v>
      </c>
      <c r="E204" s="9">
        <v>6543</v>
      </c>
      <c r="F204" t="s">
        <v>74</v>
      </c>
      <c r="G204" s="10">
        <f t="shared" si="12"/>
        <v>78.831325301204828</v>
      </c>
      <c r="H204" s="6">
        <f t="shared" si="13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4"/>
        <v>40818.208333333336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3.75" x14ac:dyDescent="0.4">
      <c r="A205">
        <v>203</v>
      </c>
      <c r="B205" t="s">
        <v>458</v>
      </c>
      <c r="C205" s="3" t="s">
        <v>459</v>
      </c>
      <c r="D205" s="9">
        <v>143900</v>
      </c>
      <c r="E205" s="9">
        <v>193413</v>
      </c>
      <c r="F205" t="s">
        <v>20</v>
      </c>
      <c r="G205" s="10">
        <f t="shared" si="12"/>
        <v>134.40792216817235</v>
      </c>
      <c r="H205" s="6">
        <f t="shared" si="13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4"/>
        <v>42752.25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9.5" x14ac:dyDescent="0.4">
      <c r="A206">
        <v>204</v>
      </c>
      <c r="B206" t="s">
        <v>460</v>
      </c>
      <c r="C206" s="3" t="s">
        <v>461</v>
      </c>
      <c r="D206" s="9">
        <v>75000</v>
      </c>
      <c r="E206" s="9">
        <v>2529</v>
      </c>
      <c r="F206" t="s">
        <v>14</v>
      </c>
      <c r="G206" s="10">
        <f t="shared" si="12"/>
        <v>3.3719999999999999</v>
      </c>
      <c r="H206" s="6">
        <f t="shared" si="13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4"/>
        <v>40636.208333333336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9.5" x14ac:dyDescent="0.4">
      <c r="A207">
        <v>205</v>
      </c>
      <c r="B207" t="s">
        <v>462</v>
      </c>
      <c r="C207" s="3" t="s">
        <v>463</v>
      </c>
      <c r="D207" s="9">
        <v>1300</v>
      </c>
      <c r="E207" s="9">
        <v>5614</v>
      </c>
      <c r="F207" t="s">
        <v>20</v>
      </c>
      <c r="G207" s="10">
        <f t="shared" si="12"/>
        <v>431.84615384615387</v>
      </c>
      <c r="H207" s="6">
        <f t="shared" si="13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4"/>
        <v>43390.208333333328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9.5" x14ac:dyDescent="0.4">
      <c r="A208">
        <v>206</v>
      </c>
      <c r="B208" t="s">
        <v>464</v>
      </c>
      <c r="C208" s="3" t="s">
        <v>465</v>
      </c>
      <c r="D208" s="9">
        <v>9000</v>
      </c>
      <c r="E208" s="9">
        <v>3496</v>
      </c>
      <c r="F208" t="s">
        <v>74</v>
      </c>
      <c r="G208" s="10">
        <f t="shared" si="12"/>
        <v>38.844444444444441</v>
      </c>
      <c r="H208" s="6">
        <f t="shared" si="13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4"/>
        <v>40236.25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3.75" x14ac:dyDescent="0.4">
      <c r="A209">
        <v>207</v>
      </c>
      <c r="B209" t="s">
        <v>466</v>
      </c>
      <c r="C209" s="3" t="s">
        <v>467</v>
      </c>
      <c r="D209" s="9">
        <v>1000</v>
      </c>
      <c r="E209" s="9">
        <v>4257</v>
      </c>
      <c r="F209" t="s">
        <v>20</v>
      </c>
      <c r="G209" s="10">
        <f t="shared" si="12"/>
        <v>425.7</v>
      </c>
      <c r="H209" s="6">
        <f t="shared" si="13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4"/>
        <v>43340.208333333328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9.5" x14ac:dyDescent="0.4">
      <c r="A210">
        <v>208</v>
      </c>
      <c r="B210" t="s">
        <v>468</v>
      </c>
      <c r="C210" s="3" t="s">
        <v>469</v>
      </c>
      <c r="D210" s="9">
        <v>196900</v>
      </c>
      <c r="E210" s="9">
        <v>199110</v>
      </c>
      <c r="F210" t="s">
        <v>20</v>
      </c>
      <c r="G210" s="10">
        <f t="shared" si="12"/>
        <v>101.12239715591672</v>
      </c>
      <c r="H210" s="6">
        <f t="shared" si="13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4"/>
        <v>43048.25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9.5" x14ac:dyDescent="0.4">
      <c r="A211">
        <v>209</v>
      </c>
      <c r="B211" t="s">
        <v>470</v>
      </c>
      <c r="C211" s="3" t="s">
        <v>471</v>
      </c>
      <c r="D211" s="9">
        <v>194500</v>
      </c>
      <c r="E211" s="9">
        <v>41212</v>
      </c>
      <c r="F211" t="s">
        <v>47</v>
      </c>
      <c r="G211" s="10">
        <f t="shared" si="12"/>
        <v>21.188688946015425</v>
      </c>
      <c r="H211" s="6">
        <f t="shared" si="13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4"/>
        <v>42496.208333333328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9.5" x14ac:dyDescent="0.4">
      <c r="A212">
        <v>210</v>
      </c>
      <c r="B212" t="s">
        <v>472</v>
      </c>
      <c r="C212" s="3" t="s">
        <v>473</v>
      </c>
      <c r="D212" s="9">
        <v>9400</v>
      </c>
      <c r="E212" s="9">
        <v>6338</v>
      </c>
      <c r="F212" t="s">
        <v>14</v>
      </c>
      <c r="G212" s="10">
        <f t="shared" si="12"/>
        <v>67.425531914893625</v>
      </c>
      <c r="H212" s="6">
        <f t="shared" si="13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4"/>
        <v>42797.25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3.75" x14ac:dyDescent="0.4">
      <c r="A213">
        <v>211</v>
      </c>
      <c r="B213" t="s">
        <v>475</v>
      </c>
      <c r="C213" s="3" t="s">
        <v>476</v>
      </c>
      <c r="D213" s="9">
        <v>104400</v>
      </c>
      <c r="E213" s="9">
        <v>99100</v>
      </c>
      <c r="F213" t="s">
        <v>14</v>
      </c>
      <c r="G213" s="10">
        <f t="shared" si="12"/>
        <v>94.923371647509583</v>
      </c>
      <c r="H213" s="6">
        <f t="shared" si="13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4"/>
        <v>41513.208333333336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19.5" x14ac:dyDescent="0.4">
      <c r="A214">
        <v>212</v>
      </c>
      <c r="B214" t="s">
        <v>477</v>
      </c>
      <c r="C214" s="3" t="s">
        <v>478</v>
      </c>
      <c r="D214" s="9">
        <v>8100</v>
      </c>
      <c r="E214" s="9">
        <v>12300</v>
      </c>
      <c r="F214" t="s">
        <v>20</v>
      </c>
      <c r="G214" s="10">
        <f t="shared" si="12"/>
        <v>151.85185185185185</v>
      </c>
      <c r="H214" s="6">
        <f t="shared" si="13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4"/>
        <v>43814.25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3.75" x14ac:dyDescent="0.4">
      <c r="A215">
        <v>213</v>
      </c>
      <c r="B215" t="s">
        <v>479</v>
      </c>
      <c r="C215" s="3" t="s">
        <v>480</v>
      </c>
      <c r="D215" s="9">
        <v>87900</v>
      </c>
      <c r="E215" s="9">
        <v>171549</v>
      </c>
      <c r="F215" t="s">
        <v>20</v>
      </c>
      <c r="G215" s="10">
        <f t="shared" si="12"/>
        <v>195.16382252559728</v>
      </c>
      <c r="H215" s="6">
        <f t="shared" si="13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4"/>
        <v>40488.208333333336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9.5" x14ac:dyDescent="0.4">
      <c r="A216">
        <v>214</v>
      </c>
      <c r="B216" t="s">
        <v>481</v>
      </c>
      <c r="C216" s="3" t="s">
        <v>482</v>
      </c>
      <c r="D216" s="9">
        <v>1400</v>
      </c>
      <c r="E216" s="9">
        <v>14324</v>
      </c>
      <c r="F216" t="s">
        <v>20</v>
      </c>
      <c r="G216" s="10">
        <f t="shared" si="12"/>
        <v>1023.1428571428571</v>
      </c>
      <c r="H216" s="6">
        <f t="shared" si="13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4"/>
        <v>40409.208333333336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9.5" x14ac:dyDescent="0.4">
      <c r="A217">
        <v>215</v>
      </c>
      <c r="B217" t="s">
        <v>483</v>
      </c>
      <c r="C217" s="3" t="s">
        <v>484</v>
      </c>
      <c r="D217" s="9">
        <v>156800</v>
      </c>
      <c r="E217" s="9">
        <v>6024</v>
      </c>
      <c r="F217" t="s">
        <v>14</v>
      </c>
      <c r="G217" s="10">
        <f t="shared" si="12"/>
        <v>3.841836734693878</v>
      </c>
      <c r="H217" s="6">
        <f t="shared" si="13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4"/>
        <v>43509.25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9.5" x14ac:dyDescent="0.4">
      <c r="A218">
        <v>216</v>
      </c>
      <c r="B218" t="s">
        <v>485</v>
      </c>
      <c r="C218" s="3" t="s">
        <v>486</v>
      </c>
      <c r="D218" s="9">
        <v>121700</v>
      </c>
      <c r="E218" s="9">
        <v>188721</v>
      </c>
      <c r="F218" t="s">
        <v>20</v>
      </c>
      <c r="G218" s="10">
        <f t="shared" si="12"/>
        <v>155.07066557107643</v>
      </c>
      <c r="H218" s="6">
        <f t="shared" si="13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4"/>
        <v>40869.25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9.5" x14ac:dyDescent="0.4">
      <c r="A219">
        <v>217</v>
      </c>
      <c r="B219" t="s">
        <v>487</v>
      </c>
      <c r="C219" s="3" t="s">
        <v>488</v>
      </c>
      <c r="D219" s="9">
        <v>129400</v>
      </c>
      <c r="E219" s="9">
        <v>57911</v>
      </c>
      <c r="F219" t="s">
        <v>14</v>
      </c>
      <c r="G219" s="10">
        <f t="shared" si="12"/>
        <v>44.753477588871718</v>
      </c>
      <c r="H219" s="6">
        <f t="shared" si="13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4"/>
        <v>43583.208333333328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9.5" x14ac:dyDescent="0.4">
      <c r="A220">
        <v>218</v>
      </c>
      <c r="B220" t="s">
        <v>489</v>
      </c>
      <c r="C220" s="3" t="s">
        <v>490</v>
      </c>
      <c r="D220" s="9">
        <v>5700</v>
      </c>
      <c r="E220" s="9">
        <v>12309</v>
      </c>
      <c r="F220" t="s">
        <v>20</v>
      </c>
      <c r="G220" s="10">
        <f t="shared" si="12"/>
        <v>215.94736842105263</v>
      </c>
      <c r="H220" s="6">
        <f t="shared" si="13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4"/>
        <v>40858.25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9.5" x14ac:dyDescent="0.4">
      <c r="A221">
        <v>219</v>
      </c>
      <c r="B221" t="s">
        <v>491</v>
      </c>
      <c r="C221" s="3" t="s">
        <v>492</v>
      </c>
      <c r="D221" s="9">
        <v>41700</v>
      </c>
      <c r="E221" s="9">
        <v>138497</v>
      </c>
      <c r="F221" t="s">
        <v>20</v>
      </c>
      <c r="G221" s="10">
        <f t="shared" si="12"/>
        <v>332.12709832134288</v>
      </c>
      <c r="H221" s="6">
        <f t="shared" si="13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4"/>
        <v>41137.208333333336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9.5" x14ac:dyDescent="0.4">
      <c r="A222">
        <v>220</v>
      </c>
      <c r="B222" t="s">
        <v>493</v>
      </c>
      <c r="C222" s="3" t="s">
        <v>494</v>
      </c>
      <c r="D222" s="9">
        <v>7900</v>
      </c>
      <c r="E222" s="9">
        <v>667</v>
      </c>
      <c r="F222" t="s">
        <v>14</v>
      </c>
      <c r="G222" s="10">
        <f t="shared" si="12"/>
        <v>8.4430379746835449</v>
      </c>
      <c r="H222" s="6">
        <f t="shared" si="13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4"/>
        <v>40725.208333333336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3.75" x14ac:dyDescent="0.4">
      <c r="A223">
        <v>221</v>
      </c>
      <c r="B223" t="s">
        <v>495</v>
      </c>
      <c r="C223" s="3" t="s">
        <v>496</v>
      </c>
      <c r="D223" s="9">
        <v>121500</v>
      </c>
      <c r="E223" s="9">
        <v>119830</v>
      </c>
      <c r="F223" t="s">
        <v>14</v>
      </c>
      <c r="G223" s="10">
        <f t="shared" si="12"/>
        <v>98.625514403292186</v>
      </c>
      <c r="H223" s="6">
        <f t="shared" si="13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4"/>
        <v>41081.208333333336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9.5" x14ac:dyDescent="0.4">
      <c r="A224">
        <v>222</v>
      </c>
      <c r="B224" t="s">
        <v>497</v>
      </c>
      <c r="C224" s="3" t="s">
        <v>498</v>
      </c>
      <c r="D224" s="9">
        <v>4800</v>
      </c>
      <c r="E224" s="9">
        <v>6623</v>
      </c>
      <c r="F224" t="s">
        <v>20</v>
      </c>
      <c r="G224" s="10">
        <f t="shared" si="12"/>
        <v>137.97916666666669</v>
      </c>
      <c r="H224" s="6">
        <f t="shared" si="13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4"/>
        <v>41914.208333333336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9.5" x14ac:dyDescent="0.4">
      <c r="A225">
        <v>223</v>
      </c>
      <c r="B225" t="s">
        <v>499</v>
      </c>
      <c r="C225" s="3" t="s">
        <v>500</v>
      </c>
      <c r="D225" s="9">
        <v>87300</v>
      </c>
      <c r="E225" s="9">
        <v>81897</v>
      </c>
      <c r="F225" t="s">
        <v>14</v>
      </c>
      <c r="G225" s="10">
        <f t="shared" si="12"/>
        <v>93.81099656357388</v>
      </c>
      <c r="H225" s="6">
        <f t="shared" si="13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4"/>
        <v>42445.208333333328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9.5" x14ac:dyDescent="0.4">
      <c r="A226">
        <v>224</v>
      </c>
      <c r="B226" t="s">
        <v>501</v>
      </c>
      <c r="C226" s="3" t="s">
        <v>502</v>
      </c>
      <c r="D226" s="9">
        <v>46300</v>
      </c>
      <c r="E226" s="9">
        <v>186885</v>
      </c>
      <c r="F226" t="s">
        <v>20</v>
      </c>
      <c r="G226" s="10">
        <f t="shared" si="12"/>
        <v>403.63930885529157</v>
      </c>
      <c r="H226" s="6">
        <f t="shared" si="13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4"/>
        <v>41906.208333333336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9.5" x14ac:dyDescent="0.4">
      <c r="A227">
        <v>225</v>
      </c>
      <c r="B227" t="s">
        <v>503</v>
      </c>
      <c r="C227" s="3" t="s">
        <v>504</v>
      </c>
      <c r="D227" s="9">
        <v>67800</v>
      </c>
      <c r="E227" s="9">
        <v>176398</v>
      </c>
      <c r="F227" t="s">
        <v>20</v>
      </c>
      <c r="G227" s="10">
        <f t="shared" si="12"/>
        <v>260.1740412979351</v>
      </c>
      <c r="H227" s="6">
        <f t="shared" si="13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4"/>
        <v>41762.208333333336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9.5" x14ac:dyDescent="0.4">
      <c r="A228">
        <v>226</v>
      </c>
      <c r="B228" t="s">
        <v>253</v>
      </c>
      <c r="C228" s="3" t="s">
        <v>505</v>
      </c>
      <c r="D228" s="9">
        <v>3000</v>
      </c>
      <c r="E228" s="9">
        <v>10999</v>
      </c>
      <c r="F228" t="s">
        <v>20</v>
      </c>
      <c r="G228" s="10">
        <f t="shared" si="12"/>
        <v>366.63333333333333</v>
      </c>
      <c r="H228" s="6">
        <f t="shared" si="13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4"/>
        <v>40276.208333333336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9.5" x14ac:dyDescent="0.4">
      <c r="A229">
        <v>227</v>
      </c>
      <c r="B229" t="s">
        <v>506</v>
      </c>
      <c r="C229" s="3" t="s">
        <v>507</v>
      </c>
      <c r="D229" s="9">
        <v>60900</v>
      </c>
      <c r="E229" s="9">
        <v>102751</v>
      </c>
      <c r="F229" t="s">
        <v>20</v>
      </c>
      <c r="G229" s="10">
        <f t="shared" si="12"/>
        <v>168.72085385878489</v>
      </c>
      <c r="H229" s="6">
        <f t="shared" si="13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4"/>
        <v>42139.208333333328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9.5" x14ac:dyDescent="0.4">
      <c r="A230">
        <v>228</v>
      </c>
      <c r="B230" t="s">
        <v>508</v>
      </c>
      <c r="C230" s="3" t="s">
        <v>509</v>
      </c>
      <c r="D230" s="9">
        <v>137900</v>
      </c>
      <c r="E230" s="9">
        <v>165352</v>
      </c>
      <c r="F230" t="s">
        <v>20</v>
      </c>
      <c r="G230" s="10">
        <f t="shared" si="12"/>
        <v>119.90717911530093</v>
      </c>
      <c r="H230" s="6">
        <f t="shared" si="13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4"/>
        <v>42613.208333333328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9.5" x14ac:dyDescent="0.4">
      <c r="A231">
        <v>229</v>
      </c>
      <c r="B231" t="s">
        <v>510</v>
      </c>
      <c r="C231" s="3" t="s">
        <v>511</v>
      </c>
      <c r="D231" s="9">
        <v>85600</v>
      </c>
      <c r="E231" s="9">
        <v>165798</v>
      </c>
      <c r="F231" t="s">
        <v>20</v>
      </c>
      <c r="G231" s="10">
        <f t="shared" si="12"/>
        <v>193.68925233644859</v>
      </c>
      <c r="H231" s="6">
        <f t="shared" si="13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4"/>
        <v>42887.208333333328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9.5" x14ac:dyDescent="0.4">
      <c r="A232">
        <v>230</v>
      </c>
      <c r="B232" t="s">
        <v>512</v>
      </c>
      <c r="C232" s="3" t="s">
        <v>513</v>
      </c>
      <c r="D232" s="9">
        <v>2400</v>
      </c>
      <c r="E232" s="9">
        <v>10084</v>
      </c>
      <c r="F232" t="s">
        <v>20</v>
      </c>
      <c r="G232" s="10">
        <f t="shared" si="12"/>
        <v>420.16666666666669</v>
      </c>
      <c r="H232" s="6">
        <f t="shared" si="13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4"/>
        <v>43805.25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9.5" x14ac:dyDescent="0.4">
      <c r="A233">
        <v>231</v>
      </c>
      <c r="B233" t="s">
        <v>514</v>
      </c>
      <c r="C233" s="3" t="s">
        <v>515</v>
      </c>
      <c r="D233" s="9">
        <v>7200</v>
      </c>
      <c r="E233" s="9">
        <v>5523</v>
      </c>
      <c r="F233" t="s">
        <v>74</v>
      </c>
      <c r="G233" s="10">
        <f t="shared" si="12"/>
        <v>76.708333333333329</v>
      </c>
      <c r="H233" s="6">
        <f t="shared" si="13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4"/>
        <v>41415.208333333336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9.5" x14ac:dyDescent="0.4">
      <c r="A234">
        <v>232</v>
      </c>
      <c r="B234" t="s">
        <v>516</v>
      </c>
      <c r="C234" s="3" t="s">
        <v>517</v>
      </c>
      <c r="D234" s="9">
        <v>3400</v>
      </c>
      <c r="E234" s="9">
        <v>5823</v>
      </c>
      <c r="F234" t="s">
        <v>20</v>
      </c>
      <c r="G234" s="10">
        <f t="shared" si="12"/>
        <v>171.26470588235293</v>
      </c>
      <c r="H234" s="6">
        <f t="shared" si="13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4"/>
        <v>42576.208333333328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9.5" x14ac:dyDescent="0.4">
      <c r="A235">
        <v>233</v>
      </c>
      <c r="B235" t="s">
        <v>518</v>
      </c>
      <c r="C235" s="3" t="s">
        <v>519</v>
      </c>
      <c r="D235" s="9">
        <v>3800</v>
      </c>
      <c r="E235" s="9">
        <v>6000</v>
      </c>
      <c r="F235" t="s">
        <v>20</v>
      </c>
      <c r="G235" s="10">
        <f t="shared" si="12"/>
        <v>157.89473684210526</v>
      </c>
      <c r="H235" s="6">
        <f t="shared" si="13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4"/>
        <v>40706.208333333336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9.5" x14ac:dyDescent="0.4">
      <c r="A236">
        <v>234</v>
      </c>
      <c r="B236" t="s">
        <v>520</v>
      </c>
      <c r="C236" s="3" t="s">
        <v>521</v>
      </c>
      <c r="D236" s="9">
        <v>7500</v>
      </c>
      <c r="E236" s="9">
        <v>8181</v>
      </c>
      <c r="F236" t="s">
        <v>20</v>
      </c>
      <c r="G236" s="10">
        <f t="shared" si="12"/>
        <v>109.08</v>
      </c>
      <c r="H236" s="6">
        <f t="shared" si="13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4"/>
        <v>42969.208333333328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3.75" x14ac:dyDescent="0.4">
      <c r="A237">
        <v>235</v>
      </c>
      <c r="B237" t="s">
        <v>522</v>
      </c>
      <c r="C237" s="3" t="s">
        <v>523</v>
      </c>
      <c r="D237" s="9">
        <v>8600</v>
      </c>
      <c r="E237" s="9">
        <v>3589</v>
      </c>
      <c r="F237" t="s">
        <v>14</v>
      </c>
      <c r="G237" s="10">
        <f t="shared" si="12"/>
        <v>41.732558139534881</v>
      </c>
      <c r="H237" s="6">
        <f t="shared" si="13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4"/>
        <v>42779.25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9.5" x14ac:dyDescent="0.4">
      <c r="A238">
        <v>236</v>
      </c>
      <c r="B238" t="s">
        <v>524</v>
      </c>
      <c r="C238" s="3" t="s">
        <v>525</v>
      </c>
      <c r="D238" s="9">
        <v>39500</v>
      </c>
      <c r="E238" s="9">
        <v>4323</v>
      </c>
      <c r="F238" t="s">
        <v>14</v>
      </c>
      <c r="G238" s="10">
        <f t="shared" si="12"/>
        <v>10.944303797468354</v>
      </c>
      <c r="H238" s="6">
        <f t="shared" si="13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4"/>
        <v>43641.208333333328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3.75" x14ac:dyDescent="0.4">
      <c r="A239">
        <v>237</v>
      </c>
      <c r="B239" t="s">
        <v>526</v>
      </c>
      <c r="C239" s="3" t="s">
        <v>527</v>
      </c>
      <c r="D239" s="9">
        <v>9300</v>
      </c>
      <c r="E239" s="9">
        <v>14822</v>
      </c>
      <c r="F239" t="s">
        <v>20</v>
      </c>
      <c r="G239" s="10">
        <f t="shared" si="12"/>
        <v>159.3763440860215</v>
      </c>
      <c r="H239" s="6">
        <f t="shared" si="13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4"/>
        <v>41754.208333333336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9.5" x14ac:dyDescent="0.4">
      <c r="A240">
        <v>238</v>
      </c>
      <c r="B240" t="s">
        <v>528</v>
      </c>
      <c r="C240" s="3" t="s">
        <v>529</v>
      </c>
      <c r="D240" s="9">
        <v>2400</v>
      </c>
      <c r="E240" s="9">
        <v>10138</v>
      </c>
      <c r="F240" t="s">
        <v>20</v>
      </c>
      <c r="G240" s="10">
        <f t="shared" si="12"/>
        <v>422.41666666666669</v>
      </c>
      <c r="H240" s="6">
        <f t="shared" si="13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4"/>
        <v>43083.25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19.5" x14ac:dyDescent="0.4">
      <c r="A241">
        <v>239</v>
      </c>
      <c r="B241" t="s">
        <v>530</v>
      </c>
      <c r="C241" s="3" t="s">
        <v>531</v>
      </c>
      <c r="D241" s="9">
        <v>3200</v>
      </c>
      <c r="E241" s="9">
        <v>3127</v>
      </c>
      <c r="F241" t="s">
        <v>14</v>
      </c>
      <c r="G241" s="10">
        <f t="shared" si="12"/>
        <v>97.71875</v>
      </c>
      <c r="H241" s="6">
        <f t="shared" si="13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4"/>
        <v>42245.208333333328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9.5" x14ac:dyDescent="0.4">
      <c r="A242">
        <v>240</v>
      </c>
      <c r="B242" t="s">
        <v>532</v>
      </c>
      <c r="C242" s="3" t="s">
        <v>533</v>
      </c>
      <c r="D242" s="9">
        <v>29400</v>
      </c>
      <c r="E242" s="9">
        <v>123124</v>
      </c>
      <c r="F242" t="s">
        <v>20</v>
      </c>
      <c r="G242" s="10">
        <f t="shared" si="12"/>
        <v>418.78911564625849</v>
      </c>
      <c r="H242" s="6">
        <f t="shared" si="13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4"/>
        <v>40396.208333333336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9.5" x14ac:dyDescent="0.4">
      <c r="A243">
        <v>241</v>
      </c>
      <c r="B243" t="s">
        <v>534</v>
      </c>
      <c r="C243" s="3" t="s">
        <v>535</v>
      </c>
      <c r="D243" s="9">
        <v>168500</v>
      </c>
      <c r="E243" s="9">
        <v>171729</v>
      </c>
      <c r="F243" t="s">
        <v>20</v>
      </c>
      <c r="G243" s="10">
        <f t="shared" si="12"/>
        <v>101.91632047477745</v>
      </c>
      <c r="H243" s="6">
        <f t="shared" si="13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4"/>
        <v>41742.208333333336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9.5" x14ac:dyDescent="0.4">
      <c r="A244">
        <v>242</v>
      </c>
      <c r="B244" t="s">
        <v>536</v>
      </c>
      <c r="C244" s="3" t="s">
        <v>537</v>
      </c>
      <c r="D244" s="9">
        <v>8400</v>
      </c>
      <c r="E244" s="9">
        <v>10729</v>
      </c>
      <c r="F244" t="s">
        <v>20</v>
      </c>
      <c r="G244" s="10">
        <f t="shared" si="12"/>
        <v>127.72619047619047</v>
      </c>
      <c r="H244" s="6">
        <f t="shared" si="13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4"/>
        <v>42865.208333333328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3.75" x14ac:dyDescent="0.4">
      <c r="A245">
        <v>243</v>
      </c>
      <c r="B245" t="s">
        <v>538</v>
      </c>
      <c r="C245" s="3" t="s">
        <v>539</v>
      </c>
      <c r="D245" s="9">
        <v>2300</v>
      </c>
      <c r="E245" s="9">
        <v>10240</v>
      </c>
      <c r="F245" t="s">
        <v>20</v>
      </c>
      <c r="G245" s="10">
        <f t="shared" si="12"/>
        <v>445.21739130434781</v>
      </c>
      <c r="H245" s="6">
        <f t="shared" si="13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4"/>
        <v>43163.25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3.75" x14ac:dyDescent="0.4">
      <c r="A246">
        <v>244</v>
      </c>
      <c r="B246" t="s">
        <v>540</v>
      </c>
      <c r="C246" s="3" t="s">
        <v>541</v>
      </c>
      <c r="D246" s="9">
        <v>700</v>
      </c>
      <c r="E246" s="9">
        <v>3988</v>
      </c>
      <c r="F246" t="s">
        <v>20</v>
      </c>
      <c r="G246" s="10">
        <f t="shared" si="12"/>
        <v>569.71428571428578</v>
      </c>
      <c r="H246" s="6">
        <f t="shared" si="13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4"/>
        <v>41834.208333333336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9.5" x14ac:dyDescent="0.4">
      <c r="A247">
        <v>245</v>
      </c>
      <c r="B247" t="s">
        <v>542</v>
      </c>
      <c r="C247" s="3" t="s">
        <v>543</v>
      </c>
      <c r="D247" s="9">
        <v>2900</v>
      </c>
      <c r="E247" s="9">
        <v>14771</v>
      </c>
      <c r="F247" t="s">
        <v>20</v>
      </c>
      <c r="G247" s="10">
        <f t="shared" si="12"/>
        <v>509.34482758620686</v>
      </c>
      <c r="H247" s="6">
        <f t="shared" si="13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4"/>
        <v>41736.208333333336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9.5" x14ac:dyDescent="0.4">
      <c r="A248">
        <v>246</v>
      </c>
      <c r="B248" t="s">
        <v>544</v>
      </c>
      <c r="C248" s="3" t="s">
        <v>545</v>
      </c>
      <c r="D248" s="9">
        <v>4500</v>
      </c>
      <c r="E248" s="9">
        <v>14649</v>
      </c>
      <c r="F248" t="s">
        <v>20</v>
      </c>
      <c r="G248" s="10">
        <f t="shared" si="12"/>
        <v>325.5333333333333</v>
      </c>
      <c r="H248" s="6">
        <f t="shared" si="13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4"/>
        <v>41491.208333333336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9.5" x14ac:dyDescent="0.4">
      <c r="A249">
        <v>247</v>
      </c>
      <c r="B249" t="s">
        <v>546</v>
      </c>
      <c r="C249" s="3" t="s">
        <v>547</v>
      </c>
      <c r="D249" s="9">
        <v>19800</v>
      </c>
      <c r="E249" s="9">
        <v>184658</v>
      </c>
      <c r="F249" t="s">
        <v>20</v>
      </c>
      <c r="G249" s="10">
        <f t="shared" si="12"/>
        <v>932.61616161616166</v>
      </c>
      <c r="H249" s="6">
        <f t="shared" si="13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4"/>
        <v>42726.25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9.5" x14ac:dyDescent="0.4">
      <c r="A250">
        <v>248</v>
      </c>
      <c r="B250" t="s">
        <v>548</v>
      </c>
      <c r="C250" s="3" t="s">
        <v>549</v>
      </c>
      <c r="D250" s="9">
        <v>6200</v>
      </c>
      <c r="E250" s="9">
        <v>13103</v>
      </c>
      <c r="F250" t="s">
        <v>20</v>
      </c>
      <c r="G250" s="10">
        <f t="shared" si="12"/>
        <v>211.33870967741933</v>
      </c>
      <c r="H250" s="6">
        <f t="shared" si="13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4"/>
        <v>42004.25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9.5" x14ac:dyDescent="0.4">
      <c r="A251">
        <v>249</v>
      </c>
      <c r="B251" t="s">
        <v>550</v>
      </c>
      <c r="C251" s="3" t="s">
        <v>551</v>
      </c>
      <c r="D251" s="9">
        <v>61500</v>
      </c>
      <c r="E251" s="9">
        <v>168095</v>
      </c>
      <c r="F251" t="s">
        <v>20</v>
      </c>
      <c r="G251" s="10">
        <f t="shared" si="12"/>
        <v>273.32520325203251</v>
      </c>
      <c r="H251" s="6">
        <f t="shared" si="13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4"/>
        <v>42006.25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9.5" x14ac:dyDescent="0.4">
      <c r="A252">
        <v>250</v>
      </c>
      <c r="B252" t="s">
        <v>552</v>
      </c>
      <c r="C252" s="3" t="s">
        <v>553</v>
      </c>
      <c r="D252" s="9">
        <v>100</v>
      </c>
      <c r="E252" s="9">
        <v>3</v>
      </c>
      <c r="F252" t="s">
        <v>14</v>
      </c>
      <c r="G252" s="10">
        <f t="shared" si="12"/>
        <v>3</v>
      </c>
      <c r="H252" s="6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4"/>
        <v>40203.25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9.5" x14ac:dyDescent="0.4">
      <c r="A253">
        <v>251</v>
      </c>
      <c r="B253" t="s">
        <v>554</v>
      </c>
      <c r="C253" s="3" t="s">
        <v>555</v>
      </c>
      <c r="D253" s="9">
        <v>7100</v>
      </c>
      <c r="E253" s="9">
        <v>3840</v>
      </c>
      <c r="F253" t="s">
        <v>14</v>
      </c>
      <c r="G253" s="10">
        <f t="shared" si="12"/>
        <v>54.084507042253513</v>
      </c>
      <c r="H253" s="6">
        <f t="shared" si="13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4"/>
        <v>41252.25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3.75" x14ac:dyDescent="0.4">
      <c r="A254">
        <v>252</v>
      </c>
      <c r="B254" t="s">
        <v>556</v>
      </c>
      <c r="C254" s="3" t="s">
        <v>557</v>
      </c>
      <c r="D254" s="9">
        <v>1000</v>
      </c>
      <c r="E254" s="9">
        <v>6263</v>
      </c>
      <c r="F254" t="s">
        <v>20</v>
      </c>
      <c r="G254" s="10">
        <f t="shared" si="12"/>
        <v>626.29999999999995</v>
      </c>
      <c r="H254" s="6">
        <f t="shared" si="13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4"/>
        <v>41572.208333333336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9.5" x14ac:dyDescent="0.4">
      <c r="A255">
        <v>253</v>
      </c>
      <c r="B255" t="s">
        <v>558</v>
      </c>
      <c r="C255" s="3" t="s">
        <v>559</v>
      </c>
      <c r="D255" s="9">
        <v>121500</v>
      </c>
      <c r="E255" s="9">
        <v>108161</v>
      </c>
      <c r="F255" t="s">
        <v>14</v>
      </c>
      <c r="G255" s="10">
        <f t="shared" si="12"/>
        <v>89.021399176954731</v>
      </c>
      <c r="H255" s="6">
        <f t="shared" si="13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4"/>
        <v>40641.208333333336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3.75" x14ac:dyDescent="0.4">
      <c r="A256">
        <v>254</v>
      </c>
      <c r="B256" t="s">
        <v>560</v>
      </c>
      <c r="C256" s="3" t="s">
        <v>561</v>
      </c>
      <c r="D256" s="9">
        <v>4600</v>
      </c>
      <c r="E256" s="9">
        <v>8505</v>
      </c>
      <c r="F256" t="s">
        <v>20</v>
      </c>
      <c r="G256" s="10">
        <f t="shared" si="12"/>
        <v>184.89130434782609</v>
      </c>
      <c r="H256" s="6">
        <f t="shared" si="13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4"/>
        <v>42787.25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3.75" x14ac:dyDescent="0.4">
      <c r="A257">
        <v>255</v>
      </c>
      <c r="B257" t="s">
        <v>562</v>
      </c>
      <c r="C257" s="3" t="s">
        <v>563</v>
      </c>
      <c r="D257" s="9">
        <v>80500</v>
      </c>
      <c r="E257" s="9">
        <v>96735</v>
      </c>
      <c r="F257" t="s">
        <v>20</v>
      </c>
      <c r="G257" s="10">
        <f t="shared" si="12"/>
        <v>120.16770186335404</v>
      </c>
      <c r="H257" s="6">
        <f t="shared" si="13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4"/>
        <v>40590.25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9.5" x14ac:dyDescent="0.4">
      <c r="A258">
        <v>256</v>
      </c>
      <c r="B258" t="s">
        <v>564</v>
      </c>
      <c r="C258" s="3" t="s">
        <v>565</v>
      </c>
      <c r="D258" s="9">
        <v>4100</v>
      </c>
      <c r="E258" s="9">
        <v>959</v>
      </c>
      <c r="F258" t="s">
        <v>14</v>
      </c>
      <c r="G258" s="10">
        <f t="shared" si="12"/>
        <v>23.390243902439025</v>
      </c>
      <c r="H258" s="6">
        <f t="shared" si="13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4"/>
        <v>42393.25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9.5" x14ac:dyDescent="0.4">
      <c r="A259">
        <v>257</v>
      </c>
      <c r="B259" t="s">
        <v>566</v>
      </c>
      <c r="C259" s="3" t="s">
        <v>567</v>
      </c>
      <c r="D259" s="9">
        <v>5700</v>
      </c>
      <c r="E259" s="9">
        <v>8322</v>
      </c>
      <c r="F259" t="s">
        <v>20</v>
      </c>
      <c r="G259" s="10">
        <f t="shared" ref="G259:G322" si="16">E259/D259*100</f>
        <v>146</v>
      </c>
      <c r="H259" s="6">
        <f t="shared" ref="H259:H322" si="17">IFERROR(E259/I259,"NONE")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8">(((L259/60)/60)/24)+DATE(1970,1,1)</f>
        <v>41338.25</v>
      </c>
      <c r="O259" s="12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9.5" x14ac:dyDescent="0.4">
      <c r="A260">
        <v>258</v>
      </c>
      <c r="B260" t="s">
        <v>568</v>
      </c>
      <c r="C260" s="3" t="s">
        <v>569</v>
      </c>
      <c r="D260" s="9">
        <v>5000</v>
      </c>
      <c r="E260" s="9">
        <v>13424</v>
      </c>
      <c r="F260" t="s">
        <v>20</v>
      </c>
      <c r="G260" s="10">
        <f t="shared" si="16"/>
        <v>268.48</v>
      </c>
      <c r="H260" s="6">
        <f t="shared" si="1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8"/>
        <v>42712.25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3.75" x14ac:dyDescent="0.4">
      <c r="A261">
        <v>259</v>
      </c>
      <c r="B261" t="s">
        <v>570</v>
      </c>
      <c r="C261" s="3" t="s">
        <v>571</v>
      </c>
      <c r="D261" s="9">
        <v>1800</v>
      </c>
      <c r="E261" s="9">
        <v>10755</v>
      </c>
      <c r="F261" t="s">
        <v>20</v>
      </c>
      <c r="G261" s="10">
        <f t="shared" si="16"/>
        <v>597.5</v>
      </c>
      <c r="H261" s="6">
        <f t="shared" si="1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8"/>
        <v>41251.25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9.5" x14ac:dyDescent="0.4">
      <c r="A262">
        <v>260</v>
      </c>
      <c r="B262" t="s">
        <v>572</v>
      </c>
      <c r="C262" s="3" t="s">
        <v>573</v>
      </c>
      <c r="D262" s="9">
        <v>6300</v>
      </c>
      <c r="E262" s="9">
        <v>9935</v>
      </c>
      <c r="F262" t="s">
        <v>20</v>
      </c>
      <c r="G262" s="10">
        <f t="shared" si="16"/>
        <v>157.69841269841268</v>
      </c>
      <c r="H262" s="6">
        <f t="shared" si="1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8"/>
        <v>41180.208333333336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3.75" x14ac:dyDescent="0.4">
      <c r="A263">
        <v>261</v>
      </c>
      <c r="B263" t="s">
        <v>574</v>
      </c>
      <c r="C263" s="3" t="s">
        <v>575</v>
      </c>
      <c r="D263" s="9">
        <v>84300</v>
      </c>
      <c r="E263" s="9">
        <v>26303</v>
      </c>
      <c r="F263" t="s">
        <v>14</v>
      </c>
      <c r="G263" s="10">
        <f t="shared" si="16"/>
        <v>31.201660735468568</v>
      </c>
      <c r="H263" s="6">
        <f t="shared" si="1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8"/>
        <v>40415.208333333336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9.5" x14ac:dyDescent="0.4">
      <c r="A264">
        <v>262</v>
      </c>
      <c r="B264" t="s">
        <v>576</v>
      </c>
      <c r="C264" s="3" t="s">
        <v>577</v>
      </c>
      <c r="D264" s="9">
        <v>1700</v>
      </c>
      <c r="E264" s="9">
        <v>5328</v>
      </c>
      <c r="F264" t="s">
        <v>20</v>
      </c>
      <c r="G264" s="10">
        <f t="shared" si="16"/>
        <v>313.41176470588238</v>
      </c>
      <c r="H264" s="6">
        <f t="shared" si="1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8"/>
        <v>40638.208333333336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9.5" x14ac:dyDescent="0.4">
      <c r="A265">
        <v>263</v>
      </c>
      <c r="B265" t="s">
        <v>578</v>
      </c>
      <c r="C265" s="3" t="s">
        <v>579</v>
      </c>
      <c r="D265" s="9">
        <v>2900</v>
      </c>
      <c r="E265" s="9">
        <v>10756</v>
      </c>
      <c r="F265" t="s">
        <v>20</v>
      </c>
      <c r="G265" s="10">
        <f t="shared" si="16"/>
        <v>370.89655172413791</v>
      </c>
      <c r="H265" s="6">
        <f t="shared" si="1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8"/>
        <v>40187.25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9.5" x14ac:dyDescent="0.4">
      <c r="A266">
        <v>264</v>
      </c>
      <c r="B266" t="s">
        <v>580</v>
      </c>
      <c r="C266" s="3" t="s">
        <v>581</v>
      </c>
      <c r="D266" s="9">
        <v>45600</v>
      </c>
      <c r="E266" s="9">
        <v>165375</v>
      </c>
      <c r="F266" t="s">
        <v>20</v>
      </c>
      <c r="G266" s="10">
        <f t="shared" si="16"/>
        <v>362.66447368421052</v>
      </c>
      <c r="H266" s="6">
        <f t="shared" si="1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8"/>
        <v>41317.25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9.5" x14ac:dyDescent="0.4">
      <c r="A267">
        <v>265</v>
      </c>
      <c r="B267" t="s">
        <v>582</v>
      </c>
      <c r="C267" s="3" t="s">
        <v>583</v>
      </c>
      <c r="D267" s="9">
        <v>4900</v>
      </c>
      <c r="E267" s="9">
        <v>6031</v>
      </c>
      <c r="F267" t="s">
        <v>20</v>
      </c>
      <c r="G267" s="10">
        <f t="shared" si="16"/>
        <v>123.08163265306122</v>
      </c>
      <c r="H267" s="6">
        <f t="shared" si="17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8"/>
        <v>42372.25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9.5" x14ac:dyDescent="0.4">
      <c r="A268">
        <v>266</v>
      </c>
      <c r="B268" t="s">
        <v>584</v>
      </c>
      <c r="C268" s="3" t="s">
        <v>585</v>
      </c>
      <c r="D268" s="9">
        <v>111900</v>
      </c>
      <c r="E268" s="9">
        <v>85902</v>
      </c>
      <c r="F268" t="s">
        <v>14</v>
      </c>
      <c r="G268" s="10">
        <f t="shared" si="16"/>
        <v>76.766756032171585</v>
      </c>
      <c r="H268" s="6">
        <f t="shared" si="1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8"/>
        <v>41950.25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9.5" x14ac:dyDescent="0.4">
      <c r="A269">
        <v>267</v>
      </c>
      <c r="B269" t="s">
        <v>586</v>
      </c>
      <c r="C269" s="3" t="s">
        <v>587</v>
      </c>
      <c r="D269" s="9">
        <v>61600</v>
      </c>
      <c r="E269" s="9">
        <v>143910</v>
      </c>
      <c r="F269" t="s">
        <v>20</v>
      </c>
      <c r="G269" s="10">
        <f t="shared" si="16"/>
        <v>233.62012987012989</v>
      </c>
      <c r="H269" s="6">
        <f t="shared" si="1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8"/>
        <v>41206.208333333336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9.5" x14ac:dyDescent="0.4">
      <c r="A270">
        <v>268</v>
      </c>
      <c r="B270" t="s">
        <v>588</v>
      </c>
      <c r="C270" s="3" t="s">
        <v>589</v>
      </c>
      <c r="D270" s="9">
        <v>1500</v>
      </c>
      <c r="E270" s="9">
        <v>2708</v>
      </c>
      <c r="F270" t="s">
        <v>20</v>
      </c>
      <c r="G270" s="10">
        <f t="shared" si="16"/>
        <v>180.53333333333333</v>
      </c>
      <c r="H270" s="6">
        <f t="shared" si="17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8"/>
        <v>41186.208333333336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9.5" x14ac:dyDescent="0.4">
      <c r="A271">
        <v>269</v>
      </c>
      <c r="B271" t="s">
        <v>590</v>
      </c>
      <c r="C271" s="3" t="s">
        <v>591</v>
      </c>
      <c r="D271" s="9">
        <v>3500</v>
      </c>
      <c r="E271" s="9">
        <v>8842</v>
      </c>
      <c r="F271" t="s">
        <v>20</v>
      </c>
      <c r="G271" s="10">
        <f t="shared" si="16"/>
        <v>252.62857142857143</v>
      </c>
      <c r="H271" s="6">
        <f t="shared" si="17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8"/>
        <v>43496.25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9.5" x14ac:dyDescent="0.4">
      <c r="A272">
        <v>270</v>
      </c>
      <c r="B272" t="s">
        <v>592</v>
      </c>
      <c r="C272" s="3" t="s">
        <v>593</v>
      </c>
      <c r="D272" s="9">
        <v>173900</v>
      </c>
      <c r="E272" s="9">
        <v>47260</v>
      </c>
      <c r="F272" t="s">
        <v>74</v>
      </c>
      <c r="G272" s="10">
        <f t="shared" si="16"/>
        <v>27.176538240368025</v>
      </c>
      <c r="H272" s="6">
        <f t="shared" si="1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8"/>
        <v>40514.25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3.75" x14ac:dyDescent="0.4">
      <c r="A273">
        <v>271</v>
      </c>
      <c r="B273" t="s">
        <v>594</v>
      </c>
      <c r="C273" s="3" t="s">
        <v>595</v>
      </c>
      <c r="D273" s="9">
        <v>153700</v>
      </c>
      <c r="E273" s="9">
        <v>1953</v>
      </c>
      <c r="F273" t="s">
        <v>47</v>
      </c>
      <c r="G273" s="10">
        <f t="shared" si="16"/>
        <v>1.2706571242680547</v>
      </c>
      <c r="H273" s="6">
        <f t="shared" si="17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8"/>
        <v>42345.25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9.5" x14ac:dyDescent="0.4">
      <c r="A274">
        <v>272</v>
      </c>
      <c r="B274" t="s">
        <v>596</v>
      </c>
      <c r="C274" s="3" t="s">
        <v>597</v>
      </c>
      <c r="D274" s="9">
        <v>51100</v>
      </c>
      <c r="E274" s="9">
        <v>155349</v>
      </c>
      <c r="F274" t="s">
        <v>20</v>
      </c>
      <c r="G274" s="10">
        <f t="shared" si="16"/>
        <v>304.0097847358121</v>
      </c>
      <c r="H274" s="6">
        <f t="shared" si="1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8"/>
        <v>43656.208333333328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9.5" x14ac:dyDescent="0.4">
      <c r="A275">
        <v>273</v>
      </c>
      <c r="B275" t="s">
        <v>598</v>
      </c>
      <c r="C275" s="3" t="s">
        <v>599</v>
      </c>
      <c r="D275" s="9">
        <v>7800</v>
      </c>
      <c r="E275" s="9">
        <v>10704</v>
      </c>
      <c r="F275" t="s">
        <v>20</v>
      </c>
      <c r="G275" s="10">
        <f t="shared" si="16"/>
        <v>137.23076923076923</v>
      </c>
      <c r="H275" s="6">
        <f t="shared" si="1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8"/>
        <v>42995.208333333328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3.75" x14ac:dyDescent="0.4">
      <c r="A276">
        <v>274</v>
      </c>
      <c r="B276" t="s">
        <v>600</v>
      </c>
      <c r="C276" s="3" t="s">
        <v>601</v>
      </c>
      <c r="D276" s="9">
        <v>2400</v>
      </c>
      <c r="E276" s="9">
        <v>773</v>
      </c>
      <c r="F276" t="s">
        <v>14</v>
      </c>
      <c r="G276" s="10">
        <f t="shared" si="16"/>
        <v>32.208333333333336</v>
      </c>
      <c r="H276" s="6">
        <f t="shared" si="17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8"/>
        <v>43045.25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3.75" x14ac:dyDescent="0.4">
      <c r="A277">
        <v>275</v>
      </c>
      <c r="B277" t="s">
        <v>602</v>
      </c>
      <c r="C277" s="3" t="s">
        <v>603</v>
      </c>
      <c r="D277" s="9">
        <v>3900</v>
      </c>
      <c r="E277" s="9">
        <v>9419</v>
      </c>
      <c r="F277" t="s">
        <v>20</v>
      </c>
      <c r="G277" s="10">
        <f t="shared" si="16"/>
        <v>241.51282051282053</v>
      </c>
      <c r="H277" s="6">
        <f t="shared" si="1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8"/>
        <v>43561.208333333328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9.5" x14ac:dyDescent="0.4">
      <c r="A278">
        <v>276</v>
      </c>
      <c r="B278" t="s">
        <v>604</v>
      </c>
      <c r="C278" s="3" t="s">
        <v>605</v>
      </c>
      <c r="D278" s="9">
        <v>5500</v>
      </c>
      <c r="E278" s="9">
        <v>5324</v>
      </c>
      <c r="F278" t="s">
        <v>14</v>
      </c>
      <c r="G278" s="10">
        <f t="shared" si="16"/>
        <v>96.8</v>
      </c>
      <c r="H278" s="6">
        <f t="shared" si="1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8"/>
        <v>41018.208333333336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3.75" x14ac:dyDescent="0.4">
      <c r="A279">
        <v>277</v>
      </c>
      <c r="B279" t="s">
        <v>606</v>
      </c>
      <c r="C279" s="3" t="s">
        <v>607</v>
      </c>
      <c r="D279" s="9">
        <v>700</v>
      </c>
      <c r="E279" s="9">
        <v>7465</v>
      </c>
      <c r="F279" t="s">
        <v>20</v>
      </c>
      <c r="G279" s="10">
        <f t="shared" si="16"/>
        <v>1066.4285714285716</v>
      </c>
      <c r="H279" s="6">
        <f t="shared" si="17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8"/>
        <v>40378.208333333336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9.5" x14ac:dyDescent="0.4">
      <c r="A280">
        <v>278</v>
      </c>
      <c r="B280" t="s">
        <v>608</v>
      </c>
      <c r="C280" s="3" t="s">
        <v>609</v>
      </c>
      <c r="D280" s="9">
        <v>2700</v>
      </c>
      <c r="E280" s="9">
        <v>8799</v>
      </c>
      <c r="F280" t="s">
        <v>20</v>
      </c>
      <c r="G280" s="10">
        <f t="shared" si="16"/>
        <v>325.88888888888891</v>
      </c>
      <c r="H280" s="6">
        <f t="shared" si="17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8"/>
        <v>41239.25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9.5" x14ac:dyDescent="0.4">
      <c r="A281">
        <v>279</v>
      </c>
      <c r="B281" t="s">
        <v>610</v>
      </c>
      <c r="C281" s="3" t="s">
        <v>611</v>
      </c>
      <c r="D281" s="9">
        <v>8000</v>
      </c>
      <c r="E281" s="9">
        <v>13656</v>
      </c>
      <c r="F281" t="s">
        <v>20</v>
      </c>
      <c r="G281" s="10">
        <f t="shared" si="16"/>
        <v>170.70000000000002</v>
      </c>
      <c r="H281" s="6">
        <f t="shared" si="1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8"/>
        <v>43346.208333333328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3.75" x14ac:dyDescent="0.4">
      <c r="A282">
        <v>280</v>
      </c>
      <c r="B282" t="s">
        <v>612</v>
      </c>
      <c r="C282" s="3" t="s">
        <v>613</v>
      </c>
      <c r="D282" s="9">
        <v>2500</v>
      </c>
      <c r="E282" s="9">
        <v>14536</v>
      </c>
      <c r="F282" t="s">
        <v>20</v>
      </c>
      <c r="G282" s="10">
        <f t="shared" si="16"/>
        <v>581.44000000000005</v>
      </c>
      <c r="H282" s="6">
        <f t="shared" si="1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8"/>
        <v>43060.25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9.5" x14ac:dyDescent="0.4">
      <c r="A283">
        <v>281</v>
      </c>
      <c r="B283" t="s">
        <v>614</v>
      </c>
      <c r="C283" s="3" t="s">
        <v>615</v>
      </c>
      <c r="D283" s="9">
        <v>164500</v>
      </c>
      <c r="E283" s="9">
        <v>150552</v>
      </c>
      <c r="F283" t="s">
        <v>14</v>
      </c>
      <c r="G283" s="10">
        <f t="shared" si="16"/>
        <v>91.520972644376897</v>
      </c>
      <c r="H283" s="6">
        <f t="shared" si="1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8"/>
        <v>40979.25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9.5" x14ac:dyDescent="0.4">
      <c r="A284">
        <v>282</v>
      </c>
      <c r="B284" t="s">
        <v>616</v>
      </c>
      <c r="C284" s="3" t="s">
        <v>617</v>
      </c>
      <c r="D284" s="9">
        <v>8400</v>
      </c>
      <c r="E284" s="9">
        <v>9076</v>
      </c>
      <c r="F284" t="s">
        <v>20</v>
      </c>
      <c r="G284" s="10">
        <f t="shared" si="16"/>
        <v>108.04761904761904</v>
      </c>
      <c r="H284" s="6">
        <f t="shared" si="1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8"/>
        <v>42701.25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3.75" x14ac:dyDescent="0.4">
      <c r="A285">
        <v>283</v>
      </c>
      <c r="B285" t="s">
        <v>618</v>
      </c>
      <c r="C285" s="3" t="s">
        <v>619</v>
      </c>
      <c r="D285" s="9">
        <v>8100</v>
      </c>
      <c r="E285" s="9">
        <v>1517</v>
      </c>
      <c r="F285" t="s">
        <v>14</v>
      </c>
      <c r="G285" s="10">
        <f t="shared" si="16"/>
        <v>18.728395061728396</v>
      </c>
      <c r="H285" s="6">
        <f t="shared" si="17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8"/>
        <v>42520.208333333328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9.5" x14ac:dyDescent="0.4">
      <c r="A286">
        <v>284</v>
      </c>
      <c r="B286" t="s">
        <v>620</v>
      </c>
      <c r="C286" s="3" t="s">
        <v>621</v>
      </c>
      <c r="D286" s="9">
        <v>9800</v>
      </c>
      <c r="E286" s="9">
        <v>8153</v>
      </c>
      <c r="F286" t="s">
        <v>14</v>
      </c>
      <c r="G286" s="10">
        <f t="shared" si="16"/>
        <v>83.193877551020407</v>
      </c>
      <c r="H286" s="6">
        <f t="shared" si="1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8"/>
        <v>41030.208333333336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9.5" x14ac:dyDescent="0.4">
      <c r="A287">
        <v>285</v>
      </c>
      <c r="B287" t="s">
        <v>622</v>
      </c>
      <c r="C287" s="3" t="s">
        <v>623</v>
      </c>
      <c r="D287" s="9">
        <v>900</v>
      </c>
      <c r="E287" s="9">
        <v>6357</v>
      </c>
      <c r="F287" t="s">
        <v>20</v>
      </c>
      <c r="G287" s="10">
        <f t="shared" si="16"/>
        <v>706.33333333333337</v>
      </c>
      <c r="H287" s="6">
        <f t="shared" si="1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8"/>
        <v>42623.208333333328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9.5" x14ac:dyDescent="0.4">
      <c r="A288">
        <v>286</v>
      </c>
      <c r="B288" t="s">
        <v>624</v>
      </c>
      <c r="C288" s="3" t="s">
        <v>625</v>
      </c>
      <c r="D288" s="9">
        <v>112100</v>
      </c>
      <c r="E288" s="9">
        <v>19557</v>
      </c>
      <c r="F288" t="s">
        <v>74</v>
      </c>
      <c r="G288" s="10">
        <f t="shared" si="16"/>
        <v>17.446030330062445</v>
      </c>
      <c r="H288" s="6">
        <f t="shared" si="1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8"/>
        <v>42697.25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9.5" x14ac:dyDescent="0.4">
      <c r="A289">
        <v>287</v>
      </c>
      <c r="B289" t="s">
        <v>626</v>
      </c>
      <c r="C289" s="3" t="s">
        <v>627</v>
      </c>
      <c r="D289" s="9">
        <v>6300</v>
      </c>
      <c r="E289" s="9">
        <v>13213</v>
      </c>
      <c r="F289" t="s">
        <v>20</v>
      </c>
      <c r="G289" s="10">
        <f t="shared" si="16"/>
        <v>209.73015873015873</v>
      </c>
      <c r="H289" s="6">
        <f t="shared" si="17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8"/>
        <v>42122.208333333328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9.5" x14ac:dyDescent="0.4">
      <c r="A290">
        <v>288</v>
      </c>
      <c r="B290" t="s">
        <v>628</v>
      </c>
      <c r="C290" s="3" t="s">
        <v>629</v>
      </c>
      <c r="D290" s="9">
        <v>5600</v>
      </c>
      <c r="E290" s="9">
        <v>5476</v>
      </c>
      <c r="F290" t="s">
        <v>14</v>
      </c>
      <c r="G290" s="10">
        <f t="shared" si="16"/>
        <v>97.785714285714292</v>
      </c>
      <c r="H290" s="6">
        <f t="shared" si="1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8"/>
        <v>40982.208333333336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9.5" x14ac:dyDescent="0.4">
      <c r="A291">
        <v>289</v>
      </c>
      <c r="B291" t="s">
        <v>630</v>
      </c>
      <c r="C291" s="3" t="s">
        <v>631</v>
      </c>
      <c r="D291" s="9">
        <v>800</v>
      </c>
      <c r="E291" s="9">
        <v>13474</v>
      </c>
      <c r="F291" t="s">
        <v>20</v>
      </c>
      <c r="G291" s="10">
        <f t="shared" si="16"/>
        <v>1684.25</v>
      </c>
      <c r="H291" s="6">
        <f t="shared" si="1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8"/>
        <v>42219.208333333328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9.5" x14ac:dyDescent="0.4">
      <c r="A292">
        <v>290</v>
      </c>
      <c r="B292" t="s">
        <v>632</v>
      </c>
      <c r="C292" s="3" t="s">
        <v>633</v>
      </c>
      <c r="D292" s="9">
        <v>168600</v>
      </c>
      <c r="E292" s="9">
        <v>91722</v>
      </c>
      <c r="F292" t="s">
        <v>14</v>
      </c>
      <c r="G292" s="10">
        <f t="shared" si="16"/>
        <v>54.402135231316727</v>
      </c>
      <c r="H292" s="6">
        <f t="shared" si="1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8"/>
        <v>41404.208333333336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9.5" x14ac:dyDescent="0.4">
      <c r="A293">
        <v>291</v>
      </c>
      <c r="B293" t="s">
        <v>634</v>
      </c>
      <c r="C293" s="3" t="s">
        <v>635</v>
      </c>
      <c r="D293" s="9">
        <v>1800</v>
      </c>
      <c r="E293" s="9">
        <v>8219</v>
      </c>
      <c r="F293" t="s">
        <v>20</v>
      </c>
      <c r="G293" s="10">
        <f t="shared" si="16"/>
        <v>456.61111111111109</v>
      </c>
      <c r="H293" s="6">
        <f t="shared" si="1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8"/>
        <v>40831.208333333336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9.5" x14ac:dyDescent="0.4">
      <c r="A294">
        <v>292</v>
      </c>
      <c r="B294" t="s">
        <v>636</v>
      </c>
      <c r="C294" s="3" t="s">
        <v>637</v>
      </c>
      <c r="D294" s="9">
        <v>7300</v>
      </c>
      <c r="E294" s="9">
        <v>717</v>
      </c>
      <c r="F294" t="s">
        <v>14</v>
      </c>
      <c r="G294" s="10">
        <f t="shared" si="16"/>
        <v>9.8219178082191778</v>
      </c>
      <c r="H294" s="6">
        <f t="shared" si="17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8"/>
        <v>40984.208333333336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9.5" x14ac:dyDescent="0.4">
      <c r="A295">
        <v>293</v>
      </c>
      <c r="B295" t="s">
        <v>638</v>
      </c>
      <c r="C295" s="3" t="s">
        <v>639</v>
      </c>
      <c r="D295" s="9">
        <v>6500</v>
      </c>
      <c r="E295" s="9">
        <v>1065</v>
      </c>
      <c r="F295" t="s">
        <v>74</v>
      </c>
      <c r="G295" s="10">
        <f t="shared" si="16"/>
        <v>16.384615384615383</v>
      </c>
      <c r="H295" s="6">
        <f t="shared" si="17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8"/>
        <v>40456.208333333336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9.5" x14ac:dyDescent="0.4">
      <c r="A296">
        <v>294</v>
      </c>
      <c r="B296" t="s">
        <v>640</v>
      </c>
      <c r="C296" s="3" t="s">
        <v>641</v>
      </c>
      <c r="D296" s="9">
        <v>600</v>
      </c>
      <c r="E296" s="9">
        <v>8038</v>
      </c>
      <c r="F296" t="s">
        <v>20</v>
      </c>
      <c r="G296" s="10">
        <f t="shared" si="16"/>
        <v>1339.6666666666667</v>
      </c>
      <c r="H296" s="6">
        <f t="shared" si="1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8"/>
        <v>43399.208333333328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3.75" x14ac:dyDescent="0.4">
      <c r="A297">
        <v>295</v>
      </c>
      <c r="B297" t="s">
        <v>642</v>
      </c>
      <c r="C297" s="3" t="s">
        <v>643</v>
      </c>
      <c r="D297" s="9">
        <v>192900</v>
      </c>
      <c r="E297" s="9">
        <v>68769</v>
      </c>
      <c r="F297" t="s">
        <v>14</v>
      </c>
      <c r="G297" s="10">
        <f t="shared" si="16"/>
        <v>35.650077760497666</v>
      </c>
      <c r="H297" s="6">
        <f t="shared" si="1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8"/>
        <v>41562.208333333336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3.75" x14ac:dyDescent="0.4">
      <c r="A298">
        <v>296</v>
      </c>
      <c r="B298" t="s">
        <v>644</v>
      </c>
      <c r="C298" s="3" t="s">
        <v>645</v>
      </c>
      <c r="D298" s="9">
        <v>6100</v>
      </c>
      <c r="E298" s="9">
        <v>3352</v>
      </c>
      <c r="F298" t="s">
        <v>14</v>
      </c>
      <c r="G298" s="10">
        <f t="shared" si="16"/>
        <v>54.950819672131146</v>
      </c>
      <c r="H298" s="6">
        <f t="shared" si="17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8"/>
        <v>43493.25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9.5" x14ac:dyDescent="0.4">
      <c r="A299">
        <v>297</v>
      </c>
      <c r="B299" t="s">
        <v>646</v>
      </c>
      <c r="C299" s="3" t="s">
        <v>647</v>
      </c>
      <c r="D299" s="9">
        <v>7200</v>
      </c>
      <c r="E299" s="9">
        <v>6785</v>
      </c>
      <c r="F299" t="s">
        <v>14</v>
      </c>
      <c r="G299" s="10">
        <f t="shared" si="16"/>
        <v>94.236111111111114</v>
      </c>
      <c r="H299" s="6">
        <f t="shared" si="1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8"/>
        <v>41653.25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9.5" x14ac:dyDescent="0.4">
      <c r="A300">
        <v>298</v>
      </c>
      <c r="B300" t="s">
        <v>648</v>
      </c>
      <c r="C300" s="3" t="s">
        <v>649</v>
      </c>
      <c r="D300" s="9">
        <v>3500</v>
      </c>
      <c r="E300" s="9">
        <v>5037</v>
      </c>
      <c r="F300" t="s">
        <v>20</v>
      </c>
      <c r="G300" s="10">
        <f t="shared" si="16"/>
        <v>143.91428571428571</v>
      </c>
      <c r="H300" s="6">
        <f t="shared" si="17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8"/>
        <v>42426.25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3.75" x14ac:dyDescent="0.4">
      <c r="A301">
        <v>299</v>
      </c>
      <c r="B301" t="s">
        <v>650</v>
      </c>
      <c r="C301" s="3" t="s">
        <v>651</v>
      </c>
      <c r="D301" s="9">
        <v>3800</v>
      </c>
      <c r="E301" s="9">
        <v>1954</v>
      </c>
      <c r="F301" t="s">
        <v>14</v>
      </c>
      <c r="G301" s="10">
        <f t="shared" si="16"/>
        <v>51.421052631578945</v>
      </c>
      <c r="H301" s="6">
        <f t="shared" si="17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8"/>
        <v>42432.25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9.5" x14ac:dyDescent="0.4">
      <c r="A302">
        <v>300</v>
      </c>
      <c r="B302" t="s">
        <v>652</v>
      </c>
      <c r="C302" s="3" t="s">
        <v>653</v>
      </c>
      <c r="D302" s="9">
        <v>100</v>
      </c>
      <c r="E302" s="9">
        <v>5</v>
      </c>
      <c r="F302" t="s">
        <v>14</v>
      </c>
      <c r="G302" s="10">
        <f t="shared" si="16"/>
        <v>5</v>
      </c>
      <c r="H302" s="6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8"/>
        <v>42977.208333333328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19.5" x14ac:dyDescent="0.4">
      <c r="A303">
        <v>301</v>
      </c>
      <c r="B303" t="s">
        <v>654</v>
      </c>
      <c r="C303" s="3" t="s">
        <v>655</v>
      </c>
      <c r="D303" s="9">
        <v>900</v>
      </c>
      <c r="E303" s="9">
        <v>12102</v>
      </c>
      <c r="F303" t="s">
        <v>20</v>
      </c>
      <c r="G303" s="10">
        <f t="shared" si="16"/>
        <v>1344.6666666666667</v>
      </c>
      <c r="H303" s="6">
        <f t="shared" si="1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8"/>
        <v>42061.25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9.5" x14ac:dyDescent="0.4">
      <c r="A304">
        <v>302</v>
      </c>
      <c r="B304" t="s">
        <v>656</v>
      </c>
      <c r="C304" s="3" t="s">
        <v>657</v>
      </c>
      <c r="D304" s="9">
        <v>76100</v>
      </c>
      <c r="E304" s="9">
        <v>24234</v>
      </c>
      <c r="F304" t="s">
        <v>14</v>
      </c>
      <c r="G304" s="10">
        <f t="shared" si="16"/>
        <v>31.844940867279899</v>
      </c>
      <c r="H304" s="6">
        <f t="shared" si="1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8"/>
        <v>43345.208333333328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9.5" x14ac:dyDescent="0.4">
      <c r="A305">
        <v>303</v>
      </c>
      <c r="B305" t="s">
        <v>658</v>
      </c>
      <c r="C305" s="3" t="s">
        <v>659</v>
      </c>
      <c r="D305" s="9">
        <v>3400</v>
      </c>
      <c r="E305" s="9">
        <v>2809</v>
      </c>
      <c r="F305" t="s">
        <v>14</v>
      </c>
      <c r="G305" s="10">
        <f t="shared" si="16"/>
        <v>82.617647058823536</v>
      </c>
      <c r="H305" s="6">
        <f t="shared" si="17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8"/>
        <v>42376.25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9.5" x14ac:dyDescent="0.4">
      <c r="A306">
        <v>304</v>
      </c>
      <c r="B306" t="s">
        <v>660</v>
      </c>
      <c r="C306" s="3" t="s">
        <v>661</v>
      </c>
      <c r="D306" s="9">
        <v>2100</v>
      </c>
      <c r="E306" s="9">
        <v>11469</v>
      </c>
      <c r="F306" t="s">
        <v>20</v>
      </c>
      <c r="G306" s="10">
        <f t="shared" si="16"/>
        <v>546.14285714285722</v>
      </c>
      <c r="H306" s="6">
        <f t="shared" si="1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8"/>
        <v>42589.208333333328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9.5" x14ac:dyDescent="0.4">
      <c r="A307">
        <v>305</v>
      </c>
      <c r="B307" t="s">
        <v>662</v>
      </c>
      <c r="C307" s="3" t="s">
        <v>663</v>
      </c>
      <c r="D307" s="9">
        <v>2800</v>
      </c>
      <c r="E307" s="9">
        <v>8014</v>
      </c>
      <c r="F307" t="s">
        <v>20</v>
      </c>
      <c r="G307" s="10">
        <f t="shared" si="16"/>
        <v>286.21428571428572</v>
      </c>
      <c r="H307" s="6">
        <f t="shared" si="17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8"/>
        <v>42448.208333333328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3.75" x14ac:dyDescent="0.4">
      <c r="A308">
        <v>306</v>
      </c>
      <c r="B308" t="s">
        <v>664</v>
      </c>
      <c r="C308" s="3" t="s">
        <v>665</v>
      </c>
      <c r="D308" s="9">
        <v>6500</v>
      </c>
      <c r="E308" s="9">
        <v>514</v>
      </c>
      <c r="F308" t="s">
        <v>14</v>
      </c>
      <c r="G308" s="10">
        <f t="shared" si="16"/>
        <v>7.9076923076923071</v>
      </c>
      <c r="H308" s="6">
        <f t="shared" si="17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8"/>
        <v>42930.208333333328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9.5" x14ac:dyDescent="0.4">
      <c r="A309">
        <v>307</v>
      </c>
      <c r="B309" t="s">
        <v>666</v>
      </c>
      <c r="C309" s="3" t="s">
        <v>667</v>
      </c>
      <c r="D309" s="9">
        <v>32900</v>
      </c>
      <c r="E309" s="9">
        <v>43473</v>
      </c>
      <c r="F309" t="s">
        <v>20</v>
      </c>
      <c r="G309" s="10">
        <f t="shared" si="16"/>
        <v>132.13677811550153</v>
      </c>
      <c r="H309" s="6">
        <f t="shared" si="1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8"/>
        <v>41066.208333333336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9.5" x14ac:dyDescent="0.4">
      <c r="A310">
        <v>308</v>
      </c>
      <c r="B310" t="s">
        <v>668</v>
      </c>
      <c r="C310" s="3" t="s">
        <v>669</v>
      </c>
      <c r="D310" s="9">
        <v>118200</v>
      </c>
      <c r="E310" s="9">
        <v>87560</v>
      </c>
      <c r="F310" t="s">
        <v>14</v>
      </c>
      <c r="G310" s="10">
        <f t="shared" si="16"/>
        <v>74.077834179357026</v>
      </c>
      <c r="H310" s="6">
        <f t="shared" si="1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8"/>
        <v>40651.208333333336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9.5" x14ac:dyDescent="0.4">
      <c r="A311">
        <v>309</v>
      </c>
      <c r="B311" t="s">
        <v>670</v>
      </c>
      <c r="C311" s="3" t="s">
        <v>671</v>
      </c>
      <c r="D311" s="9">
        <v>4100</v>
      </c>
      <c r="E311" s="9">
        <v>3087</v>
      </c>
      <c r="F311" t="s">
        <v>74</v>
      </c>
      <c r="G311" s="10">
        <f t="shared" si="16"/>
        <v>75.292682926829272</v>
      </c>
      <c r="H311" s="6">
        <f t="shared" si="17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8"/>
        <v>40807.208333333336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9.5" x14ac:dyDescent="0.4">
      <c r="A312">
        <v>310</v>
      </c>
      <c r="B312" t="s">
        <v>672</v>
      </c>
      <c r="C312" s="3" t="s">
        <v>673</v>
      </c>
      <c r="D312" s="9">
        <v>7800</v>
      </c>
      <c r="E312" s="9">
        <v>1586</v>
      </c>
      <c r="F312" t="s">
        <v>14</v>
      </c>
      <c r="G312" s="10">
        <f t="shared" si="16"/>
        <v>20.333333333333332</v>
      </c>
      <c r="H312" s="6">
        <f t="shared" si="17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8"/>
        <v>40277.208333333336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9.5" x14ac:dyDescent="0.4">
      <c r="A313">
        <v>311</v>
      </c>
      <c r="B313" t="s">
        <v>674</v>
      </c>
      <c r="C313" s="3" t="s">
        <v>675</v>
      </c>
      <c r="D313" s="9">
        <v>6300</v>
      </c>
      <c r="E313" s="9">
        <v>12812</v>
      </c>
      <c r="F313" t="s">
        <v>20</v>
      </c>
      <c r="G313" s="10">
        <f t="shared" si="16"/>
        <v>203.36507936507937</v>
      </c>
      <c r="H313" s="6">
        <f t="shared" si="1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8"/>
        <v>40590.25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9.5" x14ac:dyDescent="0.4">
      <c r="A314">
        <v>312</v>
      </c>
      <c r="B314" t="s">
        <v>676</v>
      </c>
      <c r="C314" s="3" t="s">
        <v>677</v>
      </c>
      <c r="D314" s="9">
        <v>59100</v>
      </c>
      <c r="E314" s="9">
        <v>183345</v>
      </c>
      <c r="F314" t="s">
        <v>20</v>
      </c>
      <c r="G314" s="10">
        <f t="shared" si="16"/>
        <v>310.2284263959391</v>
      </c>
      <c r="H314" s="6">
        <f t="shared" si="1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8"/>
        <v>41572.208333333336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9.5" x14ac:dyDescent="0.4">
      <c r="A315">
        <v>313</v>
      </c>
      <c r="B315" t="s">
        <v>678</v>
      </c>
      <c r="C315" s="3" t="s">
        <v>679</v>
      </c>
      <c r="D315" s="9">
        <v>2200</v>
      </c>
      <c r="E315" s="9">
        <v>8697</v>
      </c>
      <c r="F315" t="s">
        <v>20</v>
      </c>
      <c r="G315" s="10">
        <f t="shared" si="16"/>
        <v>395.31818181818181</v>
      </c>
      <c r="H315" s="6">
        <f t="shared" si="17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8"/>
        <v>40966.25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9.5" x14ac:dyDescent="0.4">
      <c r="A316">
        <v>314</v>
      </c>
      <c r="B316" t="s">
        <v>680</v>
      </c>
      <c r="C316" s="3" t="s">
        <v>681</v>
      </c>
      <c r="D316" s="9">
        <v>1400</v>
      </c>
      <c r="E316" s="9">
        <v>4126</v>
      </c>
      <c r="F316" t="s">
        <v>20</v>
      </c>
      <c r="G316" s="10">
        <f t="shared" si="16"/>
        <v>294.71428571428572</v>
      </c>
      <c r="H316" s="6">
        <f t="shared" si="1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8"/>
        <v>43536.208333333328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3.75" x14ac:dyDescent="0.4">
      <c r="A317">
        <v>315</v>
      </c>
      <c r="B317" t="s">
        <v>682</v>
      </c>
      <c r="C317" s="3" t="s">
        <v>683</v>
      </c>
      <c r="D317" s="9">
        <v>9500</v>
      </c>
      <c r="E317" s="9">
        <v>3220</v>
      </c>
      <c r="F317" t="s">
        <v>14</v>
      </c>
      <c r="G317" s="10">
        <f t="shared" si="16"/>
        <v>33.89473684210526</v>
      </c>
      <c r="H317" s="6">
        <f t="shared" si="17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8"/>
        <v>41783.208333333336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9.5" x14ac:dyDescent="0.4">
      <c r="A318">
        <v>316</v>
      </c>
      <c r="B318" t="s">
        <v>684</v>
      </c>
      <c r="C318" s="3" t="s">
        <v>685</v>
      </c>
      <c r="D318" s="9">
        <v>9600</v>
      </c>
      <c r="E318" s="9">
        <v>6401</v>
      </c>
      <c r="F318" t="s">
        <v>14</v>
      </c>
      <c r="G318" s="10">
        <f t="shared" si="16"/>
        <v>66.677083333333329</v>
      </c>
      <c r="H318" s="6">
        <f t="shared" si="1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8"/>
        <v>43788.25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9.5" x14ac:dyDescent="0.4">
      <c r="A319">
        <v>317</v>
      </c>
      <c r="B319" t="s">
        <v>686</v>
      </c>
      <c r="C319" s="3" t="s">
        <v>687</v>
      </c>
      <c r="D319" s="9">
        <v>6600</v>
      </c>
      <c r="E319" s="9">
        <v>1269</v>
      </c>
      <c r="F319" t="s">
        <v>14</v>
      </c>
      <c r="G319" s="10">
        <f t="shared" si="16"/>
        <v>19.227272727272727</v>
      </c>
      <c r="H319" s="6">
        <f t="shared" si="17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8"/>
        <v>42869.208333333328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3.75" x14ac:dyDescent="0.4">
      <c r="A320">
        <v>318</v>
      </c>
      <c r="B320" t="s">
        <v>688</v>
      </c>
      <c r="C320" s="3" t="s">
        <v>689</v>
      </c>
      <c r="D320" s="9">
        <v>5700</v>
      </c>
      <c r="E320" s="9">
        <v>903</v>
      </c>
      <c r="F320" t="s">
        <v>14</v>
      </c>
      <c r="G320" s="10">
        <f t="shared" si="16"/>
        <v>15.842105263157894</v>
      </c>
      <c r="H320" s="6">
        <f t="shared" si="17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8"/>
        <v>41684.25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9.5" x14ac:dyDescent="0.4">
      <c r="A321">
        <v>319</v>
      </c>
      <c r="B321" t="s">
        <v>690</v>
      </c>
      <c r="C321" s="3" t="s">
        <v>691</v>
      </c>
      <c r="D321" s="9">
        <v>8400</v>
      </c>
      <c r="E321" s="9">
        <v>3251</v>
      </c>
      <c r="F321" t="s">
        <v>74</v>
      </c>
      <c r="G321" s="10">
        <f t="shared" si="16"/>
        <v>38.702380952380956</v>
      </c>
      <c r="H321" s="6">
        <f t="shared" si="17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8"/>
        <v>40402.208333333336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9.5" x14ac:dyDescent="0.4">
      <c r="A322">
        <v>320</v>
      </c>
      <c r="B322" t="s">
        <v>692</v>
      </c>
      <c r="C322" s="3" t="s">
        <v>693</v>
      </c>
      <c r="D322" s="9">
        <v>84400</v>
      </c>
      <c r="E322" s="9">
        <v>8092</v>
      </c>
      <c r="F322" t="s">
        <v>14</v>
      </c>
      <c r="G322" s="10">
        <f t="shared" si="16"/>
        <v>9.5876777251184837</v>
      </c>
      <c r="H322" s="6">
        <f t="shared" si="17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8"/>
        <v>40673.208333333336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3.75" x14ac:dyDescent="0.4">
      <c r="A323">
        <v>321</v>
      </c>
      <c r="B323" t="s">
        <v>694</v>
      </c>
      <c r="C323" s="3" t="s">
        <v>695</v>
      </c>
      <c r="D323" s="9">
        <v>170400</v>
      </c>
      <c r="E323" s="9">
        <v>160422</v>
      </c>
      <c r="F323" t="s">
        <v>14</v>
      </c>
      <c r="G323" s="10">
        <f t="shared" ref="G323:G386" si="20">E323/D323*100</f>
        <v>94.144366197183089</v>
      </c>
      <c r="H323" s="6">
        <f t="shared" ref="H323:H386" si="21">IFERROR(E323/I323,"NONE")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2">(((L323/60)/60)/24)+DATE(1970,1,1)</f>
        <v>40634.208333333336</v>
      </c>
      <c r="O323" s="12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3.75" x14ac:dyDescent="0.4">
      <c r="A324">
        <v>322</v>
      </c>
      <c r="B324" t="s">
        <v>696</v>
      </c>
      <c r="C324" s="3" t="s">
        <v>697</v>
      </c>
      <c r="D324" s="9">
        <v>117900</v>
      </c>
      <c r="E324" s="9">
        <v>196377</v>
      </c>
      <c r="F324" t="s">
        <v>20</v>
      </c>
      <c r="G324" s="10">
        <f t="shared" si="20"/>
        <v>166.56234096692114</v>
      </c>
      <c r="H324" s="6">
        <f t="shared" si="2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2"/>
        <v>40507.25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9.5" x14ac:dyDescent="0.4">
      <c r="A325">
        <v>323</v>
      </c>
      <c r="B325" t="s">
        <v>698</v>
      </c>
      <c r="C325" s="3" t="s">
        <v>699</v>
      </c>
      <c r="D325" s="9">
        <v>8900</v>
      </c>
      <c r="E325" s="9">
        <v>2148</v>
      </c>
      <c r="F325" t="s">
        <v>14</v>
      </c>
      <c r="G325" s="10">
        <f t="shared" si="20"/>
        <v>24.134831460674157</v>
      </c>
      <c r="H325" s="6">
        <f t="shared" si="21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2"/>
        <v>41725.208333333336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9.5" x14ac:dyDescent="0.4">
      <c r="A326">
        <v>324</v>
      </c>
      <c r="B326" t="s">
        <v>700</v>
      </c>
      <c r="C326" s="3" t="s">
        <v>701</v>
      </c>
      <c r="D326" s="9">
        <v>7100</v>
      </c>
      <c r="E326" s="9">
        <v>11648</v>
      </c>
      <c r="F326" t="s">
        <v>20</v>
      </c>
      <c r="G326" s="10">
        <f t="shared" si="20"/>
        <v>164.05633802816902</v>
      </c>
      <c r="H326" s="6">
        <f t="shared" si="2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2"/>
        <v>42176.208333333328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3.75" x14ac:dyDescent="0.4">
      <c r="A327">
        <v>325</v>
      </c>
      <c r="B327" t="s">
        <v>702</v>
      </c>
      <c r="C327" s="3" t="s">
        <v>703</v>
      </c>
      <c r="D327" s="9">
        <v>6500</v>
      </c>
      <c r="E327" s="9">
        <v>5897</v>
      </c>
      <c r="F327" t="s">
        <v>14</v>
      </c>
      <c r="G327" s="10">
        <f t="shared" si="20"/>
        <v>90.723076923076931</v>
      </c>
      <c r="H327" s="6">
        <f t="shared" si="21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2"/>
        <v>43267.208333333328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3.75" x14ac:dyDescent="0.4">
      <c r="A328">
        <v>326</v>
      </c>
      <c r="B328" t="s">
        <v>704</v>
      </c>
      <c r="C328" s="3" t="s">
        <v>705</v>
      </c>
      <c r="D328" s="9">
        <v>7200</v>
      </c>
      <c r="E328" s="9">
        <v>3326</v>
      </c>
      <c r="F328" t="s">
        <v>14</v>
      </c>
      <c r="G328" s="10">
        <f t="shared" si="20"/>
        <v>46.194444444444443</v>
      </c>
      <c r="H328" s="6">
        <f t="shared" si="21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2"/>
        <v>42364.25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9.5" x14ac:dyDescent="0.4">
      <c r="A329">
        <v>327</v>
      </c>
      <c r="B329" t="s">
        <v>706</v>
      </c>
      <c r="C329" s="3" t="s">
        <v>707</v>
      </c>
      <c r="D329" s="9">
        <v>2600</v>
      </c>
      <c r="E329" s="9">
        <v>1002</v>
      </c>
      <c r="F329" t="s">
        <v>14</v>
      </c>
      <c r="G329" s="10">
        <f t="shared" si="20"/>
        <v>38.53846153846154</v>
      </c>
      <c r="H329" s="6">
        <f t="shared" si="21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2"/>
        <v>43705.208333333328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3.75" x14ac:dyDescent="0.4">
      <c r="A330">
        <v>328</v>
      </c>
      <c r="B330" t="s">
        <v>708</v>
      </c>
      <c r="C330" s="3" t="s">
        <v>709</v>
      </c>
      <c r="D330" s="9">
        <v>98700</v>
      </c>
      <c r="E330" s="9">
        <v>131826</v>
      </c>
      <c r="F330" t="s">
        <v>20</v>
      </c>
      <c r="G330" s="10">
        <f t="shared" si="20"/>
        <v>133.56231003039514</v>
      </c>
      <c r="H330" s="6">
        <f t="shared" si="2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2"/>
        <v>43434.25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9.5" x14ac:dyDescent="0.4">
      <c r="A331">
        <v>329</v>
      </c>
      <c r="B331" t="s">
        <v>710</v>
      </c>
      <c r="C331" s="3" t="s">
        <v>711</v>
      </c>
      <c r="D331" s="9">
        <v>93800</v>
      </c>
      <c r="E331" s="9">
        <v>21477</v>
      </c>
      <c r="F331" t="s">
        <v>47</v>
      </c>
      <c r="G331" s="10">
        <f t="shared" si="20"/>
        <v>22.896588486140725</v>
      </c>
      <c r="H331" s="6">
        <f t="shared" si="2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2"/>
        <v>42716.25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3.75" x14ac:dyDescent="0.4">
      <c r="A332">
        <v>330</v>
      </c>
      <c r="B332" t="s">
        <v>712</v>
      </c>
      <c r="C332" s="3" t="s">
        <v>713</v>
      </c>
      <c r="D332" s="9">
        <v>33700</v>
      </c>
      <c r="E332" s="9">
        <v>62330</v>
      </c>
      <c r="F332" t="s">
        <v>20</v>
      </c>
      <c r="G332" s="10">
        <f t="shared" si="20"/>
        <v>184.95548961424333</v>
      </c>
      <c r="H332" s="6">
        <f t="shared" si="2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2"/>
        <v>43077.25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9.5" x14ac:dyDescent="0.4">
      <c r="A333">
        <v>331</v>
      </c>
      <c r="B333" t="s">
        <v>714</v>
      </c>
      <c r="C333" s="3" t="s">
        <v>715</v>
      </c>
      <c r="D333" s="9">
        <v>3300</v>
      </c>
      <c r="E333" s="9">
        <v>14643</v>
      </c>
      <c r="F333" t="s">
        <v>20</v>
      </c>
      <c r="G333" s="10">
        <f t="shared" si="20"/>
        <v>443.72727272727275</v>
      </c>
      <c r="H333" s="6">
        <f t="shared" si="2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2"/>
        <v>40896.25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3.75" x14ac:dyDescent="0.4">
      <c r="A334">
        <v>332</v>
      </c>
      <c r="B334" t="s">
        <v>716</v>
      </c>
      <c r="C334" s="3" t="s">
        <v>717</v>
      </c>
      <c r="D334" s="9">
        <v>20700</v>
      </c>
      <c r="E334" s="9">
        <v>41396</v>
      </c>
      <c r="F334" t="s">
        <v>20</v>
      </c>
      <c r="G334" s="10">
        <f t="shared" si="20"/>
        <v>199.9806763285024</v>
      </c>
      <c r="H334" s="6">
        <f t="shared" si="2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2"/>
        <v>41361.208333333336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9.5" x14ac:dyDescent="0.4">
      <c r="A335">
        <v>333</v>
      </c>
      <c r="B335" t="s">
        <v>718</v>
      </c>
      <c r="C335" s="3" t="s">
        <v>719</v>
      </c>
      <c r="D335" s="9">
        <v>9600</v>
      </c>
      <c r="E335" s="9">
        <v>11900</v>
      </c>
      <c r="F335" t="s">
        <v>20</v>
      </c>
      <c r="G335" s="10">
        <f t="shared" si="20"/>
        <v>123.95833333333333</v>
      </c>
      <c r="H335" s="6">
        <f t="shared" si="2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2"/>
        <v>43424.25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9.5" x14ac:dyDescent="0.4">
      <c r="A336">
        <v>334</v>
      </c>
      <c r="B336" t="s">
        <v>720</v>
      </c>
      <c r="C336" s="3" t="s">
        <v>721</v>
      </c>
      <c r="D336" s="9">
        <v>66200</v>
      </c>
      <c r="E336" s="9">
        <v>123538</v>
      </c>
      <c r="F336" t="s">
        <v>20</v>
      </c>
      <c r="G336" s="10">
        <f t="shared" si="20"/>
        <v>186.61329305135951</v>
      </c>
      <c r="H336" s="6">
        <f t="shared" si="2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2"/>
        <v>43110.25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9.5" x14ac:dyDescent="0.4">
      <c r="A337">
        <v>335</v>
      </c>
      <c r="B337" t="s">
        <v>722</v>
      </c>
      <c r="C337" s="3" t="s">
        <v>723</v>
      </c>
      <c r="D337" s="9">
        <v>173800</v>
      </c>
      <c r="E337" s="9">
        <v>198628</v>
      </c>
      <c r="F337" t="s">
        <v>20</v>
      </c>
      <c r="G337" s="10">
        <f t="shared" si="20"/>
        <v>114.28538550057536</v>
      </c>
      <c r="H337" s="6">
        <f t="shared" si="2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2"/>
        <v>43784.25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9.5" x14ac:dyDescent="0.4">
      <c r="A338">
        <v>336</v>
      </c>
      <c r="B338" t="s">
        <v>724</v>
      </c>
      <c r="C338" s="3" t="s">
        <v>725</v>
      </c>
      <c r="D338" s="9">
        <v>70700</v>
      </c>
      <c r="E338" s="9">
        <v>68602</v>
      </c>
      <c r="F338" t="s">
        <v>14</v>
      </c>
      <c r="G338" s="10">
        <f t="shared" si="20"/>
        <v>97.032531824611041</v>
      </c>
      <c r="H338" s="6">
        <f t="shared" si="2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2"/>
        <v>40527.25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9.5" x14ac:dyDescent="0.4">
      <c r="A339">
        <v>337</v>
      </c>
      <c r="B339" t="s">
        <v>726</v>
      </c>
      <c r="C339" s="3" t="s">
        <v>727</v>
      </c>
      <c r="D339" s="9">
        <v>94500</v>
      </c>
      <c r="E339" s="9">
        <v>116064</v>
      </c>
      <c r="F339" t="s">
        <v>20</v>
      </c>
      <c r="G339" s="10">
        <f t="shared" si="20"/>
        <v>122.81904761904762</v>
      </c>
      <c r="H339" s="6">
        <f t="shared" si="2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2"/>
        <v>43780.25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9.5" x14ac:dyDescent="0.4">
      <c r="A340">
        <v>338</v>
      </c>
      <c r="B340" t="s">
        <v>728</v>
      </c>
      <c r="C340" s="3" t="s">
        <v>729</v>
      </c>
      <c r="D340" s="9">
        <v>69800</v>
      </c>
      <c r="E340" s="9">
        <v>125042</v>
      </c>
      <c r="F340" t="s">
        <v>20</v>
      </c>
      <c r="G340" s="10">
        <f t="shared" si="20"/>
        <v>179.14326647564468</v>
      </c>
      <c r="H340" s="6">
        <f t="shared" si="2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2"/>
        <v>40821.208333333336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9.5" x14ac:dyDescent="0.4">
      <c r="A341">
        <v>339</v>
      </c>
      <c r="B341" t="s">
        <v>730</v>
      </c>
      <c r="C341" s="3" t="s">
        <v>731</v>
      </c>
      <c r="D341" s="9">
        <v>136300</v>
      </c>
      <c r="E341" s="9">
        <v>108974</v>
      </c>
      <c r="F341" t="s">
        <v>74</v>
      </c>
      <c r="G341" s="10">
        <f t="shared" si="20"/>
        <v>79.951577402787962</v>
      </c>
      <c r="H341" s="6">
        <f t="shared" si="2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2"/>
        <v>42949.208333333328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9.5" x14ac:dyDescent="0.4">
      <c r="A342">
        <v>340</v>
      </c>
      <c r="B342" t="s">
        <v>732</v>
      </c>
      <c r="C342" s="3" t="s">
        <v>733</v>
      </c>
      <c r="D342" s="9">
        <v>37100</v>
      </c>
      <c r="E342" s="9">
        <v>34964</v>
      </c>
      <c r="F342" t="s">
        <v>14</v>
      </c>
      <c r="G342" s="10">
        <f t="shared" si="20"/>
        <v>94.242587601078171</v>
      </c>
      <c r="H342" s="6">
        <f t="shared" si="2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2"/>
        <v>40889.25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19.5" x14ac:dyDescent="0.4">
      <c r="A343">
        <v>341</v>
      </c>
      <c r="B343" t="s">
        <v>734</v>
      </c>
      <c r="C343" s="3" t="s">
        <v>735</v>
      </c>
      <c r="D343" s="9">
        <v>114300</v>
      </c>
      <c r="E343" s="9">
        <v>96777</v>
      </c>
      <c r="F343" t="s">
        <v>14</v>
      </c>
      <c r="G343" s="10">
        <f t="shared" si="20"/>
        <v>84.669291338582681</v>
      </c>
      <c r="H343" s="6">
        <f t="shared" si="2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2"/>
        <v>42244.208333333328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9.5" x14ac:dyDescent="0.4">
      <c r="A344">
        <v>342</v>
      </c>
      <c r="B344" t="s">
        <v>736</v>
      </c>
      <c r="C344" s="3" t="s">
        <v>737</v>
      </c>
      <c r="D344" s="9">
        <v>47900</v>
      </c>
      <c r="E344" s="9">
        <v>31864</v>
      </c>
      <c r="F344" t="s">
        <v>14</v>
      </c>
      <c r="G344" s="10">
        <f t="shared" si="20"/>
        <v>66.521920668058456</v>
      </c>
      <c r="H344" s="6">
        <f t="shared" si="2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2"/>
        <v>41475.208333333336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9.5" x14ac:dyDescent="0.4">
      <c r="A345">
        <v>343</v>
      </c>
      <c r="B345" t="s">
        <v>738</v>
      </c>
      <c r="C345" s="3" t="s">
        <v>739</v>
      </c>
      <c r="D345" s="9">
        <v>9000</v>
      </c>
      <c r="E345" s="9">
        <v>4853</v>
      </c>
      <c r="F345" t="s">
        <v>14</v>
      </c>
      <c r="G345" s="10">
        <f t="shared" si="20"/>
        <v>53.922222222222224</v>
      </c>
      <c r="H345" s="6">
        <f t="shared" si="2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2"/>
        <v>41597.25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9.5" x14ac:dyDescent="0.4">
      <c r="A346">
        <v>344</v>
      </c>
      <c r="B346" t="s">
        <v>740</v>
      </c>
      <c r="C346" s="3" t="s">
        <v>741</v>
      </c>
      <c r="D346" s="9">
        <v>197600</v>
      </c>
      <c r="E346" s="9">
        <v>82959</v>
      </c>
      <c r="F346" t="s">
        <v>14</v>
      </c>
      <c r="G346" s="10">
        <f t="shared" si="20"/>
        <v>41.983299595141702</v>
      </c>
      <c r="H346" s="6">
        <f t="shared" si="2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2"/>
        <v>43122.25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9.5" x14ac:dyDescent="0.4">
      <c r="A347">
        <v>345</v>
      </c>
      <c r="B347" t="s">
        <v>742</v>
      </c>
      <c r="C347" s="3" t="s">
        <v>743</v>
      </c>
      <c r="D347" s="9">
        <v>157600</v>
      </c>
      <c r="E347" s="9">
        <v>23159</v>
      </c>
      <c r="F347" t="s">
        <v>14</v>
      </c>
      <c r="G347" s="10">
        <f t="shared" si="20"/>
        <v>14.69479695431472</v>
      </c>
      <c r="H347" s="6">
        <f t="shared" si="2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2"/>
        <v>42194.208333333328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9.5" x14ac:dyDescent="0.4">
      <c r="A348">
        <v>346</v>
      </c>
      <c r="B348" t="s">
        <v>744</v>
      </c>
      <c r="C348" s="3" t="s">
        <v>745</v>
      </c>
      <c r="D348" s="9">
        <v>8000</v>
      </c>
      <c r="E348" s="9">
        <v>2758</v>
      </c>
      <c r="F348" t="s">
        <v>14</v>
      </c>
      <c r="G348" s="10">
        <f t="shared" si="20"/>
        <v>34.475000000000001</v>
      </c>
      <c r="H348" s="6">
        <f t="shared" si="2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2"/>
        <v>42971.208333333328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9.5" x14ac:dyDescent="0.4">
      <c r="A349">
        <v>347</v>
      </c>
      <c r="B349" t="s">
        <v>746</v>
      </c>
      <c r="C349" s="3" t="s">
        <v>747</v>
      </c>
      <c r="D349" s="9">
        <v>900</v>
      </c>
      <c r="E349" s="9">
        <v>12607</v>
      </c>
      <c r="F349" t="s">
        <v>20</v>
      </c>
      <c r="G349" s="10">
        <f t="shared" si="20"/>
        <v>1400.7777777777778</v>
      </c>
      <c r="H349" s="6">
        <f t="shared" si="2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2"/>
        <v>42046.25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9.5" x14ac:dyDescent="0.4">
      <c r="A350">
        <v>348</v>
      </c>
      <c r="B350" t="s">
        <v>748</v>
      </c>
      <c r="C350" s="3" t="s">
        <v>749</v>
      </c>
      <c r="D350" s="9">
        <v>199000</v>
      </c>
      <c r="E350" s="9">
        <v>142823</v>
      </c>
      <c r="F350" t="s">
        <v>14</v>
      </c>
      <c r="G350" s="10">
        <f t="shared" si="20"/>
        <v>71.770351758793964</v>
      </c>
      <c r="H350" s="6">
        <f t="shared" si="2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2"/>
        <v>42782.25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9.5" x14ac:dyDescent="0.4">
      <c r="A351">
        <v>349</v>
      </c>
      <c r="B351" t="s">
        <v>750</v>
      </c>
      <c r="C351" s="3" t="s">
        <v>751</v>
      </c>
      <c r="D351" s="9">
        <v>180800</v>
      </c>
      <c r="E351" s="9">
        <v>95958</v>
      </c>
      <c r="F351" t="s">
        <v>14</v>
      </c>
      <c r="G351" s="10">
        <f t="shared" si="20"/>
        <v>53.074115044247783</v>
      </c>
      <c r="H351" s="6">
        <f t="shared" si="2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2"/>
        <v>42930.208333333328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9.5" x14ac:dyDescent="0.4">
      <c r="A352">
        <v>350</v>
      </c>
      <c r="B352" t="s">
        <v>752</v>
      </c>
      <c r="C352" s="3" t="s">
        <v>753</v>
      </c>
      <c r="D352" s="9">
        <v>100</v>
      </c>
      <c r="E352" s="9">
        <v>5</v>
      </c>
      <c r="F352" t="s">
        <v>14</v>
      </c>
      <c r="G352" s="10">
        <f t="shared" si="20"/>
        <v>5</v>
      </c>
      <c r="H352" s="6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2"/>
        <v>42144.208333333328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9.5" x14ac:dyDescent="0.4">
      <c r="A353">
        <v>351</v>
      </c>
      <c r="B353" t="s">
        <v>754</v>
      </c>
      <c r="C353" s="3" t="s">
        <v>755</v>
      </c>
      <c r="D353" s="9">
        <v>74100</v>
      </c>
      <c r="E353" s="9">
        <v>94631</v>
      </c>
      <c r="F353" t="s">
        <v>20</v>
      </c>
      <c r="G353" s="10">
        <f t="shared" si="20"/>
        <v>127.70715249662618</v>
      </c>
      <c r="H353" s="6">
        <f t="shared" si="2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2"/>
        <v>42240.208333333328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9.5" x14ac:dyDescent="0.4">
      <c r="A354">
        <v>352</v>
      </c>
      <c r="B354" t="s">
        <v>756</v>
      </c>
      <c r="C354" s="3" t="s">
        <v>757</v>
      </c>
      <c r="D354" s="9">
        <v>2800</v>
      </c>
      <c r="E354" s="9">
        <v>977</v>
      </c>
      <c r="F354" t="s">
        <v>14</v>
      </c>
      <c r="G354" s="10">
        <f t="shared" si="20"/>
        <v>34.892857142857139</v>
      </c>
      <c r="H354" s="6">
        <f t="shared" si="21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2"/>
        <v>42315.25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9.5" x14ac:dyDescent="0.4">
      <c r="A355">
        <v>353</v>
      </c>
      <c r="B355" t="s">
        <v>758</v>
      </c>
      <c r="C355" s="3" t="s">
        <v>759</v>
      </c>
      <c r="D355" s="9">
        <v>33600</v>
      </c>
      <c r="E355" s="9">
        <v>137961</v>
      </c>
      <c r="F355" t="s">
        <v>20</v>
      </c>
      <c r="G355" s="10">
        <f t="shared" si="20"/>
        <v>410.59821428571428</v>
      </c>
      <c r="H355" s="6">
        <f t="shared" si="2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2"/>
        <v>43651.208333333328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9.5" x14ac:dyDescent="0.4">
      <c r="A356">
        <v>354</v>
      </c>
      <c r="B356" t="s">
        <v>760</v>
      </c>
      <c r="C356" s="3" t="s">
        <v>761</v>
      </c>
      <c r="D356" s="9">
        <v>6100</v>
      </c>
      <c r="E356" s="9">
        <v>7548</v>
      </c>
      <c r="F356" t="s">
        <v>20</v>
      </c>
      <c r="G356" s="10">
        <f t="shared" si="20"/>
        <v>123.73770491803278</v>
      </c>
      <c r="H356" s="6">
        <f t="shared" si="2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2"/>
        <v>41520.208333333336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9.5" x14ac:dyDescent="0.4">
      <c r="A357">
        <v>355</v>
      </c>
      <c r="B357" t="s">
        <v>762</v>
      </c>
      <c r="C357" s="3" t="s">
        <v>763</v>
      </c>
      <c r="D357" s="9">
        <v>3800</v>
      </c>
      <c r="E357" s="9">
        <v>2241</v>
      </c>
      <c r="F357" t="s">
        <v>47</v>
      </c>
      <c r="G357" s="10">
        <f t="shared" si="20"/>
        <v>58.973684210526315</v>
      </c>
      <c r="H357" s="6">
        <f t="shared" si="21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2"/>
        <v>42757.25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9.5" x14ac:dyDescent="0.4">
      <c r="A358">
        <v>356</v>
      </c>
      <c r="B358" t="s">
        <v>764</v>
      </c>
      <c r="C358" s="3" t="s">
        <v>765</v>
      </c>
      <c r="D358" s="9">
        <v>9300</v>
      </c>
      <c r="E358" s="9">
        <v>3431</v>
      </c>
      <c r="F358" t="s">
        <v>14</v>
      </c>
      <c r="G358" s="10">
        <f t="shared" si="20"/>
        <v>36.892473118279568</v>
      </c>
      <c r="H358" s="6">
        <f t="shared" si="2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2"/>
        <v>40922.25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9.5" x14ac:dyDescent="0.4">
      <c r="A359">
        <v>357</v>
      </c>
      <c r="B359" t="s">
        <v>766</v>
      </c>
      <c r="C359" s="3" t="s">
        <v>767</v>
      </c>
      <c r="D359" s="9">
        <v>2300</v>
      </c>
      <c r="E359" s="9">
        <v>4253</v>
      </c>
      <c r="F359" t="s">
        <v>20</v>
      </c>
      <c r="G359" s="10">
        <f t="shared" si="20"/>
        <v>184.91304347826087</v>
      </c>
      <c r="H359" s="6">
        <f t="shared" si="21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2"/>
        <v>42250.208333333328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9.5" x14ac:dyDescent="0.4">
      <c r="A360">
        <v>358</v>
      </c>
      <c r="B360" t="s">
        <v>768</v>
      </c>
      <c r="C360" s="3" t="s">
        <v>769</v>
      </c>
      <c r="D360" s="9">
        <v>9700</v>
      </c>
      <c r="E360" s="9">
        <v>1146</v>
      </c>
      <c r="F360" t="s">
        <v>14</v>
      </c>
      <c r="G360" s="10">
        <f t="shared" si="20"/>
        <v>11.814432989690722</v>
      </c>
      <c r="H360" s="6">
        <f t="shared" si="21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2"/>
        <v>43322.208333333328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9.5" x14ac:dyDescent="0.4">
      <c r="A361">
        <v>359</v>
      </c>
      <c r="B361" t="s">
        <v>770</v>
      </c>
      <c r="C361" s="3" t="s">
        <v>771</v>
      </c>
      <c r="D361" s="9">
        <v>4000</v>
      </c>
      <c r="E361" s="9">
        <v>11948</v>
      </c>
      <c r="F361" t="s">
        <v>20</v>
      </c>
      <c r="G361" s="10">
        <f t="shared" si="20"/>
        <v>298.7</v>
      </c>
      <c r="H361" s="6">
        <f t="shared" si="2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2"/>
        <v>40782.208333333336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9.5" x14ac:dyDescent="0.4">
      <c r="A362">
        <v>360</v>
      </c>
      <c r="B362" t="s">
        <v>772</v>
      </c>
      <c r="C362" s="3" t="s">
        <v>773</v>
      </c>
      <c r="D362" s="9">
        <v>59700</v>
      </c>
      <c r="E362" s="9">
        <v>135132</v>
      </c>
      <c r="F362" t="s">
        <v>20</v>
      </c>
      <c r="G362" s="10">
        <f t="shared" si="20"/>
        <v>226.35175879396985</v>
      </c>
      <c r="H362" s="6">
        <f t="shared" si="2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2"/>
        <v>40544.25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9.5" x14ac:dyDescent="0.4">
      <c r="A363">
        <v>361</v>
      </c>
      <c r="B363" t="s">
        <v>774</v>
      </c>
      <c r="C363" s="3" t="s">
        <v>775</v>
      </c>
      <c r="D363" s="9">
        <v>5500</v>
      </c>
      <c r="E363" s="9">
        <v>9546</v>
      </c>
      <c r="F363" t="s">
        <v>20</v>
      </c>
      <c r="G363" s="10">
        <f t="shared" si="20"/>
        <v>173.56363636363636</v>
      </c>
      <c r="H363" s="6">
        <f t="shared" si="21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2"/>
        <v>43015.208333333328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9.5" x14ac:dyDescent="0.4">
      <c r="A364">
        <v>362</v>
      </c>
      <c r="B364" t="s">
        <v>776</v>
      </c>
      <c r="C364" s="3" t="s">
        <v>777</v>
      </c>
      <c r="D364" s="9">
        <v>3700</v>
      </c>
      <c r="E364" s="9">
        <v>13755</v>
      </c>
      <c r="F364" t="s">
        <v>20</v>
      </c>
      <c r="G364" s="10">
        <f t="shared" si="20"/>
        <v>371.75675675675677</v>
      </c>
      <c r="H364" s="6">
        <f t="shared" si="2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2"/>
        <v>40570.25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9.5" x14ac:dyDescent="0.4">
      <c r="A365">
        <v>363</v>
      </c>
      <c r="B365" t="s">
        <v>778</v>
      </c>
      <c r="C365" s="3" t="s">
        <v>779</v>
      </c>
      <c r="D365" s="9">
        <v>5200</v>
      </c>
      <c r="E365" s="9">
        <v>8330</v>
      </c>
      <c r="F365" t="s">
        <v>20</v>
      </c>
      <c r="G365" s="10">
        <f t="shared" si="20"/>
        <v>160.19230769230771</v>
      </c>
      <c r="H365" s="6">
        <f t="shared" si="2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2"/>
        <v>40904.25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9.5" x14ac:dyDescent="0.4">
      <c r="A366">
        <v>364</v>
      </c>
      <c r="B366" t="s">
        <v>780</v>
      </c>
      <c r="C366" s="3" t="s">
        <v>781</v>
      </c>
      <c r="D366" s="9">
        <v>900</v>
      </c>
      <c r="E366" s="9">
        <v>14547</v>
      </c>
      <c r="F366" t="s">
        <v>20</v>
      </c>
      <c r="G366" s="10">
        <f t="shared" si="20"/>
        <v>1616.3333333333335</v>
      </c>
      <c r="H366" s="6">
        <f t="shared" si="2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2"/>
        <v>43164.25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9.5" x14ac:dyDescent="0.4">
      <c r="A367">
        <v>365</v>
      </c>
      <c r="B367" t="s">
        <v>782</v>
      </c>
      <c r="C367" s="3" t="s">
        <v>783</v>
      </c>
      <c r="D367" s="9">
        <v>1600</v>
      </c>
      <c r="E367" s="9">
        <v>11735</v>
      </c>
      <c r="F367" t="s">
        <v>20</v>
      </c>
      <c r="G367" s="10">
        <f t="shared" si="20"/>
        <v>733.4375</v>
      </c>
      <c r="H367" s="6">
        <f t="shared" si="2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2"/>
        <v>42733.25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9.5" x14ac:dyDescent="0.4">
      <c r="A368">
        <v>366</v>
      </c>
      <c r="B368" t="s">
        <v>784</v>
      </c>
      <c r="C368" s="3" t="s">
        <v>785</v>
      </c>
      <c r="D368" s="9">
        <v>1800</v>
      </c>
      <c r="E368" s="9">
        <v>10658</v>
      </c>
      <c r="F368" t="s">
        <v>20</v>
      </c>
      <c r="G368" s="10">
        <f t="shared" si="20"/>
        <v>592.11111111111109</v>
      </c>
      <c r="H368" s="6">
        <f t="shared" si="2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2"/>
        <v>40546.25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9.5" x14ac:dyDescent="0.4">
      <c r="A369">
        <v>367</v>
      </c>
      <c r="B369" t="s">
        <v>786</v>
      </c>
      <c r="C369" s="3" t="s">
        <v>787</v>
      </c>
      <c r="D369" s="9">
        <v>9900</v>
      </c>
      <c r="E369" s="9">
        <v>1870</v>
      </c>
      <c r="F369" t="s">
        <v>14</v>
      </c>
      <c r="G369" s="10">
        <f t="shared" si="20"/>
        <v>18.888888888888889</v>
      </c>
      <c r="H369" s="6">
        <f t="shared" si="21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2"/>
        <v>41930.208333333336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9.5" x14ac:dyDescent="0.4">
      <c r="A370">
        <v>368</v>
      </c>
      <c r="B370" t="s">
        <v>788</v>
      </c>
      <c r="C370" s="3" t="s">
        <v>789</v>
      </c>
      <c r="D370" s="9">
        <v>5200</v>
      </c>
      <c r="E370" s="9">
        <v>14394</v>
      </c>
      <c r="F370" t="s">
        <v>20</v>
      </c>
      <c r="G370" s="10">
        <f t="shared" si="20"/>
        <v>276.80769230769232</v>
      </c>
      <c r="H370" s="6">
        <f t="shared" si="2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2"/>
        <v>40464.208333333336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9.5" x14ac:dyDescent="0.4">
      <c r="A371">
        <v>369</v>
      </c>
      <c r="B371" t="s">
        <v>790</v>
      </c>
      <c r="C371" s="3" t="s">
        <v>791</v>
      </c>
      <c r="D371" s="9">
        <v>5400</v>
      </c>
      <c r="E371" s="9">
        <v>14743</v>
      </c>
      <c r="F371" t="s">
        <v>20</v>
      </c>
      <c r="G371" s="10">
        <f t="shared" si="20"/>
        <v>273.01851851851848</v>
      </c>
      <c r="H371" s="6">
        <f t="shared" si="2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2"/>
        <v>41308.25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9.5" x14ac:dyDescent="0.4">
      <c r="A372">
        <v>370</v>
      </c>
      <c r="B372" t="s">
        <v>792</v>
      </c>
      <c r="C372" s="3" t="s">
        <v>793</v>
      </c>
      <c r="D372" s="9">
        <v>112300</v>
      </c>
      <c r="E372" s="9">
        <v>178965</v>
      </c>
      <c r="F372" t="s">
        <v>20</v>
      </c>
      <c r="G372" s="10">
        <f t="shared" si="20"/>
        <v>159.36331255565449</v>
      </c>
      <c r="H372" s="6">
        <f t="shared" si="2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2"/>
        <v>43570.208333333328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9.5" x14ac:dyDescent="0.4">
      <c r="A373">
        <v>371</v>
      </c>
      <c r="B373" t="s">
        <v>794</v>
      </c>
      <c r="C373" s="3" t="s">
        <v>795</v>
      </c>
      <c r="D373" s="9">
        <v>189200</v>
      </c>
      <c r="E373" s="9">
        <v>128410</v>
      </c>
      <c r="F373" t="s">
        <v>14</v>
      </c>
      <c r="G373" s="10">
        <f t="shared" si="20"/>
        <v>67.869978858350947</v>
      </c>
      <c r="H373" s="6">
        <f t="shared" si="2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2"/>
        <v>42043.25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3.75" x14ac:dyDescent="0.4">
      <c r="A374">
        <v>372</v>
      </c>
      <c r="B374" t="s">
        <v>796</v>
      </c>
      <c r="C374" s="3" t="s">
        <v>797</v>
      </c>
      <c r="D374" s="9">
        <v>900</v>
      </c>
      <c r="E374" s="9">
        <v>14324</v>
      </c>
      <c r="F374" t="s">
        <v>20</v>
      </c>
      <c r="G374" s="10">
        <f t="shared" si="20"/>
        <v>1591.5555555555554</v>
      </c>
      <c r="H374" s="6">
        <f t="shared" si="2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2"/>
        <v>42012.25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9.5" x14ac:dyDescent="0.4">
      <c r="A375">
        <v>373</v>
      </c>
      <c r="B375" t="s">
        <v>798</v>
      </c>
      <c r="C375" s="3" t="s">
        <v>799</v>
      </c>
      <c r="D375" s="9">
        <v>22500</v>
      </c>
      <c r="E375" s="9">
        <v>164291</v>
      </c>
      <c r="F375" t="s">
        <v>20</v>
      </c>
      <c r="G375" s="10">
        <f t="shared" si="20"/>
        <v>730.18222222222221</v>
      </c>
      <c r="H375" s="6">
        <f t="shared" si="2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2"/>
        <v>42964.208333333328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3.75" x14ac:dyDescent="0.4">
      <c r="A376">
        <v>374</v>
      </c>
      <c r="B376" t="s">
        <v>800</v>
      </c>
      <c r="C376" s="3" t="s">
        <v>801</v>
      </c>
      <c r="D376" s="9">
        <v>167400</v>
      </c>
      <c r="E376" s="9">
        <v>22073</v>
      </c>
      <c r="F376" t="s">
        <v>14</v>
      </c>
      <c r="G376" s="10">
        <f t="shared" si="20"/>
        <v>13.185782556750297</v>
      </c>
      <c r="H376" s="6">
        <f t="shared" si="21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2"/>
        <v>43476.25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3.75" x14ac:dyDescent="0.4">
      <c r="A377">
        <v>375</v>
      </c>
      <c r="B377" t="s">
        <v>802</v>
      </c>
      <c r="C377" s="3" t="s">
        <v>803</v>
      </c>
      <c r="D377" s="9">
        <v>2700</v>
      </c>
      <c r="E377" s="9">
        <v>1479</v>
      </c>
      <c r="F377" t="s">
        <v>14</v>
      </c>
      <c r="G377" s="10">
        <f t="shared" si="20"/>
        <v>54.777777777777779</v>
      </c>
      <c r="H377" s="6">
        <f t="shared" si="2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2"/>
        <v>42293.208333333328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9.5" x14ac:dyDescent="0.4">
      <c r="A378">
        <v>376</v>
      </c>
      <c r="B378" t="s">
        <v>804</v>
      </c>
      <c r="C378" s="3" t="s">
        <v>805</v>
      </c>
      <c r="D378" s="9">
        <v>3400</v>
      </c>
      <c r="E378" s="9">
        <v>12275</v>
      </c>
      <c r="F378" t="s">
        <v>20</v>
      </c>
      <c r="G378" s="10">
        <f t="shared" si="20"/>
        <v>361.02941176470591</v>
      </c>
      <c r="H378" s="6">
        <f t="shared" si="2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2"/>
        <v>41826.208333333336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9.5" x14ac:dyDescent="0.4">
      <c r="A379">
        <v>377</v>
      </c>
      <c r="B379" t="s">
        <v>806</v>
      </c>
      <c r="C379" s="3" t="s">
        <v>807</v>
      </c>
      <c r="D379" s="9">
        <v>49700</v>
      </c>
      <c r="E379" s="9">
        <v>5098</v>
      </c>
      <c r="F379" t="s">
        <v>14</v>
      </c>
      <c r="G379" s="10">
        <f t="shared" si="20"/>
        <v>10.257545271629779</v>
      </c>
      <c r="H379" s="6">
        <f t="shared" si="21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2"/>
        <v>43760.208333333328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9.5" x14ac:dyDescent="0.4">
      <c r="A380">
        <v>378</v>
      </c>
      <c r="B380" t="s">
        <v>808</v>
      </c>
      <c r="C380" s="3" t="s">
        <v>809</v>
      </c>
      <c r="D380" s="9">
        <v>178200</v>
      </c>
      <c r="E380" s="9">
        <v>24882</v>
      </c>
      <c r="F380" t="s">
        <v>14</v>
      </c>
      <c r="G380" s="10">
        <f t="shared" si="20"/>
        <v>13.962962962962964</v>
      </c>
      <c r="H380" s="6">
        <f t="shared" si="2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2"/>
        <v>43241.208333333328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9.5" x14ac:dyDescent="0.4">
      <c r="A381">
        <v>379</v>
      </c>
      <c r="B381" t="s">
        <v>810</v>
      </c>
      <c r="C381" s="3" t="s">
        <v>811</v>
      </c>
      <c r="D381" s="9">
        <v>7200</v>
      </c>
      <c r="E381" s="9">
        <v>2912</v>
      </c>
      <c r="F381" t="s">
        <v>14</v>
      </c>
      <c r="G381" s="10">
        <f t="shared" si="20"/>
        <v>40.444444444444443</v>
      </c>
      <c r="H381" s="6">
        <f t="shared" si="21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2"/>
        <v>40843.208333333336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3.75" x14ac:dyDescent="0.4">
      <c r="A382">
        <v>380</v>
      </c>
      <c r="B382" t="s">
        <v>812</v>
      </c>
      <c r="C382" s="3" t="s">
        <v>813</v>
      </c>
      <c r="D382" s="9">
        <v>2500</v>
      </c>
      <c r="E382" s="9">
        <v>4008</v>
      </c>
      <c r="F382" t="s">
        <v>20</v>
      </c>
      <c r="G382" s="10">
        <f t="shared" si="20"/>
        <v>160.32</v>
      </c>
      <c r="H382" s="6">
        <f t="shared" si="21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2"/>
        <v>41448.208333333336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9.5" x14ac:dyDescent="0.4">
      <c r="A383">
        <v>381</v>
      </c>
      <c r="B383" t="s">
        <v>814</v>
      </c>
      <c r="C383" s="3" t="s">
        <v>815</v>
      </c>
      <c r="D383" s="9">
        <v>5300</v>
      </c>
      <c r="E383" s="9">
        <v>9749</v>
      </c>
      <c r="F383" t="s">
        <v>20</v>
      </c>
      <c r="G383" s="10">
        <f t="shared" si="20"/>
        <v>183.9433962264151</v>
      </c>
      <c r="H383" s="6">
        <f t="shared" si="2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2"/>
        <v>42163.208333333328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3.75" x14ac:dyDescent="0.4">
      <c r="A384">
        <v>382</v>
      </c>
      <c r="B384" t="s">
        <v>816</v>
      </c>
      <c r="C384" s="3" t="s">
        <v>817</v>
      </c>
      <c r="D384" s="9">
        <v>9100</v>
      </c>
      <c r="E384" s="9">
        <v>5803</v>
      </c>
      <c r="F384" t="s">
        <v>14</v>
      </c>
      <c r="G384" s="10">
        <f t="shared" si="20"/>
        <v>63.769230769230766</v>
      </c>
      <c r="H384" s="6">
        <f t="shared" si="21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2"/>
        <v>43024.208333333328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9.5" x14ac:dyDescent="0.4">
      <c r="A385">
        <v>383</v>
      </c>
      <c r="B385" t="s">
        <v>818</v>
      </c>
      <c r="C385" s="3" t="s">
        <v>819</v>
      </c>
      <c r="D385" s="9">
        <v>6300</v>
      </c>
      <c r="E385" s="9">
        <v>14199</v>
      </c>
      <c r="F385" t="s">
        <v>20</v>
      </c>
      <c r="G385" s="10">
        <f t="shared" si="20"/>
        <v>225.38095238095238</v>
      </c>
      <c r="H385" s="6">
        <f t="shared" si="2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2"/>
        <v>43509.25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9.5" x14ac:dyDescent="0.4">
      <c r="A386">
        <v>384</v>
      </c>
      <c r="B386" t="s">
        <v>820</v>
      </c>
      <c r="C386" s="3" t="s">
        <v>821</v>
      </c>
      <c r="D386" s="9">
        <v>114400</v>
      </c>
      <c r="E386" s="9">
        <v>196779</v>
      </c>
      <c r="F386" t="s">
        <v>20</v>
      </c>
      <c r="G386" s="10">
        <f t="shared" si="20"/>
        <v>172.00961538461539</v>
      </c>
      <c r="H386" s="6">
        <f t="shared" si="21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2"/>
        <v>42776.25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3.75" x14ac:dyDescent="0.4">
      <c r="A387">
        <v>385</v>
      </c>
      <c r="B387" t="s">
        <v>822</v>
      </c>
      <c r="C387" s="3" t="s">
        <v>823</v>
      </c>
      <c r="D387" s="9">
        <v>38900</v>
      </c>
      <c r="E387" s="9">
        <v>56859</v>
      </c>
      <c r="F387" t="s">
        <v>20</v>
      </c>
      <c r="G387" s="10">
        <f t="shared" ref="G387:G450" si="24">E387/D387*100</f>
        <v>146.16709511568124</v>
      </c>
      <c r="H387" s="6">
        <f t="shared" ref="H387:H450" si="25">IFERROR(E387/I387,"NONE")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6">(((L387/60)/60)/24)+DATE(1970,1,1)</f>
        <v>43553.208333333328</v>
      </c>
      <c r="O387" s="12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3.75" x14ac:dyDescent="0.4">
      <c r="A388">
        <v>386</v>
      </c>
      <c r="B388" t="s">
        <v>824</v>
      </c>
      <c r="C388" s="3" t="s">
        <v>825</v>
      </c>
      <c r="D388" s="9">
        <v>135500</v>
      </c>
      <c r="E388" s="9">
        <v>103554</v>
      </c>
      <c r="F388" t="s">
        <v>14</v>
      </c>
      <c r="G388" s="10">
        <f t="shared" si="24"/>
        <v>76.42361623616236</v>
      </c>
      <c r="H388" s="6">
        <f t="shared" si="25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6"/>
        <v>40355.208333333336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9.5" x14ac:dyDescent="0.4">
      <c r="A389">
        <v>387</v>
      </c>
      <c r="B389" t="s">
        <v>826</v>
      </c>
      <c r="C389" s="3" t="s">
        <v>827</v>
      </c>
      <c r="D389" s="9">
        <v>109000</v>
      </c>
      <c r="E389" s="9">
        <v>42795</v>
      </c>
      <c r="F389" t="s">
        <v>14</v>
      </c>
      <c r="G389" s="10">
        <f t="shared" si="24"/>
        <v>39.261467889908261</v>
      </c>
      <c r="H389" s="6">
        <f t="shared" si="25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6"/>
        <v>41072.208333333336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9.5" x14ac:dyDescent="0.4">
      <c r="A390">
        <v>388</v>
      </c>
      <c r="B390" t="s">
        <v>828</v>
      </c>
      <c r="C390" s="3" t="s">
        <v>829</v>
      </c>
      <c r="D390" s="9">
        <v>114800</v>
      </c>
      <c r="E390" s="9">
        <v>12938</v>
      </c>
      <c r="F390" t="s">
        <v>74</v>
      </c>
      <c r="G390" s="10">
        <f t="shared" si="24"/>
        <v>11.270034843205574</v>
      </c>
      <c r="H390" s="6">
        <f t="shared" si="25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6"/>
        <v>40912.25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9.5" x14ac:dyDescent="0.4">
      <c r="A391">
        <v>389</v>
      </c>
      <c r="B391" t="s">
        <v>830</v>
      </c>
      <c r="C391" s="3" t="s">
        <v>831</v>
      </c>
      <c r="D391" s="9">
        <v>83000</v>
      </c>
      <c r="E391" s="9">
        <v>101352</v>
      </c>
      <c r="F391" t="s">
        <v>20</v>
      </c>
      <c r="G391" s="10">
        <f t="shared" si="24"/>
        <v>122.11084337349398</v>
      </c>
      <c r="H391" s="6">
        <f t="shared" si="25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6"/>
        <v>40479.208333333336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9.5" x14ac:dyDescent="0.4">
      <c r="A392">
        <v>390</v>
      </c>
      <c r="B392" t="s">
        <v>832</v>
      </c>
      <c r="C392" s="3" t="s">
        <v>833</v>
      </c>
      <c r="D392" s="9">
        <v>2400</v>
      </c>
      <c r="E392" s="9">
        <v>4477</v>
      </c>
      <c r="F392" t="s">
        <v>20</v>
      </c>
      <c r="G392" s="10">
        <f t="shared" si="24"/>
        <v>186.54166666666669</v>
      </c>
      <c r="H392" s="6">
        <f t="shared" si="25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6"/>
        <v>41530.208333333336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9.5" x14ac:dyDescent="0.4">
      <c r="A393">
        <v>391</v>
      </c>
      <c r="B393" t="s">
        <v>834</v>
      </c>
      <c r="C393" s="3" t="s">
        <v>835</v>
      </c>
      <c r="D393" s="9">
        <v>60400</v>
      </c>
      <c r="E393" s="9">
        <v>4393</v>
      </c>
      <c r="F393" t="s">
        <v>14</v>
      </c>
      <c r="G393" s="10">
        <f t="shared" si="24"/>
        <v>7.2731788079470201</v>
      </c>
      <c r="H393" s="6">
        <f t="shared" si="25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6"/>
        <v>41653.25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3.75" x14ac:dyDescent="0.4">
      <c r="A394">
        <v>392</v>
      </c>
      <c r="B394" t="s">
        <v>836</v>
      </c>
      <c r="C394" s="3" t="s">
        <v>837</v>
      </c>
      <c r="D394" s="9">
        <v>102900</v>
      </c>
      <c r="E394" s="9">
        <v>67546</v>
      </c>
      <c r="F394" t="s">
        <v>14</v>
      </c>
      <c r="G394" s="10">
        <f t="shared" si="24"/>
        <v>65.642371234207957</v>
      </c>
      <c r="H394" s="6">
        <f t="shared" si="25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6"/>
        <v>40549.25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9.5" x14ac:dyDescent="0.4">
      <c r="A395">
        <v>393</v>
      </c>
      <c r="B395" t="s">
        <v>838</v>
      </c>
      <c r="C395" s="3" t="s">
        <v>839</v>
      </c>
      <c r="D395" s="9">
        <v>62800</v>
      </c>
      <c r="E395" s="9">
        <v>143788</v>
      </c>
      <c r="F395" t="s">
        <v>20</v>
      </c>
      <c r="G395" s="10">
        <f t="shared" si="24"/>
        <v>228.96178343949046</v>
      </c>
      <c r="H395" s="6">
        <f t="shared" si="25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6"/>
        <v>42933.208333333328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9.5" x14ac:dyDescent="0.4">
      <c r="A396">
        <v>394</v>
      </c>
      <c r="B396" t="s">
        <v>840</v>
      </c>
      <c r="C396" s="3" t="s">
        <v>841</v>
      </c>
      <c r="D396" s="9">
        <v>800</v>
      </c>
      <c r="E396" s="9">
        <v>3755</v>
      </c>
      <c r="F396" t="s">
        <v>20</v>
      </c>
      <c r="G396" s="10">
        <f t="shared" si="24"/>
        <v>469.37499999999994</v>
      </c>
      <c r="H396" s="6">
        <f t="shared" si="25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6"/>
        <v>41484.208333333336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3.75" x14ac:dyDescent="0.4">
      <c r="A397">
        <v>395</v>
      </c>
      <c r="B397" t="s">
        <v>295</v>
      </c>
      <c r="C397" s="3" t="s">
        <v>842</v>
      </c>
      <c r="D397" s="9">
        <v>7100</v>
      </c>
      <c r="E397" s="9">
        <v>9238</v>
      </c>
      <c r="F397" t="s">
        <v>20</v>
      </c>
      <c r="G397" s="10">
        <f t="shared" si="24"/>
        <v>130.11267605633802</v>
      </c>
      <c r="H397" s="6">
        <f t="shared" si="25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6"/>
        <v>40885.25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9.5" x14ac:dyDescent="0.4">
      <c r="A398">
        <v>396</v>
      </c>
      <c r="B398" t="s">
        <v>843</v>
      </c>
      <c r="C398" s="3" t="s">
        <v>844</v>
      </c>
      <c r="D398" s="9">
        <v>46100</v>
      </c>
      <c r="E398" s="9">
        <v>77012</v>
      </c>
      <c r="F398" t="s">
        <v>20</v>
      </c>
      <c r="G398" s="10">
        <f t="shared" si="24"/>
        <v>167.05422993492408</v>
      </c>
      <c r="H398" s="6">
        <f t="shared" si="25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6"/>
        <v>43378.208333333328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9.5" x14ac:dyDescent="0.4">
      <c r="A399">
        <v>397</v>
      </c>
      <c r="B399" t="s">
        <v>845</v>
      </c>
      <c r="C399" s="3" t="s">
        <v>846</v>
      </c>
      <c r="D399" s="9">
        <v>8100</v>
      </c>
      <c r="E399" s="9">
        <v>14083</v>
      </c>
      <c r="F399" t="s">
        <v>20</v>
      </c>
      <c r="G399" s="10">
        <f t="shared" si="24"/>
        <v>173.8641975308642</v>
      </c>
      <c r="H399" s="6">
        <f t="shared" si="25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6"/>
        <v>41417.208333333336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19.5" x14ac:dyDescent="0.4">
      <c r="A400">
        <v>398</v>
      </c>
      <c r="B400" t="s">
        <v>847</v>
      </c>
      <c r="C400" s="3" t="s">
        <v>848</v>
      </c>
      <c r="D400" s="9">
        <v>1700</v>
      </c>
      <c r="E400" s="9">
        <v>12202</v>
      </c>
      <c r="F400" t="s">
        <v>20</v>
      </c>
      <c r="G400" s="10">
        <f t="shared" si="24"/>
        <v>717.76470588235293</v>
      </c>
      <c r="H400" s="6">
        <f t="shared" si="25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6"/>
        <v>43228.208333333328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9.5" x14ac:dyDescent="0.4">
      <c r="A401">
        <v>399</v>
      </c>
      <c r="B401" t="s">
        <v>849</v>
      </c>
      <c r="C401" s="3" t="s">
        <v>850</v>
      </c>
      <c r="D401" s="9">
        <v>97300</v>
      </c>
      <c r="E401" s="9">
        <v>62127</v>
      </c>
      <c r="F401" t="s">
        <v>14</v>
      </c>
      <c r="G401" s="10">
        <f t="shared" si="24"/>
        <v>63.850976361767728</v>
      </c>
      <c r="H401" s="6">
        <f t="shared" si="25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6"/>
        <v>40576.25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3.75" x14ac:dyDescent="0.4">
      <c r="A402">
        <v>400</v>
      </c>
      <c r="B402" t="s">
        <v>851</v>
      </c>
      <c r="C402" s="3" t="s">
        <v>852</v>
      </c>
      <c r="D402" s="9">
        <v>100</v>
      </c>
      <c r="E402" s="9">
        <v>2</v>
      </c>
      <c r="F402" t="s">
        <v>14</v>
      </c>
      <c r="G402" s="10">
        <f t="shared" si="24"/>
        <v>2</v>
      </c>
      <c r="H402" s="6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6"/>
        <v>41502.208333333336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9.5" x14ac:dyDescent="0.4">
      <c r="A403">
        <v>401</v>
      </c>
      <c r="B403" t="s">
        <v>853</v>
      </c>
      <c r="C403" s="3" t="s">
        <v>854</v>
      </c>
      <c r="D403" s="9">
        <v>900</v>
      </c>
      <c r="E403" s="9">
        <v>13772</v>
      </c>
      <c r="F403" t="s">
        <v>20</v>
      </c>
      <c r="G403" s="10">
        <f t="shared" si="24"/>
        <v>1530.2222222222222</v>
      </c>
      <c r="H403" s="6">
        <f t="shared" si="25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6"/>
        <v>43765.208333333328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9.5" x14ac:dyDescent="0.4">
      <c r="A404">
        <v>402</v>
      </c>
      <c r="B404" t="s">
        <v>855</v>
      </c>
      <c r="C404" s="3" t="s">
        <v>856</v>
      </c>
      <c r="D404" s="9">
        <v>7300</v>
      </c>
      <c r="E404" s="9">
        <v>2946</v>
      </c>
      <c r="F404" t="s">
        <v>14</v>
      </c>
      <c r="G404" s="10">
        <f t="shared" si="24"/>
        <v>40.356164383561641</v>
      </c>
      <c r="H404" s="6">
        <f t="shared" si="25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6"/>
        <v>40914.25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9.5" x14ac:dyDescent="0.4">
      <c r="A405">
        <v>403</v>
      </c>
      <c r="B405" t="s">
        <v>857</v>
      </c>
      <c r="C405" s="3" t="s">
        <v>858</v>
      </c>
      <c r="D405" s="9">
        <v>195800</v>
      </c>
      <c r="E405" s="9">
        <v>168820</v>
      </c>
      <c r="F405" t="s">
        <v>14</v>
      </c>
      <c r="G405" s="10">
        <f t="shared" si="24"/>
        <v>86.220633299284984</v>
      </c>
      <c r="H405" s="6">
        <f t="shared" si="25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6"/>
        <v>40310.208333333336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9.5" x14ac:dyDescent="0.4">
      <c r="A406">
        <v>404</v>
      </c>
      <c r="B406" t="s">
        <v>859</v>
      </c>
      <c r="C406" s="3" t="s">
        <v>860</v>
      </c>
      <c r="D406" s="9">
        <v>48900</v>
      </c>
      <c r="E406" s="9">
        <v>154321</v>
      </c>
      <c r="F406" t="s">
        <v>20</v>
      </c>
      <c r="G406" s="10">
        <f t="shared" si="24"/>
        <v>315.58486707566465</v>
      </c>
      <c r="H406" s="6">
        <f t="shared" si="25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6"/>
        <v>43053.25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9.5" x14ac:dyDescent="0.4">
      <c r="A407">
        <v>405</v>
      </c>
      <c r="B407" t="s">
        <v>861</v>
      </c>
      <c r="C407" s="3" t="s">
        <v>862</v>
      </c>
      <c r="D407" s="9">
        <v>29600</v>
      </c>
      <c r="E407" s="9">
        <v>26527</v>
      </c>
      <c r="F407" t="s">
        <v>14</v>
      </c>
      <c r="G407" s="10">
        <f t="shared" si="24"/>
        <v>89.618243243243242</v>
      </c>
      <c r="H407" s="6">
        <f t="shared" si="25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6"/>
        <v>43255.208333333328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9.5" x14ac:dyDescent="0.4">
      <c r="A408">
        <v>406</v>
      </c>
      <c r="B408" t="s">
        <v>863</v>
      </c>
      <c r="C408" s="3" t="s">
        <v>864</v>
      </c>
      <c r="D408" s="9">
        <v>39300</v>
      </c>
      <c r="E408" s="9">
        <v>71583</v>
      </c>
      <c r="F408" t="s">
        <v>20</v>
      </c>
      <c r="G408" s="10">
        <f t="shared" si="24"/>
        <v>182.14503816793894</v>
      </c>
      <c r="H408" s="6">
        <f t="shared" si="25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6"/>
        <v>41304.25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9.5" x14ac:dyDescent="0.4">
      <c r="A409">
        <v>407</v>
      </c>
      <c r="B409" t="s">
        <v>865</v>
      </c>
      <c r="C409" s="3" t="s">
        <v>866</v>
      </c>
      <c r="D409" s="9">
        <v>3400</v>
      </c>
      <c r="E409" s="9">
        <v>12100</v>
      </c>
      <c r="F409" t="s">
        <v>20</v>
      </c>
      <c r="G409" s="10">
        <f t="shared" si="24"/>
        <v>355.88235294117646</v>
      </c>
      <c r="H409" s="6">
        <f t="shared" si="25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6"/>
        <v>43751.208333333328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9.5" x14ac:dyDescent="0.4">
      <c r="A410">
        <v>408</v>
      </c>
      <c r="B410" t="s">
        <v>867</v>
      </c>
      <c r="C410" s="3" t="s">
        <v>868</v>
      </c>
      <c r="D410" s="9">
        <v>9200</v>
      </c>
      <c r="E410" s="9">
        <v>12129</v>
      </c>
      <c r="F410" t="s">
        <v>20</v>
      </c>
      <c r="G410" s="10">
        <f t="shared" si="24"/>
        <v>131.83695652173913</v>
      </c>
      <c r="H410" s="6">
        <f t="shared" si="25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6"/>
        <v>42541.208333333328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9.5" x14ac:dyDescent="0.4">
      <c r="A411">
        <v>409</v>
      </c>
      <c r="B411" t="s">
        <v>243</v>
      </c>
      <c r="C411" s="3" t="s">
        <v>869</v>
      </c>
      <c r="D411" s="9">
        <v>135600</v>
      </c>
      <c r="E411" s="9">
        <v>62804</v>
      </c>
      <c r="F411" t="s">
        <v>14</v>
      </c>
      <c r="G411" s="10">
        <f t="shared" si="24"/>
        <v>46.315634218289084</v>
      </c>
      <c r="H411" s="6">
        <f t="shared" si="25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6"/>
        <v>42843.208333333328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9.5" x14ac:dyDescent="0.4">
      <c r="A412">
        <v>410</v>
      </c>
      <c r="B412" t="s">
        <v>870</v>
      </c>
      <c r="C412" s="3" t="s">
        <v>871</v>
      </c>
      <c r="D412" s="9">
        <v>153700</v>
      </c>
      <c r="E412" s="9">
        <v>55536</v>
      </c>
      <c r="F412" t="s">
        <v>47</v>
      </c>
      <c r="G412" s="10">
        <f t="shared" si="24"/>
        <v>36.132726089785294</v>
      </c>
      <c r="H412" s="6">
        <f t="shared" si="25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6"/>
        <v>42122.208333333328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9.5" x14ac:dyDescent="0.4">
      <c r="A413">
        <v>411</v>
      </c>
      <c r="B413" t="s">
        <v>872</v>
      </c>
      <c r="C413" s="3" t="s">
        <v>873</v>
      </c>
      <c r="D413" s="9">
        <v>7800</v>
      </c>
      <c r="E413" s="9">
        <v>8161</v>
      </c>
      <c r="F413" t="s">
        <v>20</v>
      </c>
      <c r="G413" s="10">
        <f t="shared" si="24"/>
        <v>104.62820512820512</v>
      </c>
      <c r="H413" s="6">
        <f t="shared" si="25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6"/>
        <v>42884.208333333328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9.5" x14ac:dyDescent="0.4">
      <c r="A414">
        <v>412</v>
      </c>
      <c r="B414" t="s">
        <v>874</v>
      </c>
      <c r="C414" s="3" t="s">
        <v>875</v>
      </c>
      <c r="D414" s="9">
        <v>2100</v>
      </c>
      <c r="E414" s="9">
        <v>14046</v>
      </c>
      <c r="F414" t="s">
        <v>20</v>
      </c>
      <c r="G414" s="10">
        <f t="shared" si="24"/>
        <v>668.85714285714289</v>
      </c>
      <c r="H414" s="6">
        <f t="shared" si="25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6"/>
        <v>41642.25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9.5" x14ac:dyDescent="0.4">
      <c r="A415">
        <v>413</v>
      </c>
      <c r="B415" t="s">
        <v>876</v>
      </c>
      <c r="C415" s="3" t="s">
        <v>877</v>
      </c>
      <c r="D415" s="9">
        <v>189500</v>
      </c>
      <c r="E415" s="9">
        <v>117628</v>
      </c>
      <c r="F415" t="s">
        <v>47</v>
      </c>
      <c r="G415" s="10">
        <f t="shared" si="24"/>
        <v>62.072823218997364</v>
      </c>
      <c r="H415" s="6">
        <f t="shared" si="25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6"/>
        <v>43431.25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9.5" x14ac:dyDescent="0.4">
      <c r="A416">
        <v>414</v>
      </c>
      <c r="B416" t="s">
        <v>878</v>
      </c>
      <c r="C416" s="3" t="s">
        <v>879</v>
      </c>
      <c r="D416" s="9">
        <v>188200</v>
      </c>
      <c r="E416" s="9">
        <v>159405</v>
      </c>
      <c r="F416" t="s">
        <v>14</v>
      </c>
      <c r="G416" s="10">
        <f t="shared" si="24"/>
        <v>84.699787460148784</v>
      </c>
      <c r="H416" s="6">
        <f t="shared" si="25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6"/>
        <v>40288.208333333336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9.5" x14ac:dyDescent="0.4">
      <c r="A417">
        <v>415</v>
      </c>
      <c r="B417" t="s">
        <v>880</v>
      </c>
      <c r="C417" s="3" t="s">
        <v>881</v>
      </c>
      <c r="D417" s="9">
        <v>113500</v>
      </c>
      <c r="E417" s="9">
        <v>12552</v>
      </c>
      <c r="F417" t="s">
        <v>14</v>
      </c>
      <c r="G417" s="10">
        <f t="shared" si="24"/>
        <v>11.059030837004405</v>
      </c>
      <c r="H417" s="6">
        <f t="shared" si="25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6"/>
        <v>40921.25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3.75" x14ac:dyDescent="0.4">
      <c r="A418">
        <v>416</v>
      </c>
      <c r="B418" t="s">
        <v>882</v>
      </c>
      <c r="C418" s="3" t="s">
        <v>883</v>
      </c>
      <c r="D418" s="9">
        <v>134600</v>
      </c>
      <c r="E418" s="9">
        <v>59007</v>
      </c>
      <c r="F418" t="s">
        <v>14</v>
      </c>
      <c r="G418" s="10">
        <f t="shared" si="24"/>
        <v>43.838781575037146</v>
      </c>
      <c r="H418" s="6">
        <f t="shared" si="25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6"/>
        <v>40560.25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9.5" x14ac:dyDescent="0.4">
      <c r="A419">
        <v>417</v>
      </c>
      <c r="B419" t="s">
        <v>884</v>
      </c>
      <c r="C419" s="3" t="s">
        <v>885</v>
      </c>
      <c r="D419" s="9">
        <v>1700</v>
      </c>
      <c r="E419" s="9">
        <v>943</v>
      </c>
      <c r="F419" t="s">
        <v>14</v>
      </c>
      <c r="G419" s="10">
        <f t="shared" si="24"/>
        <v>55.470588235294116</v>
      </c>
      <c r="H419" s="6">
        <f t="shared" si="25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6"/>
        <v>43407.208333333328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9.5" x14ac:dyDescent="0.4">
      <c r="A420">
        <v>418</v>
      </c>
      <c r="B420" t="s">
        <v>105</v>
      </c>
      <c r="C420" s="3" t="s">
        <v>886</v>
      </c>
      <c r="D420" s="9">
        <v>163700</v>
      </c>
      <c r="E420" s="9">
        <v>93963</v>
      </c>
      <c r="F420" t="s">
        <v>14</v>
      </c>
      <c r="G420" s="10">
        <f t="shared" si="24"/>
        <v>57.399511301160658</v>
      </c>
      <c r="H420" s="6">
        <f t="shared" si="25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6"/>
        <v>41035.208333333336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9.5" x14ac:dyDescent="0.4">
      <c r="A421">
        <v>419</v>
      </c>
      <c r="B421" t="s">
        <v>887</v>
      </c>
      <c r="C421" s="3" t="s">
        <v>888</v>
      </c>
      <c r="D421" s="9">
        <v>113800</v>
      </c>
      <c r="E421" s="9">
        <v>140469</v>
      </c>
      <c r="F421" t="s">
        <v>20</v>
      </c>
      <c r="G421" s="10">
        <f t="shared" si="24"/>
        <v>123.43497363796135</v>
      </c>
      <c r="H421" s="6">
        <f t="shared" si="25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6"/>
        <v>40899.25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9.5" x14ac:dyDescent="0.4">
      <c r="A422">
        <v>420</v>
      </c>
      <c r="B422" t="s">
        <v>889</v>
      </c>
      <c r="C422" s="3" t="s">
        <v>890</v>
      </c>
      <c r="D422" s="9">
        <v>5000</v>
      </c>
      <c r="E422" s="9">
        <v>6423</v>
      </c>
      <c r="F422" t="s">
        <v>20</v>
      </c>
      <c r="G422" s="10">
        <f t="shared" si="24"/>
        <v>128.46</v>
      </c>
      <c r="H422" s="6">
        <f t="shared" si="25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6"/>
        <v>42911.208333333328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9.5" x14ac:dyDescent="0.4">
      <c r="A423">
        <v>421</v>
      </c>
      <c r="B423" t="s">
        <v>891</v>
      </c>
      <c r="C423" s="3" t="s">
        <v>892</v>
      </c>
      <c r="D423" s="9">
        <v>9400</v>
      </c>
      <c r="E423" s="9">
        <v>6015</v>
      </c>
      <c r="F423" t="s">
        <v>14</v>
      </c>
      <c r="G423" s="10">
        <f t="shared" si="24"/>
        <v>63.989361702127653</v>
      </c>
      <c r="H423" s="6">
        <f t="shared" si="25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6"/>
        <v>42915.208333333328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3.75" x14ac:dyDescent="0.4">
      <c r="A424">
        <v>422</v>
      </c>
      <c r="B424" t="s">
        <v>893</v>
      </c>
      <c r="C424" s="3" t="s">
        <v>894</v>
      </c>
      <c r="D424" s="9">
        <v>8700</v>
      </c>
      <c r="E424" s="9">
        <v>11075</v>
      </c>
      <c r="F424" t="s">
        <v>20</v>
      </c>
      <c r="G424" s="10">
        <f t="shared" si="24"/>
        <v>127.29885057471265</v>
      </c>
      <c r="H424" s="6">
        <f t="shared" si="25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6"/>
        <v>40285.208333333336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9.5" x14ac:dyDescent="0.4">
      <c r="A425">
        <v>423</v>
      </c>
      <c r="B425" t="s">
        <v>895</v>
      </c>
      <c r="C425" s="3" t="s">
        <v>896</v>
      </c>
      <c r="D425" s="9">
        <v>147800</v>
      </c>
      <c r="E425" s="9">
        <v>15723</v>
      </c>
      <c r="F425" t="s">
        <v>14</v>
      </c>
      <c r="G425" s="10">
        <f t="shared" si="24"/>
        <v>10.638024357239512</v>
      </c>
      <c r="H425" s="6">
        <f t="shared" si="25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6"/>
        <v>40808.208333333336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9.5" x14ac:dyDescent="0.4">
      <c r="A426">
        <v>424</v>
      </c>
      <c r="B426" t="s">
        <v>897</v>
      </c>
      <c r="C426" s="3" t="s">
        <v>898</v>
      </c>
      <c r="D426" s="9">
        <v>5100</v>
      </c>
      <c r="E426" s="9">
        <v>2064</v>
      </c>
      <c r="F426" t="s">
        <v>14</v>
      </c>
      <c r="G426" s="10">
        <f t="shared" si="24"/>
        <v>40.470588235294116</v>
      </c>
      <c r="H426" s="6">
        <f t="shared" si="25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6"/>
        <v>43208.208333333328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9.5" x14ac:dyDescent="0.4">
      <c r="A427">
        <v>425</v>
      </c>
      <c r="B427" t="s">
        <v>899</v>
      </c>
      <c r="C427" s="3" t="s">
        <v>900</v>
      </c>
      <c r="D427" s="9">
        <v>2700</v>
      </c>
      <c r="E427" s="9">
        <v>7767</v>
      </c>
      <c r="F427" t="s">
        <v>20</v>
      </c>
      <c r="G427" s="10">
        <f t="shared" si="24"/>
        <v>287.66666666666663</v>
      </c>
      <c r="H427" s="6">
        <f t="shared" si="25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6"/>
        <v>42213.208333333328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9.5" x14ac:dyDescent="0.4">
      <c r="A428">
        <v>426</v>
      </c>
      <c r="B428" t="s">
        <v>901</v>
      </c>
      <c r="C428" s="3" t="s">
        <v>902</v>
      </c>
      <c r="D428" s="9">
        <v>1800</v>
      </c>
      <c r="E428" s="9">
        <v>10313</v>
      </c>
      <c r="F428" t="s">
        <v>20</v>
      </c>
      <c r="G428" s="10">
        <f t="shared" si="24"/>
        <v>572.94444444444446</v>
      </c>
      <c r="H428" s="6">
        <f t="shared" si="25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6"/>
        <v>41332.25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9.5" x14ac:dyDescent="0.4">
      <c r="A429">
        <v>427</v>
      </c>
      <c r="B429" t="s">
        <v>903</v>
      </c>
      <c r="C429" s="3" t="s">
        <v>904</v>
      </c>
      <c r="D429" s="9">
        <v>174500</v>
      </c>
      <c r="E429" s="9">
        <v>197018</v>
      </c>
      <c r="F429" t="s">
        <v>20</v>
      </c>
      <c r="G429" s="10">
        <f t="shared" si="24"/>
        <v>112.90429799426933</v>
      </c>
      <c r="H429" s="6">
        <f t="shared" si="25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6"/>
        <v>41895.208333333336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9.5" x14ac:dyDescent="0.4">
      <c r="A430">
        <v>428</v>
      </c>
      <c r="B430" t="s">
        <v>905</v>
      </c>
      <c r="C430" s="3" t="s">
        <v>906</v>
      </c>
      <c r="D430" s="9">
        <v>101400</v>
      </c>
      <c r="E430" s="9">
        <v>47037</v>
      </c>
      <c r="F430" t="s">
        <v>14</v>
      </c>
      <c r="G430" s="10">
        <f t="shared" si="24"/>
        <v>46.387573964497044</v>
      </c>
      <c r="H430" s="6">
        <f t="shared" si="25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6"/>
        <v>40585.25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9.5" x14ac:dyDescent="0.4">
      <c r="A431">
        <v>429</v>
      </c>
      <c r="B431" t="s">
        <v>907</v>
      </c>
      <c r="C431" s="3" t="s">
        <v>908</v>
      </c>
      <c r="D431" s="9">
        <v>191000</v>
      </c>
      <c r="E431" s="9">
        <v>173191</v>
      </c>
      <c r="F431" t="s">
        <v>74</v>
      </c>
      <c r="G431" s="10">
        <f t="shared" si="24"/>
        <v>90.675916230366497</v>
      </c>
      <c r="H431" s="6">
        <f t="shared" si="25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6"/>
        <v>41680.25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19.5" x14ac:dyDescent="0.4">
      <c r="A432">
        <v>430</v>
      </c>
      <c r="B432" t="s">
        <v>909</v>
      </c>
      <c r="C432" s="3" t="s">
        <v>910</v>
      </c>
      <c r="D432" s="9">
        <v>8100</v>
      </c>
      <c r="E432" s="9">
        <v>5487</v>
      </c>
      <c r="F432" t="s">
        <v>14</v>
      </c>
      <c r="G432" s="10">
        <f t="shared" si="24"/>
        <v>67.740740740740748</v>
      </c>
      <c r="H432" s="6">
        <f t="shared" si="25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6"/>
        <v>43737.208333333328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9.5" x14ac:dyDescent="0.4">
      <c r="A433">
        <v>431</v>
      </c>
      <c r="B433" t="s">
        <v>911</v>
      </c>
      <c r="C433" s="3" t="s">
        <v>912</v>
      </c>
      <c r="D433" s="9">
        <v>5100</v>
      </c>
      <c r="E433" s="9">
        <v>9817</v>
      </c>
      <c r="F433" t="s">
        <v>20</v>
      </c>
      <c r="G433" s="10">
        <f t="shared" si="24"/>
        <v>192.49019607843135</v>
      </c>
      <c r="H433" s="6">
        <f t="shared" si="25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6"/>
        <v>43273.208333333328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9.5" x14ac:dyDescent="0.4">
      <c r="A434">
        <v>432</v>
      </c>
      <c r="B434" t="s">
        <v>913</v>
      </c>
      <c r="C434" s="3" t="s">
        <v>914</v>
      </c>
      <c r="D434" s="9">
        <v>7700</v>
      </c>
      <c r="E434" s="9">
        <v>6369</v>
      </c>
      <c r="F434" t="s">
        <v>14</v>
      </c>
      <c r="G434" s="10">
        <f t="shared" si="24"/>
        <v>82.714285714285722</v>
      </c>
      <c r="H434" s="6">
        <f t="shared" si="25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6"/>
        <v>41761.208333333336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9.5" x14ac:dyDescent="0.4">
      <c r="A435">
        <v>433</v>
      </c>
      <c r="B435" t="s">
        <v>915</v>
      </c>
      <c r="C435" s="3" t="s">
        <v>916</v>
      </c>
      <c r="D435" s="9">
        <v>121400</v>
      </c>
      <c r="E435" s="9">
        <v>65755</v>
      </c>
      <c r="F435" t="s">
        <v>14</v>
      </c>
      <c r="G435" s="10">
        <f t="shared" si="24"/>
        <v>54.163920922570021</v>
      </c>
      <c r="H435" s="6">
        <f t="shared" si="25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6"/>
        <v>41603.25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9.5" x14ac:dyDescent="0.4">
      <c r="A436">
        <v>434</v>
      </c>
      <c r="B436" t="s">
        <v>917</v>
      </c>
      <c r="C436" s="3" t="s">
        <v>918</v>
      </c>
      <c r="D436" s="9">
        <v>5400</v>
      </c>
      <c r="E436" s="9">
        <v>903</v>
      </c>
      <c r="F436" t="s">
        <v>74</v>
      </c>
      <c r="G436" s="10">
        <f t="shared" si="24"/>
        <v>16.722222222222221</v>
      </c>
      <c r="H436" s="6">
        <f t="shared" si="25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6"/>
        <v>42705.25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9.5" x14ac:dyDescent="0.4">
      <c r="A437">
        <v>435</v>
      </c>
      <c r="B437" t="s">
        <v>919</v>
      </c>
      <c r="C437" s="3" t="s">
        <v>920</v>
      </c>
      <c r="D437" s="9">
        <v>152400</v>
      </c>
      <c r="E437" s="9">
        <v>178120</v>
      </c>
      <c r="F437" t="s">
        <v>20</v>
      </c>
      <c r="G437" s="10">
        <f t="shared" si="24"/>
        <v>116.87664041994749</v>
      </c>
      <c r="H437" s="6">
        <f t="shared" si="25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6"/>
        <v>41988.25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9.5" x14ac:dyDescent="0.4">
      <c r="A438">
        <v>436</v>
      </c>
      <c r="B438" t="s">
        <v>921</v>
      </c>
      <c r="C438" s="3" t="s">
        <v>922</v>
      </c>
      <c r="D438" s="9">
        <v>1300</v>
      </c>
      <c r="E438" s="9">
        <v>13678</v>
      </c>
      <c r="F438" t="s">
        <v>20</v>
      </c>
      <c r="G438" s="10">
        <f t="shared" si="24"/>
        <v>1052.1538461538462</v>
      </c>
      <c r="H438" s="6">
        <f t="shared" si="25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6"/>
        <v>43575.208333333328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9.5" x14ac:dyDescent="0.4">
      <c r="A439">
        <v>437</v>
      </c>
      <c r="B439" t="s">
        <v>923</v>
      </c>
      <c r="C439" s="3" t="s">
        <v>924</v>
      </c>
      <c r="D439" s="9">
        <v>8100</v>
      </c>
      <c r="E439" s="9">
        <v>9969</v>
      </c>
      <c r="F439" t="s">
        <v>20</v>
      </c>
      <c r="G439" s="10">
        <f t="shared" si="24"/>
        <v>123.07407407407408</v>
      </c>
      <c r="H439" s="6">
        <f t="shared" si="25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6"/>
        <v>42260.208333333328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3.75" x14ac:dyDescent="0.4">
      <c r="A440">
        <v>438</v>
      </c>
      <c r="B440" t="s">
        <v>925</v>
      </c>
      <c r="C440" s="3" t="s">
        <v>926</v>
      </c>
      <c r="D440" s="9">
        <v>8300</v>
      </c>
      <c r="E440" s="9">
        <v>14827</v>
      </c>
      <c r="F440" t="s">
        <v>20</v>
      </c>
      <c r="G440" s="10">
        <f t="shared" si="24"/>
        <v>178.63855421686748</v>
      </c>
      <c r="H440" s="6">
        <f t="shared" si="25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6"/>
        <v>41337.25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9.5" x14ac:dyDescent="0.4">
      <c r="A441">
        <v>439</v>
      </c>
      <c r="B441" t="s">
        <v>927</v>
      </c>
      <c r="C441" s="3" t="s">
        <v>928</v>
      </c>
      <c r="D441" s="9">
        <v>28400</v>
      </c>
      <c r="E441" s="9">
        <v>100900</v>
      </c>
      <c r="F441" t="s">
        <v>20</v>
      </c>
      <c r="G441" s="10">
        <f t="shared" si="24"/>
        <v>355.28169014084506</v>
      </c>
      <c r="H441" s="6">
        <f t="shared" si="25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6"/>
        <v>42680.208333333328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9.5" x14ac:dyDescent="0.4">
      <c r="A442">
        <v>440</v>
      </c>
      <c r="B442" t="s">
        <v>929</v>
      </c>
      <c r="C442" s="3" t="s">
        <v>930</v>
      </c>
      <c r="D442" s="9">
        <v>102500</v>
      </c>
      <c r="E442" s="9">
        <v>165954</v>
      </c>
      <c r="F442" t="s">
        <v>20</v>
      </c>
      <c r="G442" s="10">
        <f t="shared" si="24"/>
        <v>161.90634146341463</v>
      </c>
      <c r="H442" s="6">
        <f t="shared" si="25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6"/>
        <v>42916.208333333328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9.5" x14ac:dyDescent="0.4">
      <c r="A443">
        <v>441</v>
      </c>
      <c r="B443" t="s">
        <v>931</v>
      </c>
      <c r="C443" s="3" t="s">
        <v>932</v>
      </c>
      <c r="D443" s="9">
        <v>7000</v>
      </c>
      <c r="E443" s="9">
        <v>1744</v>
      </c>
      <c r="F443" t="s">
        <v>14</v>
      </c>
      <c r="G443" s="10">
        <f t="shared" si="24"/>
        <v>24.914285714285715</v>
      </c>
      <c r="H443" s="6">
        <f t="shared" si="25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6"/>
        <v>41025.208333333336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9.5" x14ac:dyDescent="0.4">
      <c r="A444">
        <v>442</v>
      </c>
      <c r="B444" t="s">
        <v>933</v>
      </c>
      <c r="C444" s="3" t="s">
        <v>934</v>
      </c>
      <c r="D444" s="9">
        <v>5400</v>
      </c>
      <c r="E444" s="9">
        <v>10731</v>
      </c>
      <c r="F444" t="s">
        <v>20</v>
      </c>
      <c r="G444" s="10">
        <f t="shared" si="24"/>
        <v>198.72222222222223</v>
      </c>
      <c r="H444" s="6">
        <f t="shared" si="25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6"/>
        <v>42980.208333333328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9.5" x14ac:dyDescent="0.4">
      <c r="A445">
        <v>443</v>
      </c>
      <c r="B445" t="s">
        <v>935</v>
      </c>
      <c r="C445" s="3" t="s">
        <v>936</v>
      </c>
      <c r="D445" s="9">
        <v>9300</v>
      </c>
      <c r="E445" s="9">
        <v>3232</v>
      </c>
      <c r="F445" t="s">
        <v>74</v>
      </c>
      <c r="G445" s="10">
        <f t="shared" si="24"/>
        <v>34.752688172043008</v>
      </c>
      <c r="H445" s="6">
        <f t="shared" si="25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6"/>
        <v>40451.208333333336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9.5" x14ac:dyDescent="0.4">
      <c r="A446">
        <v>444</v>
      </c>
      <c r="B446" t="s">
        <v>748</v>
      </c>
      <c r="C446" s="3" t="s">
        <v>937</v>
      </c>
      <c r="D446" s="9">
        <v>6200</v>
      </c>
      <c r="E446" s="9">
        <v>10938</v>
      </c>
      <c r="F446" t="s">
        <v>20</v>
      </c>
      <c r="G446" s="10">
        <f t="shared" si="24"/>
        <v>176.41935483870967</v>
      </c>
      <c r="H446" s="6">
        <f t="shared" si="25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6"/>
        <v>40748.208333333336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3.75" x14ac:dyDescent="0.4">
      <c r="A447">
        <v>445</v>
      </c>
      <c r="B447" t="s">
        <v>938</v>
      </c>
      <c r="C447" s="3" t="s">
        <v>939</v>
      </c>
      <c r="D447" s="9">
        <v>2100</v>
      </c>
      <c r="E447" s="9">
        <v>10739</v>
      </c>
      <c r="F447" t="s">
        <v>20</v>
      </c>
      <c r="G447" s="10">
        <f t="shared" si="24"/>
        <v>511.38095238095235</v>
      </c>
      <c r="H447" s="6">
        <f t="shared" si="25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6"/>
        <v>40515.25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9.5" x14ac:dyDescent="0.4">
      <c r="A448">
        <v>446</v>
      </c>
      <c r="B448" t="s">
        <v>940</v>
      </c>
      <c r="C448" s="3" t="s">
        <v>941</v>
      </c>
      <c r="D448" s="9">
        <v>6800</v>
      </c>
      <c r="E448" s="9">
        <v>5579</v>
      </c>
      <c r="F448" t="s">
        <v>14</v>
      </c>
      <c r="G448" s="10">
        <f t="shared" si="24"/>
        <v>82.044117647058826</v>
      </c>
      <c r="H448" s="6">
        <f t="shared" si="25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6"/>
        <v>41261.25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3.75" x14ac:dyDescent="0.4">
      <c r="A449">
        <v>447</v>
      </c>
      <c r="B449" t="s">
        <v>942</v>
      </c>
      <c r="C449" s="3" t="s">
        <v>943</v>
      </c>
      <c r="D449" s="9">
        <v>155200</v>
      </c>
      <c r="E449" s="9">
        <v>37754</v>
      </c>
      <c r="F449" t="s">
        <v>74</v>
      </c>
      <c r="G449" s="10">
        <f t="shared" si="24"/>
        <v>24.326030927835053</v>
      </c>
      <c r="H449" s="6">
        <f t="shared" si="25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6"/>
        <v>43088.25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9.5" x14ac:dyDescent="0.4">
      <c r="A450">
        <v>448</v>
      </c>
      <c r="B450" t="s">
        <v>944</v>
      </c>
      <c r="C450" s="3" t="s">
        <v>945</v>
      </c>
      <c r="D450" s="9">
        <v>89900</v>
      </c>
      <c r="E450" s="9">
        <v>45384</v>
      </c>
      <c r="F450" t="s">
        <v>14</v>
      </c>
      <c r="G450" s="10">
        <f t="shared" si="24"/>
        <v>50.482758620689658</v>
      </c>
      <c r="H450" s="6">
        <f t="shared" si="25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6"/>
        <v>41378.208333333336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9.5" x14ac:dyDescent="0.4">
      <c r="A451">
        <v>449</v>
      </c>
      <c r="B451" t="s">
        <v>946</v>
      </c>
      <c r="C451" s="3" t="s">
        <v>947</v>
      </c>
      <c r="D451" s="9">
        <v>900</v>
      </c>
      <c r="E451" s="9">
        <v>8703</v>
      </c>
      <c r="F451" t="s">
        <v>20</v>
      </c>
      <c r="G451" s="10">
        <f t="shared" ref="G451:G514" si="28">E451/D451*100</f>
        <v>967</v>
      </c>
      <c r="H451" s="6">
        <f t="shared" ref="H451:H514" si="29">IFERROR(E451/I451,"NONE")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30">(((L451/60)/60)/24)+DATE(1970,1,1)</f>
        <v>43530.25</v>
      </c>
      <c r="O451" s="12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9.5" x14ac:dyDescent="0.4">
      <c r="A452">
        <v>450</v>
      </c>
      <c r="B452" t="s">
        <v>948</v>
      </c>
      <c r="C452" s="3" t="s">
        <v>949</v>
      </c>
      <c r="D452" s="9">
        <v>100</v>
      </c>
      <c r="E452" s="9">
        <v>4</v>
      </c>
      <c r="F452" t="s">
        <v>14</v>
      </c>
      <c r="G452" s="10">
        <f t="shared" si="28"/>
        <v>4</v>
      </c>
      <c r="H452" s="6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30"/>
        <v>43394.208333333328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9.5" x14ac:dyDescent="0.4">
      <c r="A453">
        <v>451</v>
      </c>
      <c r="B453" t="s">
        <v>950</v>
      </c>
      <c r="C453" s="3" t="s">
        <v>951</v>
      </c>
      <c r="D453" s="9">
        <v>148400</v>
      </c>
      <c r="E453" s="9">
        <v>182302</v>
      </c>
      <c r="F453" t="s">
        <v>20</v>
      </c>
      <c r="G453" s="10">
        <f t="shared" si="28"/>
        <v>122.84501347708894</v>
      </c>
      <c r="H453" s="6">
        <f t="shared" si="29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30"/>
        <v>42935.208333333328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3.75" x14ac:dyDescent="0.4">
      <c r="A454">
        <v>452</v>
      </c>
      <c r="B454" t="s">
        <v>952</v>
      </c>
      <c r="C454" s="3" t="s">
        <v>953</v>
      </c>
      <c r="D454" s="9">
        <v>4800</v>
      </c>
      <c r="E454" s="9">
        <v>3045</v>
      </c>
      <c r="F454" t="s">
        <v>14</v>
      </c>
      <c r="G454" s="10">
        <f t="shared" si="28"/>
        <v>63.4375</v>
      </c>
      <c r="H454" s="6">
        <f t="shared" si="29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30"/>
        <v>40365.208333333336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3.75" x14ac:dyDescent="0.4">
      <c r="A455">
        <v>453</v>
      </c>
      <c r="B455" t="s">
        <v>954</v>
      </c>
      <c r="C455" s="3" t="s">
        <v>955</v>
      </c>
      <c r="D455" s="9">
        <v>182400</v>
      </c>
      <c r="E455" s="9">
        <v>102749</v>
      </c>
      <c r="F455" t="s">
        <v>14</v>
      </c>
      <c r="G455" s="10">
        <f t="shared" si="28"/>
        <v>56.331688596491226</v>
      </c>
      <c r="H455" s="6">
        <f t="shared" si="29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30"/>
        <v>42705.25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9.5" x14ac:dyDescent="0.4">
      <c r="A456">
        <v>454</v>
      </c>
      <c r="B456" t="s">
        <v>956</v>
      </c>
      <c r="C456" s="3" t="s">
        <v>957</v>
      </c>
      <c r="D456" s="9">
        <v>4000</v>
      </c>
      <c r="E456" s="9">
        <v>1763</v>
      </c>
      <c r="F456" t="s">
        <v>14</v>
      </c>
      <c r="G456" s="10">
        <f t="shared" si="28"/>
        <v>44.074999999999996</v>
      </c>
      <c r="H456" s="6">
        <f t="shared" si="29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30"/>
        <v>41568.208333333336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9.5" x14ac:dyDescent="0.4">
      <c r="A457">
        <v>455</v>
      </c>
      <c r="B457" t="s">
        <v>958</v>
      </c>
      <c r="C457" s="3" t="s">
        <v>959</v>
      </c>
      <c r="D457" s="9">
        <v>116500</v>
      </c>
      <c r="E457" s="9">
        <v>137904</v>
      </c>
      <c r="F457" t="s">
        <v>20</v>
      </c>
      <c r="G457" s="10">
        <f t="shared" si="28"/>
        <v>118.37253218884121</v>
      </c>
      <c r="H457" s="6">
        <f t="shared" si="29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30"/>
        <v>40809.208333333336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3.75" x14ac:dyDescent="0.4">
      <c r="A458">
        <v>456</v>
      </c>
      <c r="B458" t="s">
        <v>960</v>
      </c>
      <c r="C458" s="3" t="s">
        <v>961</v>
      </c>
      <c r="D458" s="9">
        <v>146400</v>
      </c>
      <c r="E458" s="9">
        <v>152438</v>
      </c>
      <c r="F458" t="s">
        <v>20</v>
      </c>
      <c r="G458" s="10">
        <f t="shared" si="28"/>
        <v>104.1243169398907</v>
      </c>
      <c r="H458" s="6">
        <f t="shared" si="29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30"/>
        <v>43141.25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9.5" x14ac:dyDescent="0.4">
      <c r="A459">
        <v>457</v>
      </c>
      <c r="B459" t="s">
        <v>962</v>
      </c>
      <c r="C459" s="3" t="s">
        <v>963</v>
      </c>
      <c r="D459" s="9">
        <v>5000</v>
      </c>
      <c r="E459" s="9">
        <v>1332</v>
      </c>
      <c r="F459" t="s">
        <v>14</v>
      </c>
      <c r="G459" s="10">
        <f t="shared" si="28"/>
        <v>26.640000000000004</v>
      </c>
      <c r="H459" s="6">
        <f t="shared" si="29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30"/>
        <v>42657.208333333328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9.5" x14ac:dyDescent="0.4">
      <c r="A460">
        <v>458</v>
      </c>
      <c r="B460" t="s">
        <v>964</v>
      </c>
      <c r="C460" s="3" t="s">
        <v>965</v>
      </c>
      <c r="D460" s="9">
        <v>33800</v>
      </c>
      <c r="E460" s="9">
        <v>118706</v>
      </c>
      <c r="F460" t="s">
        <v>20</v>
      </c>
      <c r="G460" s="10">
        <f t="shared" si="28"/>
        <v>351.20118343195264</v>
      </c>
      <c r="H460" s="6">
        <f t="shared" si="29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30"/>
        <v>40265.208333333336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9.5" x14ac:dyDescent="0.4">
      <c r="A461">
        <v>459</v>
      </c>
      <c r="B461" t="s">
        <v>966</v>
      </c>
      <c r="C461" s="3" t="s">
        <v>967</v>
      </c>
      <c r="D461" s="9">
        <v>6300</v>
      </c>
      <c r="E461" s="9">
        <v>5674</v>
      </c>
      <c r="F461" t="s">
        <v>14</v>
      </c>
      <c r="G461" s="10">
        <f t="shared" si="28"/>
        <v>90.063492063492063</v>
      </c>
      <c r="H461" s="6">
        <f t="shared" si="29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30"/>
        <v>42001.25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9.5" x14ac:dyDescent="0.4">
      <c r="A462">
        <v>460</v>
      </c>
      <c r="B462" t="s">
        <v>968</v>
      </c>
      <c r="C462" s="3" t="s">
        <v>969</v>
      </c>
      <c r="D462" s="9">
        <v>2400</v>
      </c>
      <c r="E462" s="9">
        <v>4119</v>
      </c>
      <c r="F462" t="s">
        <v>20</v>
      </c>
      <c r="G462" s="10">
        <f t="shared" si="28"/>
        <v>171.625</v>
      </c>
      <c r="H462" s="6">
        <f t="shared" si="29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30"/>
        <v>40399.208333333336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9.5" x14ac:dyDescent="0.4">
      <c r="A463">
        <v>461</v>
      </c>
      <c r="B463" t="s">
        <v>970</v>
      </c>
      <c r="C463" s="3" t="s">
        <v>971</v>
      </c>
      <c r="D463" s="9">
        <v>98800</v>
      </c>
      <c r="E463" s="9">
        <v>139354</v>
      </c>
      <c r="F463" t="s">
        <v>20</v>
      </c>
      <c r="G463" s="10">
        <f t="shared" si="28"/>
        <v>141.04655870445345</v>
      </c>
      <c r="H463" s="6">
        <f t="shared" si="29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30"/>
        <v>41757.208333333336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9.5" x14ac:dyDescent="0.4">
      <c r="A464">
        <v>462</v>
      </c>
      <c r="B464" t="s">
        <v>972</v>
      </c>
      <c r="C464" s="3" t="s">
        <v>973</v>
      </c>
      <c r="D464" s="9">
        <v>188800</v>
      </c>
      <c r="E464" s="9">
        <v>57734</v>
      </c>
      <c r="F464" t="s">
        <v>14</v>
      </c>
      <c r="G464" s="10">
        <f t="shared" si="28"/>
        <v>30.57944915254237</v>
      </c>
      <c r="H464" s="6">
        <f t="shared" si="29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30"/>
        <v>41304.25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3.75" x14ac:dyDescent="0.4">
      <c r="A465">
        <v>463</v>
      </c>
      <c r="B465" t="s">
        <v>974</v>
      </c>
      <c r="C465" s="3" t="s">
        <v>975</v>
      </c>
      <c r="D465" s="9">
        <v>134300</v>
      </c>
      <c r="E465" s="9">
        <v>145265</v>
      </c>
      <c r="F465" t="s">
        <v>20</v>
      </c>
      <c r="G465" s="10">
        <f t="shared" si="28"/>
        <v>108.16455696202532</v>
      </c>
      <c r="H465" s="6">
        <f t="shared" si="29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30"/>
        <v>41639.25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9.5" x14ac:dyDescent="0.4">
      <c r="A466">
        <v>464</v>
      </c>
      <c r="B466" t="s">
        <v>976</v>
      </c>
      <c r="C466" s="3" t="s">
        <v>977</v>
      </c>
      <c r="D466" s="9">
        <v>71200</v>
      </c>
      <c r="E466" s="9">
        <v>95020</v>
      </c>
      <c r="F466" t="s">
        <v>20</v>
      </c>
      <c r="G466" s="10">
        <f t="shared" si="28"/>
        <v>133.45505617977528</v>
      </c>
      <c r="H466" s="6">
        <f t="shared" si="29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30"/>
        <v>43142.25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9.5" x14ac:dyDescent="0.4">
      <c r="A467">
        <v>465</v>
      </c>
      <c r="B467" t="s">
        <v>978</v>
      </c>
      <c r="C467" s="3" t="s">
        <v>979</v>
      </c>
      <c r="D467" s="9">
        <v>4700</v>
      </c>
      <c r="E467" s="9">
        <v>8829</v>
      </c>
      <c r="F467" t="s">
        <v>20</v>
      </c>
      <c r="G467" s="10">
        <f t="shared" si="28"/>
        <v>187.85106382978722</v>
      </c>
      <c r="H467" s="6">
        <f t="shared" si="29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30"/>
        <v>43127.25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9.5" x14ac:dyDescent="0.4">
      <c r="A468">
        <v>466</v>
      </c>
      <c r="B468" t="s">
        <v>980</v>
      </c>
      <c r="C468" s="3" t="s">
        <v>981</v>
      </c>
      <c r="D468" s="9">
        <v>1200</v>
      </c>
      <c r="E468" s="9">
        <v>3984</v>
      </c>
      <c r="F468" t="s">
        <v>20</v>
      </c>
      <c r="G468" s="10">
        <f t="shared" si="28"/>
        <v>332</v>
      </c>
      <c r="H468" s="6">
        <f t="shared" si="29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30"/>
        <v>41409.208333333336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3.75" x14ac:dyDescent="0.4">
      <c r="A469">
        <v>467</v>
      </c>
      <c r="B469" t="s">
        <v>982</v>
      </c>
      <c r="C469" s="3" t="s">
        <v>983</v>
      </c>
      <c r="D469" s="9">
        <v>1400</v>
      </c>
      <c r="E469" s="9">
        <v>8053</v>
      </c>
      <c r="F469" t="s">
        <v>20</v>
      </c>
      <c r="G469" s="10">
        <f t="shared" si="28"/>
        <v>575.21428571428578</v>
      </c>
      <c r="H469" s="6">
        <f t="shared" si="29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30"/>
        <v>42331.25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9.5" x14ac:dyDescent="0.4">
      <c r="A470">
        <v>468</v>
      </c>
      <c r="B470" t="s">
        <v>984</v>
      </c>
      <c r="C470" s="3" t="s">
        <v>985</v>
      </c>
      <c r="D470" s="9">
        <v>4000</v>
      </c>
      <c r="E470" s="9">
        <v>1620</v>
      </c>
      <c r="F470" t="s">
        <v>14</v>
      </c>
      <c r="G470" s="10">
        <f t="shared" si="28"/>
        <v>40.5</v>
      </c>
      <c r="H470" s="6">
        <f t="shared" si="29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30"/>
        <v>43569.208333333328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9.5" x14ac:dyDescent="0.4">
      <c r="A471">
        <v>469</v>
      </c>
      <c r="B471" t="s">
        <v>986</v>
      </c>
      <c r="C471" s="3" t="s">
        <v>987</v>
      </c>
      <c r="D471" s="9">
        <v>5600</v>
      </c>
      <c r="E471" s="9">
        <v>10328</v>
      </c>
      <c r="F471" t="s">
        <v>20</v>
      </c>
      <c r="G471" s="10">
        <f t="shared" si="28"/>
        <v>184.42857142857144</v>
      </c>
      <c r="H471" s="6">
        <f t="shared" si="29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30"/>
        <v>42142.208333333328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9.5" x14ac:dyDescent="0.4">
      <c r="A472">
        <v>470</v>
      </c>
      <c r="B472" t="s">
        <v>988</v>
      </c>
      <c r="C472" s="3" t="s">
        <v>989</v>
      </c>
      <c r="D472" s="9">
        <v>3600</v>
      </c>
      <c r="E472" s="9">
        <v>10289</v>
      </c>
      <c r="F472" t="s">
        <v>20</v>
      </c>
      <c r="G472" s="10">
        <f t="shared" si="28"/>
        <v>285.80555555555554</v>
      </c>
      <c r="H472" s="6">
        <f t="shared" si="29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30"/>
        <v>42716.25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9.5" x14ac:dyDescent="0.4">
      <c r="A473">
        <v>471</v>
      </c>
      <c r="B473" t="s">
        <v>446</v>
      </c>
      <c r="C473" s="3" t="s">
        <v>990</v>
      </c>
      <c r="D473" s="9">
        <v>3100</v>
      </c>
      <c r="E473" s="9">
        <v>9889</v>
      </c>
      <c r="F473" t="s">
        <v>20</v>
      </c>
      <c r="G473" s="10">
        <f t="shared" si="28"/>
        <v>319</v>
      </c>
      <c r="H473" s="6">
        <f t="shared" si="29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30"/>
        <v>41031.208333333336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19.5" x14ac:dyDescent="0.4">
      <c r="A474">
        <v>472</v>
      </c>
      <c r="B474" t="s">
        <v>991</v>
      </c>
      <c r="C474" s="3" t="s">
        <v>992</v>
      </c>
      <c r="D474" s="9">
        <v>153800</v>
      </c>
      <c r="E474" s="9">
        <v>60342</v>
      </c>
      <c r="F474" t="s">
        <v>14</v>
      </c>
      <c r="G474" s="10">
        <f t="shared" si="28"/>
        <v>39.234070221066318</v>
      </c>
      <c r="H474" s="6">
        <f t="shared" si="29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30"/>
        <v>43535.208333333328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9.5" x14ac:dyDescent="0.4">
      <c r="A475">
        <v>473</v>
      </c>
      <c r="B475" t="s">
        <v>993</v>
      </c>
      <c r="C475" s="3" t="s">
        <v>994</v>
      </c>
      <c r="D475" s="9">
        <v>5000</v>
      </c>
      <c r="E475" s="9">
        <v>8907</v>
      </c>
      <c r="F475" t="s">
        <v>20</v>
      </c>
      <c r="G475" s="10">
        <f t="shared" si="28"/>
        <v>178.14000000000001</v>
      </c>
      <c r="H475" s="6">
        <f t="shared" si="29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30"/>
        <v>43277.208333333328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9.5" x14ac:dyDescent="0.4">
      <c r="A476">
        <v>474</v>
      </c>
      <c r="B476" t="s">
        <v>995</v>
      </c>
      <c r="C476" s="3" t="s">
        <v>996</v>
      </c>
      <c r="D476" s="9">
        <v>4000</v>
      </c>
      <c r="E476" s="9">
        <v>14606</v>
      </c>
      <c r="F476" t="s">
        <v>20</v>
      </c>
      <c r="G476" s="10">
        <f t="shared" si="28"/>
        <v>365.15</v>
      </c>
      <c r="H476" s="6">
        <f t="shared" si="29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30"/>
        <v>41989.25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3.75" x14ac:dyDescent="0.4">
      <c r="A477">
        <v>475</v>
      </c>
      <c r="B477" t="s">
        <v>997</v>
      </c>
      <c r="C477" s="3" t="s">
        <v>998</v>
      </c>
      <c r="D477" s="9">
        <v>7400</v>
      </c>
      <c r="E477" s="9">
        <v>8432</v>
      </c>
      <c r="F477" t="s">
        <v>20</v>
      </c>
      <c r="G477" s="10">
        <f t="shared" si="28"/>
        <v>113.94594594594594</v>
      </c>
      <c r="H477" s="6">
        <f t="shared" si="29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30"/>
        <v>41450.208333333336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3.75" x14ac:dyDescent="0.4">
      <c r="A478">
        <v>476</v>
      </c>
      <c r="B478" t="s">
        <v>999</v>
      </c>
      <c r="C478" s="3" t="s">
        <v>1000</v>
      </c>
      <c r="D478" s="9">
        <v>191500</v>
      </c>
      <c r="E478" s="9">
        <v>57122</v>
      </c>
      <c r="F478" t="s">
        <v>14</v>
      </c>
      <c r="G478" s="10">
        <f t="shared" si="28"/>
        <v>29.828720626631856</v>
      </c>
      <c r="H478" s="6">
        <f t="shared" si="29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30"/>
        <v>43322.208333333328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9.5" x14ac:dyDescent="0.4">
      <c r="A479">
        <v>477</v>
      </c>
      <c r="B479" t="s">
        <v>1001</v>
      </c>
      <c r="C479" s="3" t="s">
        <v>1002</v>
      </c>
      <c r="D479" s="9">
        <v>8500</v>
      </c>
      <c r="E479" s="9">
        <v>4613</v>
      </c>
      <c r="F479" t="s">
        <v>14</v>
      </c>
      <c r="G479" s="10">
        <f t="shared" si="28"/>
        <v>54.270588235294113</v>
      </c>
      <c r="H479" s="6">
        <f t="shared" si="29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30"/>
        <v>40720.208333333336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9.5" x14ac:dyDescent="0.4">
      <c r="A480">
        <v>478</v>
      </c>
      <c r="B480" t="s">
        <v>1003</v>
      </c>
      <c r="C480" s="3" t="s">
        <v>1004</v>
      </c>
      <c r="D480" s="9">
        <v>68800</v>
      </c>
      <c r="E480" s="9">
        <v>162603</v>
      </c>
      <c r="F480" t="s">
        <v>20</v>
      </c>
      <c r="G480" s="10">
        <f t="shared" si="28"/>
        <v>236.34156976744185</v>
      </c>
      <c r="H480" s="6">
        <f t="shared" si="29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30"/>
        <v>42072.208333333328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9.5" x14ac:dyDescent="0.4">
      <c r="A481">
        <v>479</v>
      </c>
      <c r="B481" t="s">
        <v>1005</v>
      </c>
      <c r="C481" s="3" t="s">
        <v>1006</v>
      </c>
      <c r="D481" s="9">
        <v>2400</v>
      </c>
      <c r="E481" s="9">
        <v>12310</v>
      </c>
      <c r="F481" t="s">
        <v>20</v>
      </c>
      <c r="G481" s="10">
        <f t="shared" si="28"/>
        <v>512.91666666666663</v>
      </c>
      <c r="H481" s="6">
        <f t="shared" si="29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30"/>
        <v>42945.208333333328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9.5" x14ac:dyDescent="0.4">
      <c r="A482">
        <v>480</v>
      </c>
      <c r="B482" t="s">
        <v>1007</v>
      </c>
      <c r="C482" s="3" t="s">
        <v>1008</v>
      </c>
      <c r="D482" s="9">
        <v>8600</v>
      </c>
      <c r="E482" s="9">
        <v>8656</v>
      </c>
      <c r="F482" t="s">
        <v>20</v>
      </c>
      <c r="G482" s="10">
        <f t="shared" si="28"/>
        <v>100.65116279069768</v>
      </c>
      <c r="H482" s="6">
        <f t="shared" si="29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30"/>
        <v>40248.25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3.75" x14ac:dyDescent="0.4">
      <c r="A483">
        <v>481</v>
      </c>
      <c r="B483" t="s">
        <v>1009</v>
      </c>
      <c r="C483" s="3" t="s">
        <v>1010</v>
      </c>
      <c r="D483" s="9">
        <v>196600</v>
      </c>
      <c r="E483" s="9">
        <v>159931</v>
      </c>
      <c r="F483" t="s">
        <v>14</v>
      </c>
      <c r="G483" s="10">
        <f t="shared" si="28"/>
        <v>81.348423194303152</v>
      </c>
      <c r="H483" s="6">
        <f t="shared" si="29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30"/>
        <v>41913.208333333336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3.75" x14ac:dyDescent="0.4">
      <c r="A484">
        <v>482</v>
      </c>
      <c r="B484" t="s">
        <v>1011</v>
      </c>
      <c r="C484" s="3" t="s">
        <v>1012</v>
      </c>
      <c r="D484" s="9">
        <v>4200</v>
      </c>
      <c r="E484" s="9">
        <v>689</v>
      </c>
      <c r="F484" t="s">
        <v>14</v>
      </c>
      <c r="G484" s="10">
        <f t="shared" si="28"/>
        <v>16.404761904761905</v>
      </c>
      <c r="H484" s="6">
        <f t="shared" si="29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30"/>
        <v>40963.25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9.5" x14ac:dyDescent="0.4">
      <c r="A485">
        <v>483</v>
      </c>
      <c r="B485" t="s">
        <v>1013</v>
      </c>
      <c r="C485" s="3" t="s">
        <v>1014</v>
      </c>
      <c r="D485" s="9">
        <v>91400</v>
      </c>
      <c r="E485" s="9">
        <v>48236</v>
      </c>
      <c r="F485" t="s">
        <v>14</v>
      </c>
      <c r="G485" s="10">
        <f t="shared" si="28"/>
        <v>52.774617067833695</v>
      </c>
      <c r="H485" s="6">
        <f t="shared" si="29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30"/>
        <v>43811.25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9.5" x14ac:dyDescent="0.4">
      <c r="A486">
        <v>484</v>
      </c>
      <c r="B486" t="s">
        <v>1015</v>
      </c>
      <c r="C486" s="3" t="s">
        <v>1016</v>
      </c>
      <c r="D486" s="9">
        <v>29600</v>
      </c>
      <c r="E486" s="9">
        <v>77021</v>
      </c>
      <c r="F486" t="s">
        <v>20</v>
      </c>
      <c r="G486" s="10">
        <f t="shared" si="28"/>
        <v>260.20608108108109</v>
      </c>
      <c r="H486" s="6">
        <f t="shared" si="29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30"/>
        <v>41855.208333333336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3.75" x14ac:dyDescent="0.4">
      <c r="A487">
        <v>485</v>
      </c>
      <c r="B487" t="s">
        <v>1017</v>
      </c>
      <c r="C487" s="3" t="s">
        <v>1018</v>
      </c>
      <c r="D487" s="9">
        <v>90600</v>
      </c>
      <c r="E487" s="9">
        <v>27844</v>
      </c>
      <c r="F487" t="s">
        <v>14</v>
      </c>
      <c r="G487" s="10">
        <f t="shared" si="28"/>
        <v>30.73289183222958</v>
      </c>
      <c r="H487" s="6">
        <f t="shared" si="29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30"/>
        <v>43626.208333333328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3.75" x14ac:dyDescent="0.4">
      <c r="A488">
        <v>486</v>
      </c>
      <c r="B488" t="s">
        <v>1019</v>
      </c>
      <c r="C488" s="3" t="s">
        <v>1020</v>
      </c>
      <c r="D488" s="9">
        <v>5200</v>
      </c>
      <c r="E488" s="9">
        <v>702</v>
      </c>
      <c r="F488" t="s">
        <v>14</v>
      </c>
      <c r="G488" s="10">
        <f t="shared" si="28"/>
        <v>13.5</v>
      </c>
      <c r="H488" s="6">
        <f t="shared" si="29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30"/>
        <v>43168.25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9.5" x14ac:dyDescent="0.4">
      <c r="A489">
        <v>487</v>
      </c>
      <c r="B489" t="s">
        <v>1021</v>
      </c>
      <c r="C489" s="3" t="s">
        <v>1022</v>
      </c>
      <c r="D489" s="9">
        <v>110300</v>
      </c>
      <c r="E489" s="9">
        <v>197024</v>
      </c>
      <c r="F489" t="s">
        <v>20</v>
      </c>
      <c r="G489" s="10">
        <f t="shared" si="28"/>
        <v>178.62556663644605</v>
      </c>
      <c r="H489" s="6">
        <f t="shared" si="29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30"/>
        <v>42845.208333333328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9.5" x14ac:dyDescent="0.4">
      <c r="A490">
        <v>488</v>
      </c>
      <c r="B490" t="s">
        <v>1023</v>
      </c>
      <c r="C490" s="3" t="s">
        <v>1024</v>
      </c>
      <c r="D490" s="9">
        <v>5300</v>
      </c>
      <c r="E490" s="9">
        <v>11663</v>
      </c>
      <c r="F490" t="s">
        <v>20</v>
      </c>
      <c r="G490" s="10">
        <f t="shared" si="28"/>
        <v>220.0566037735849</v>
      </c>
      <c r="H490" s="6">
        <f t="shared" si="29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30"/>
        <v>42403.25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9.5" x14ac:dyDescent="0.4">
      <c r="A491">
        <v>489</v>
      </c>
      <c r="B491" t="s">
        <v>1025</v>
      </c>
      <c r="C491" s="3" t="s">
        <v>1026</v>
      </c>
      <c r="D491" s="9">
        <v>9200</v>
      </c>
      <c r="E491" s="9">
        <v>9339</v>
      </c>
      <c r="F491" t="s">
        <v>20</v>
      </c>
      <c r="G491" s="10">
        <f t="shared" si="28"/>
        <v>101.5108695652174</v>
      </c>
      <c r="H491" s="6">
        <f t="shared" si="29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30"/>
        <v>40406.208333333336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9.5" x14ac:dyDescent="0.4">
      <c r="A492">
        <v>490</v>
      </c>
      <c r="B492" t="s">
        <v>1027</v>
      </c>
      <c r="C492" s="3" t="s">
        <v>1028</v>
      </c>
      <c r="D492" s="9">
        <v>2400</v>
      </c>
      <c r="E492" s="9">
        <v>4596</v>
      </c>
      <c r="F492" t="s">
        <v>20</v>
      </c>
      <c r="G492" s="10">
        <f t="shared" si="28"/>
        <v>191.5</v>
      </c>
      <c r="H492" s="6">
        <f t="shared" si="29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30"/>
        <v>43786.25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3.75" x14ac:dyDescent="0.4">
      <c r="A493">
        <v>491</v>
      </c>
      <c r="B493" t="s">
        <v>1030</v>
      </c>
      <c r="C493" s="3" t="s">
        <v>1031</v>
      </c>
      <c r="D493" s="9">
        <v>56800</v>
      </c>
      <c r="E493" s="9">
        <v>173437</v>
      </c>
      <c r="F493" t="s">
        <v>20</v>
      </c>
      <c r="G493" s="10">
        <f t="shared" si="28"/>
        <v>305.34683098591546</v>
      </c>
      <c r="H493" s="6">
        <f t="shared" si="29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30"/>
        <v>41456.208333333336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9.5" x14ac:dyDescent="0.4">
      <c r="A494">
        <v>492</v>
      </c>
      <c r="B494" t="s">
        <v>1032</v>
      </c>
      <c r="C494" s="3" t="s">
        <v>1033</v>
      </c>
      <c r="D494" s="9">
        <v>191000</v>
      </c>
      <c r="E494" s="9">
        <v>45831</v>
      </c>
      <c r="F494" t="s">
        <v>74</v>
      </c>
      <c r="G494" s="10">
        <f t="shared" si="28"/>
        <v>23.995287958115181</v>
      </c>
      <c r="H494" s="6">
        <f t="shared" si="29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30"/>
        <v>40336.208333333336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9.5" x14ac:dyDescent="0.4">
      <c r="A495">
        <v>493</v>
      </c>
      <c r="B495" t="s">
        <v>1034</v>
      </c>
      <c r="C495" s="3" t="s">
        <v>1035</v>
      </c>
      <c r="D495" s="9">
        <v>900</v>
      </c>
      <c r="E495" s="9">
        <v>6514</v>
      </c>
      <c r="F495" t="s">
        <v>20</v>
      </c>
      <c r="G495" s="10">
        <f t="shared" si="28"/>
        <v>723.77777777777771</v>
      </c>
      <c r="H495" s="6">
        <f t="shared" si="29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30"/>
        <v>43645.208333333328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9.5" x14ac:dyDescent="0.4">
      <c r="A496">
        <v>494</v>
      </c>
      <c r="B496" t="s">
        <v>1036</v>
      </c>
      <c r="C496" s="3" t="s">
        <v>1037</v>
      </c>
      <c r="D496" s="9">
        <v>2500</v>
      </c>
      <c r="E496" s="9">
        <v>13684</v>
      </c>
      <c r="F496" t="s">
        <v>20</v>
      </c>
      <c r="G496" s="10">
        <f t="shared" si="28"/>
        <v>547.36</v>
      </c>
      <c r="H496" s="6">
        <f t="shared" si="29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30"/>
        <v>40990.208333333336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9.5" x14ac:dyDescent="0.4">
      <c r="A497">
        <v>495</v>
      </c>
      <c r="B497" t="s">
        <v>1038</v>
      </c>
      <c r="C497" s="3" t="s">
        <v>1039</v>
      </c>
      <c r="D497" s="9">
        <v>3200</v>
      </c>
      <c r="E497" s="9">
        <v>13264</v>
      </c>
      <c r="F497" t="s">
        <v>20</v>
      </c>
      <c r="G497" s="10">
        <f t="shared" si="28"/>
        <v>414.49999999999994</v>
      </c>
      <c r="H497" s="6">
        <f t="shared" si="29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30"/>
        <v>41800.208333333336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9.5" x14ac:dyDescent="0.4">
      <c r="A498">
        <v>496</v>
      </c>
      <c r="B498" t="s">
        <v>1040</v>
      </c>
      <c r="C498" s="3" t="s">
        <v>1041</v>
      </c>
      <c r="D498" s="9">
        <v>183800</v>
      </c>
      <c r="E498" s="9">
        <v>1667</v>
      </c>
      <c r="F498" t="s">
        <v>14</v>
      </c>
      <c r="G498" s="10">
        <f t="shared" si="28"/>
        <v>0.90696409140369971</v>
      </c>
      <c r="H498" s="6">
        <f t="shared" si="29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30"/>
        <v>42876.208333333328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9.5" x14ac:dyDescent="0.4">
      <c r="A499">
        <v>497</v>
      </c>
      <c r="B499" t="s">
        <v>1042</v>
      </c>
      <c r="C499" s="3" t="s">
        <v>1043</v>
      </c>
      <c r="D499" s="9">
        <v>9800</v>
      </c>
      <c r="E499" s="9">
        <v>3349</v>
      </c>
      <c r="F499" t="s">
        <v>14</v>
      </c>
      <c r="G499" s="10">
        <f t="shared" si="28"/>
        <v>34.173469387755098</v>
      </c>
      <c r="H499" s="6">
        <f t="shared" si="29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30"/>
        <v>42724.25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9.5" x14ac:dyDescent="0.4">
      <c r="A500">
        <v>498</v>
      </c>
      <c r="B500" t="s">
        <v>1044</v>
      </c>
      <c r="C500" s="3" t="s">
        <v>1045</v>
      </c>
      <c r="D500" s="9">
        <v>193400</v>
      </c>
      <c r="E500" s="9">
        <v>46317</v>
      </c>
      <c r="F500" t="s">
        <v>14</v>
      </c>
      <c r="G500" s="10">
        <f t="shared" si="28"/>
        <v>23.948810754912099</v>
      </c>
      <c r="H500" s="6">
        <f t="shared" si="29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30"/>
        <v>42005.25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3.75" x14ac:dyDescent="0.4">
      <c r="A501">
        <v>499</v>
      </c>
      <c r="B501" t="s">
        <v>1046</v>
      </c>
      <c r="C501" s="3" t="s">
        <v>1047</v>
      </c>
      <c r="D501" s="9">
        <v>163800</v>
      </c>
      <c r="E501" s="9">
        <v>78743</v>
      </c>
      <c r="F501" t="s">
        <v>14</v>
      </c>
      <c r="G501" s="10">
        <f t="shared" si="28"/>
        <v>48.072649572649574</v>
      </c>
      <c r="H501" s="6">
        <f t="shared" si="29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30"/>
        <v>42444.208333333328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9.5" x14ac:dyDescent="0.4">
      <c r="A502">
        <v>500</v>
      </c>
      <c r="B502" t="s">
        <v>1048</v>
      </c>
      <c r="C502" s="3" t="s">
        <v>1049</v>
      </c>
      <c r="D502" s="9">
        <v>100</v>
      </c>
      <c r="E502" s="9">
        <v>0</v>
      </c>
      <c r="F502" t="s">
        <v>14</v>
      </c>
      <c r="G502" s="10">
        <f t="shared" si="28"/>
        <v>0</v>
      </c>
      <c r="H502" s="6" t="str">
        <f t="shared" si="29"/>
        <v>NONE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30"/>
        <v>41395.208333333336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9.5" x14ac:dyDescent="0.4">
      <c r="A503">
        <v>501</v>
      </c>
      <c r="B503" t="s">
        <v>1050</v>
      </c>
      <c r="C503" s="3" t="s">
        <v>1051</v>
      </c>
      <c r="D503" s="9">
        <v>153600</v>
      </c>
      <c r="E503" s="9">
        <v>107743</v>
      </c>
      <c r="F503" t="s">
        <v>14</v>
      </c>
      <c r="G503" s="10">
        <f t="shared" si="28"/>
        <v>70.145182291666657</v>
      </c>
      <c r="H503" s="6">
        <f t="shared" si="29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30"/>
        <v>41345.208333333336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9.5" x14ac:dyDescent="0.4">
      <c r="A504">
        <v>502</v>
      </c>
      <c r="B504" t="s">
        <v>477</v>
      </c>
      <c r="C504" s="3" t="s">
        <v>1052</v>
      </c>
      <c r="D504" s="9">
        <v>1300</v>
      </c>
      <c r="E504" s="9">
        <v>6889</v>
      </c>
      <c r="F504" t="s">
        <v>20</v>
      </c>
      <c r="G504" s="10">
        <f t="shared" si="28"/>
        <v>529.92307692307691</v>
      </c>
      <c r="H504" s="6">
        <f t="shared" si="29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30"/>
        <v>41117.208333333336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3.75" x14ac:dyDescent="0.4">
      <c r="A505">
        <v>503</v>
      </c>
      <c r="B505" t="s">
        <v>1053</v>
      </c>
      <c r="C505" s="3" t="s">
        <v>1054</v>
      </c>
      <c r="D505" s="9">
        <v>25500</v>
      </c>
      <c r="E505" s="9">
        <v>45983</v>
      </c>
      <c r="F505" t="s">
        <v>20</v>
      </c>
      <c r="G505" s="10">
        <f t="shared" si="28"/>
        <v>180.32549019607845</v>
      </c>
      <c r="H505" s="6">
        <f t="shared" si="29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30"/>
        <v>42186.208333333328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9.5" x14ac:dyDescent="0.4">
      <c r="A506">
        <v>504</v>
      </c>
      <c r="B506" t="s">
        <v>1055</v>
      </c>
      <c r="C506" s="3" t="s">
        <v>1056</v>
      </c>
      <c r="D506" s="9">
        <v>7500</v>
      </c>
      <c r="E506" s="9">
        <v>6924</v>
      </c>
      <c r="F506" t="s">
        <v>14</v>
      </c>
      <c r="G506" s="10">
        <f t="shared" si="28"/>
        <v>92.320000000000007</v>
      </c>
      <c r="H506" s="6">
        <f t="shared" si="29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30"/>
        <v>42142.208333333328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9.5" x14ac:dyDescent="0.4">
      <c r="A507">
        <v>505</v>
      </c>
      <c r="B507" t="s">
        <v>1057</v>
      </c>
      <c r="C507" s="3" t="s">
        <v>1058</v>
      </c>
      <c r="D507" s="9">
        <v>89900</v>
      </c>
      <c r="E507" s="9">
        <v>12497</v>
      </c>
      <c r="F507" t="s">
        <v>14</v>
      </c>
      <c r="G507" s="10">
        <f t="shared" si="28"/>
        <v>13.901001112347053</v>
      </c>
      <c r="H507" s="6">
        <f t="shared" si="29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30"/>
        <v>41341.25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9.5" x14ac:dyDescent="0.4">
      <c r="A508">
        <v>506</v>
      </c>
      <c r="B508" t="s">
        <v>1059</v>
      </c>
      <c r="C508" s="3" t="s">
        <v>1060</v>
      </c>
      <c r="D508" s="9">
        <v>18000</v>
      </c>
      <c r="E508" s="9">
        <v>166874</v>
      </c>
      <c r="F508" t="s">
        <v>20</v>
      </c>
      <c r="G508" s="10">
        <f t="shared" si="28"/>
        <v>927.07777777777767</v>
      </c>
      <c r="H508" s="6">
        <f t="shared" si="29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30"/>
        <v>43062.25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3.75" x14ac:dyDescent="0.4">
      <c r="A509">
        <v>507</v>
      </c>
      <c r="B509" t="s">
        <v>1061</v>
      </c>
      <c r="C509" s="3" t="s">
        <v>1062</v>
      </c>
      <c r="D509" s="9">
        <v>2100</v>
      </c>
      <c r="E509" s="9">
        <v>837</v>
      </c>
      <c r="F509" t="s">
        <v>14</v>
      </c>
      <c r="G509" s="10">
        <f t="shared" si="28"/>
        <v>39.857142857142861</v>
      </c>
      <c r="H509" s="6">
        <f t="shared" si="29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30"/>
        <v>41373.208333333336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9.5" x14ac:dyDescent="0.4">
      <c r="A510">
        <v>508</v>
      </c>
      <c r="B510" t="s">
        <v>1063</v>
      </c>
      <c r="C510" s="3" t="s">
        <v>1064</v>
      </c>
      <c r="D510" s="9">
        <v>172700</v>
      </c>
      <c r="E510" s="9">
        <v>193820</v>
      </c>
      <c r="F510" t="s">
        <v>20</v>
      </c>
      <c r="G510" s="10">
        <f t="shared" si="28"/>
        <v>112.22929936305732</v>
      </c>
      <c r="H510" s="6">
        <f t="shared" si="29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30"/>
        <v>43310.208333333328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9.5" x14ac:dyDescent="0.4">
      <c r="A511">
        <v>509</v>
      </c>
      <c r="B511" t="s">
        <v>398</v>
      </c>
      <c r="C511" s="3" t="s">
        <v>1065</v>
      </c>
      <c r="D511" s="9">
        <v>168500</v>
      </c>
      <c r="E511" s="9">
        <v>119510</v>
      </c>
      <c r="F511" t="s">
        <v>14</v>
      </c>
      <c r="G511" s="10">
        <f t="shared" si="28"/>
        <v>70.925816023738875</v>
      </c>
      <c r="H511" s="6">
        <f t="shared" si="29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30"/>
        <v>41034.208333333336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9.5" x14ac:dyDescent="0.4">
      <c r="A512">
        <v>510</v>
      </c>
      <c r="B512" t="s">
        <v>1066</v>
      </c>
      <c r="C512" s="3" t="s">
        <v>1067</v>
      </c>
      <c r="D512" s="9">
        <v>7800</v>
      </c>
      <c r="E512" s="9">
        <v>9289</v>
      </c>
      <c r="F512" t="s">
        <v>20</v>
      </c>
      <c r="G512" s="10">
        <f t="shared" si="28"/>
        <v>119.08974358974358</v>
      </c>
      <c r="H512" s="6">
        <f t="shared" si="29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30"/>
        <v>43251.208333333328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9.5" x14ac:dyDescent="0.4">
      <c r="A513">
        <v>511</v>
      </c>
      <c r="B513" t="s">
        <v>1068</v>
      </c>
      <c r="C513" s="3" t="s">
        <v>1069</v>
      </c>
      <c r="D513" s="9">
        <v>147800</v>
      </c>
      <c r="E513" s="9">
        <v>35498</v>
      </c>
      <c r="F513" t="s">
        <v>14</v>
      </c>
      <c r="G513" s="10">
        <f t="shared" si="28"/>
        <v>24.017591339648174</v>
      </c>
      <c r="H513" s="6">
        <f t="shared" si="29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30"/>
        <v>43671.208333333328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9.5" x14ac:dyDescent="0.4">
      <c r="A514">
        <v>512</v>
      </c>
      <c r="B514" t="s">
        <v>1070</v>
      </c>
      <c r="C514" s="3" t="s">
        <v>1071</v>
      </c>
      <c r="D514" s="9">
        <v>9100</v>
      </c>
      <c r="E514" s="9">
        <v>12678</v>
      </c>
      <c r="F514" t="s">
        <v>20</v>
      </c>
      <c r="G514" s="10">
        <f t="shared" si="28"/>
        <v>139.31868131868131</v>
      </c>
      <c r="H514" s="6">
        <f t="shared" si="29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30"/>
        <v>41825.208333333336</v>
      </c>
      <c r="O514" s="12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9.5" x14ac:dyDescent="0.4">
      <c r="A515">
        <v>513</v>
      </c>
      <c r="B515" t="s">
        <v>1072</v>
      </c>
      <c r="C515" s="3" t="s">
        <v>1073</v>
      </c>
      <c r="D515" s="9">
        <v>8300</v>
      </c>
      <c r="E515" s="9">
        <v>3260</v>
      </c>
      <c r="F515" t="s">
        <v>74</v>
      </c>
      <c r="G515" s="10">
        <f t="shared" ref="G515:G578" si="32">E515/D515*100</f>
        <v>39.277108433734945</v>
      </c>
      <c r="H515" s="6">
        <f t="shared" ref="H515:H578" si="33">IFERROR(E515/I515,"NONE")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4">(((L515/60)/60)/24)+DATE(1970,1,1)</f>
        <v>40430.208333333336</v>
      </c>
      <c r="O515" s="12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9.5" x14ac:dyDescent="0.4">
      <c r="A516">
        <v>514</v>
      </c>
      <c r="B516" t="s">
        <v>1074</v>
      </c>
      <c r="C516" s="3" t="s">
        <v>1075</v>
      </c>
      <c r="D516" s="9">
        <v>138700</v>
      </c>
      <c r="E516" s="9">
        <v>31123</v>
      </c>
      <c r="F516" t="s">
        <v>74</v>
      </c>
      <c r="G516" s="10">
        <f t="shared" si="32"/>
        <v>22.439077144917089</v>
      </c>
      <c r="H516" s="6">
        <f t="shared" si="33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4"/>
        <v>41614.25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9.5" x14ac:dyDescent="0.4">
      <c r="A517">
        <v>515</v>
      </c>
      <c r="B517" t="s">
        <v>1076</v>
      </c>
      <c r="C517" s="3" t="s">
        <v>1077</v>
      </c>
      <c r="D517" s="9">
        <v>8600</v>
      </c>
      <c r="E517" s="9">
        <v>4797</v>
      </c>
      <c r="F517" t="s">
        <v>14</v>
      </c>
      <c r="G517" s="10">
        <f t="shared" si="32"/>
        <v>55.779069767441861</v>
      </c>
      <c r="H517" s="6">
        <f t="shared" si="33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4"/>
        <v>40900.25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9.5" x14ac:dyDescent="0.4">
      <c r="A518">
        <v>516</v>
      </c>
      <c r="B518" t="s">
        <v>1078</v>
      </c>
      <c r="C518" s="3" t="s">
        <v>1079</v>
      </c>
      <c r="D518" s="9">
        <v>125400</v>
      </c>
      <c r="E518" s="9">
        <v>53324</v>
      </c>
      <c r="F518" t="s">
        <v>14</v>
      </c>
      <c r="G518" s="10">
        <f t="shared" si="32"/>
        <v>42.523125996810208</v>
      </c>
      <c r="H518" s="6">
        <f t="shared" si="33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4"/>
        <v>40396.208333333336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9.5" x14ac:dyDescent="0.4">
      <c r="A519">
        <v>517</v>
      </c>
      <c r="B519" t="s">
        <v>1080</v>
      </c>
      <c r="C519" s="3" t="s">
        <v>1081</v>
      </c>
      <c r="D519" s="9">
        <v>5900</v>
      </c>
      <c r="E519" s="9">
        <v>6608</v>
      </c>
      <c r="F519" t="s">
        <v>20</v>
      </c>
      <c r="G519" s="10">
        <f t="shared" si="32"/>
        <v>112.00000000000001</v>
      </c>
      <c r="H519" s="6">
        <f t="shared" si="33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4"/>
        <v>42860.208333333328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3.75" x14ac:dyDescent="0.4">
      <c r="A520">
        <v>518</v>
      </c>
      <c r="B520" t="s">
        <v>1082</v>
      </c>
      <c r="C520" s="3" t="s">
        <v>1083</v>
      </c>
      <c r="D520" s="9">
        <v>8800</v>
      </c>
      <c r="E520" s="9">
        <v>622</v>
      </c>
      <c r="F520" t="s">
        <v>14</v>
      </c>
      <c r="G520" s="10">
        <f t="shared" si="32"/>
        <v>7.0681818181818183</v>
      </c>
      <c r="H520" s="6">
        <f t="shared" si="33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4"/>
        <v>43154.25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9.5" x14ac:dyDescent="0.4">
      <c r="A521">
        <v>519</v>
      </c>
      <c r="B521" t="s">
        <v>1084</v>
      </c>
      <c r="C521" s="3" t="s">
        <v>1085</v>
      </c>
      <c r="D521" s="9">
        <v>177700</v>
      </c>
      <c r="E521" s="9">
        <v>180802</v>
      </c>
      <c r="F521" t="s">
        <v>20</v>
      </c>
      <c r="G521" s="10">
        <f t="shared" si="32"/>
        <v>101.74563871693867</v>
      </c>
      <c r="H521" s="6">
        <f t="shared" si="33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4"/>
        <v>42012.25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9.5" x14ac:dyDescent="0.4">
      <c r="A522">
        <v>520</v>
      </c>
      <c r="B522" t="s">
        <v>1086</v>
      </c>
      <c r="C522" s="3" t="s">
        <v>1087</v>
      </c>
      <c r="D522" s="9">
        <v>800</v>
      </c>
      <c r="E522" s="9">
        <v>3406</v>
      </c>
      <c r="F522" t="s">
        <v>20</v>
      </c>
      <c r="G522" s="10">
        <f t="shared" si="32"/>
        <v>425.75</v>
      </c>
      <c r="H522" s="6">
        <f t="shared" si="33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4"/>
        <v>43574.208333333328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9.5" x14ac:dyDescent="0.4">
      <c r="A523">
        <v>521</v>
      </c>
      <c r="B523" t="s">
        <v>1088</v>
      </c>
      <c r="C523" s="3" t="s">
        <v>141</v>
      </c>
      <c r="D523" s="9">
        <v>7600</v>
      </c>
      <c r="E523" s="9">
        <v>11061</v>
      </c>
      <c r="F523" t="s">
        <v>20</v>
      </c>
      <c r="G523" s="10">
        <f t="shared" si="32"/>
        <v>145.53947368421052</v>
      </c>
      <c r="H523" s="6">
        <f t="shared" si="33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4"/>
        <v>42605.208333333328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3.75" x14ac:dyDescent="0.4">
      <c r="A524">
        <v>522</v>
      </c>
      <c r="B524" t="s">
        <v>1089</v>
      </c>
      <c r="C524" s="3" t="s">
        <v>1090</v>
      </c>
      <c r="D524" s="9">
        <v>50500</v>
      </c>
      <c r="E524" s="9">
        <v>16389</v>
      </c>
      <c r="F524" t="s">
        <v>14</v>
      </c>
      <c r="G524" s="10">
        <f t="shared" si="32"/>
        <v>32.453465346534657</v>
      </c>
      <c r="H524" s="6">
        <f t="shared" si="33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4"/>
        <v>41093.208333333336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9.5" x14ac:dyDescent="0.4">
      <c r="A525">
        <v>523</v>
      </c>
      <c r="B525" t="s">
        <v>1091</v>
      </c>
      <c r="C525" s="3" t="s">
        <v>1092</v>
      </c>
      <c r="D525" s="9">
        <v>900</v>
      </c>
      <c r="E525" s="9">
        <v>6303</v>
      </c>
      <c r="F525" t="s">
        <v>20</v>
      </c>
      <c r="G525" s="10">
        <f t="shared" si="32"/>
        <v>700.33333333333326</v>
      </c>
      <c r="H525" s="6">
        <f t="shared" si="33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4"/>
        <v>40241.25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9.5" x14ac:dyDescent="0.4">
      <c r="A526">
        <v>524</v>
      </c>
      <c r="B526" t="s">
        <v>1093</v>
      </c>
      <c r="C526" s="3" t="s">
        <v>1094</v>
      </c>
      <c r="D526" s="9">
        <v>96700</v>
      </c>
      <c r="E526" s="9">
        <v>81136</v>
      </c>
      <c r="F526" t="s">
        <v>14</v>
      </c>
      <c r="G526" s="10">
        <f t="shared" si="32"/>
        <v>83.904860392967933</v>
      </c>
      <c r="H526" s="6">
        <f t="shared" si="33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4"/>
        <v>40294.208333333336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19.5" x14ac:dyDescent="0.4">
      <c r="A527">
        <v>525</v>
      </c>
      <c r="B527" t="s">
        <v>1095</v>
      </c>
      <c r="C527" s="3" t="s">
        <v>1096</v>
      </c>
      <c r="D527" s="9">
        <v>2100</v>
      </c>
      <c r="E527" s="9">
        <v>1768</v>
      </c>
      <c r="F527" t="s">
        <v>14</v>
      </c>
      <c r="G527" s="10">
        <f t="shared" si="32"/>
        <v>84.19047619047619</v>
      </c>
      <c r="H527" s="6">
        <f t="shared" si="33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4"/>
        <v>40505.25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3.75" x14ac:dyDescent="0.4">
      <c r="A528">
        <v>526</v>
      </c>
      <c r="B528" t="s">
        <v>1097</v>
      </c>
      <c r="C528" s="3" t="s">
        <v>1098</v>
      </c>
      <c r="D528" s="9">
        <v>8300</v>
      </c>
      <c r="E528" s="9">
        <v>12944</v>
      </c>
      <c r="F528" t="s">
        <v>20</v>
      </c>
      <c r="G528" s="10">
        <f t="shared" si="32"/>
        <v>155.95180722891567</v>
      </c>
      <c r="H528" s="6">
        <f t="shared" si="33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4"/>
        <v>42364.25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9.5" x14ac:dyDescent="0.4">
      <c r="A529">
        <v>527</v>
      </c>
      <c r="B529" t="s">
        <v>1099</v>
      </c>
      <c r="C529" s="3" t="s">
        <v>1100</v>
      </c>
      <c r="D529" s="9">
        <v>189200</v>
      </c>
      <c r="E529" s="9">
        <v>188480</v>
      </c>
      <c r="F529" t="s">
        <v>14</v>
      </c>
      <c r="G529" s="10">
        <f t="shared" si="32"/>
        <v>99.619450317124731</v>
      </c>
      <c r="H529" s="6">
        <f t="shared" si="33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4"/>
        <v>42405.25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9.5" x14ac:dyDescent="0.4">
      <c r="A530">
        <v>528</v>
      </c>
      <c r="B530" t="s">
        <v>1101</v>
      </c>
      <c r="C530" s="3" t="s">
        <v>1102</v>
      </c>
      <c r="D530" s="9">
        <v>9000</v>
      </c>
      <c r="E530" s="9">
        <v>7227</v>
      </c>
      <c r="F530" t="s">
        <v>14</v>
      </c>
      <c r="G530" s="10">
        <f t="shared" si="32"/>
        <v>80.300000000000011</v>
      </c>
      <c r="H530" s="6">
        <f t="shared" si="33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4"/>
        <v>41601.25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9.5" x14ac:dyDescent="0.4">
      <c r="A531">
        <v>529</v>
      </c>
      <c r="B531" t="s">
        <v>1103</v>
      </c>
      <c r="C531" s="3" t="s">
        <v>1104</v>
      </c>
      <c r="D531" s="9">
        <v>5100</v>
      </c>
      <c r="E531" s="9">
        <v>574</v>
      </c>
      <c r="F531" t="s">
        <v>14</v>
      </c>
      <c r="G531" s="10">
        <f t="shared" si="32"/>
        <v>11.254901960784313</v>
      </c>
      <c r="H531" s="6">
        <f t="shared" si="33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4"/>
        <v>41769.208333333336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19.5" x14ac:dyDescent="0.4">
      <c r="A532">
        <v>530</v>
      </c>
      <c r="B532" t="s">
        <v>1105</v>
      </c>
      <c r="C532" s="3" t="s">
        <v>1106</v>
      </c>
      <c r="D532" s="9">
        <v>105000</v>
      </c>
      <c r="E532" s="9">
        <v>96328</v>
      </c>
      <c r="F532" t="s">
        <v>14</v>
      </c>
      <c r="G532" s="10">
        <f t="shared" si="32"/>
        <v>91.740952380952379</v>
      </c>
      <c r="H532" s="6">
        <f t="shared" si="33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4"/>
        <v>40421.208333333336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3.75" x14ac:dyDescent="0.4">
      <c r="A533">
        <v>531</v>
      </c>
      <c r="B533" t="s">
        <v>1107</v>
      </c>
      <c r="C533" s="3" t="s">
        <v>1108</v>
      </c>
      <c r="D533" s="9">
        <v>186700</v>
      </c>
      <c r="E533" s="9">
        <v>178338</v>
      </c>
      <c r="F533" t="s">
        <v>47</v>
      </c>
      <c r="G533" s="10">
        <f t="shared" si="32"/>
        <v>95.521156936261391</v>
      </c>
      <c r="H533" s="6">
        <f t="shared" si="33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4"/>
        <v>41589.25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9.5" x14ac:dyDescent="0.4">
      <c r="A534">
        <v>532</v>
      </c>
      <c r="B534" t="s">
        <v>1109</v>
      </c>
      <c r="C534" s="3" t="s">
        <v>1110</v>
      </c>
      <c r="D534" s="9">
        <v>1600</v>
      </c>
      <c r="E534" s="9">
        <v>8046</v>
      </c>
      <c r="F534" t="s">
        <v>20</v>
      </c>
      <c r="G534" s="10">
        <f t="shared" si="32"/>
        <v>502.87499999999994</v>
      </c>
      <c r="H534" s="6">
        <f t="shared" si="33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4"/>
        <v>43125.25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9.5" x14ac:dyDescent="0.4">
      <c r="A535">
        <v>533</v>
      </c>
      <c r="B535" t="s">
        <v>1111</v>
      </c>
      <c r="C535" s="3" t="s">
        <v>1112</v>
      </c>
      <c r="D535" s="9">
        <v>115600</v>
      </c>
      <c r="E535" s="9">
        <v>184086</v>
      </c>
      <c r="F535" t="s">
        <v>20</v>
      </c>
      <c r="G535" s="10">
        <f t="shared" si="32"/>
        <v>159.24394463667818</v>
      </c>
      <c r="H535" s="6">
        <f t="shared" si="33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4"/>
        <v>41479.208333333336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9.5" x14ac:dyDescent="0.4">
      <c r="A536">
        <v>534</v>
      </c>
      <c r="B536" t="s">
        <v>1113</v>
      </c>
      <c r="C536" s="3" t="s">
        <v>1114</v>
      </c>
      <c r="D536" s="9">
        <v>89100</v>
      </c>
      <c r="E536" s="9">
        <v>13385</v>
      </c>
      <c r="F536" t="s">
        <v>14</v>
      </c>
      <c r="G536" s="10">
        <f t="shared" si="32"/>
        <v>15.022446689113355</v>
      </c>
      <c r="H536" s="6">
        <f t="shared" si="33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4"/>
        <v>43329.208333333328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9.5" x14ac:dyDescent="0.4">
      <c r="A537">
        <v>535</v>
      </c>
      <c r="B537" t="s">
        <v>1115</v>
      </c>
      <c r="C537" s="3" t="s">
        <v>1116</v>
      </c>
      <c r="D537" s="9">
        <v>2600</v>
      </c>
      <c r="E537" s="9">
        <v>12533</v>
      </c>
      <c r="F537" t="s">
        <v>20</v>
      </c>
      <c r="G537" s="10">
        <f t="shared" si="32"/>
        <v>482.03846153846149</v>
      </c>
      <c r="H537" s="6">
        <f t="shared" si="33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4"/>
        <v>43259.208333333328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9.5" x14ac:dyDescent="0.4">
      <c r="A538">
        <v>536</v>
      </c>
      <c r="B538" t="s">
        <v>1117</v>
      </c>
      <c r="C538" s="3" t="s">
        <v>1118</v>
      </c>
      <c r="D538" s="9">
        <v>9800</v>
      </c>
      <c r="E538" s="9">
        <v>14697</v>
      </c>
      <c r="F538" t="s">
        <v>20</v>
      </c>
      <c r="G538" s="10">
        <f t="shared" si="32"/>
        <v>149.96938775510205</v>
      </c>
      <c r="H538" s="6">
        <f t="shared" si="33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4"/>
        <v>40414.208333333336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9.5" x14ac:dyDescent="0.4">
      <c r="A539">
        <v>537</v>
      </c>
      <c r="B539" t="s">
        <v>1119</v>
      </c>
      <c r="C539" s="3" t="s">
        <v>1120</v>
      </c>
      <c r="D539" s="9">
        <v>84400</v>
      </c>
      <c r="E539" s="9">
        <v>98935</v>
      </c>
      <c r="F539" t="s">
        <v>20</v>
      </c>
      <c r="G539" s="10">
        <f t="shared" si="32"/>
        <v>117.22156398104266</v>
      </c>
      <c r="H539" s="6">
        <f t="shared" si="33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4"/>
        <v>43342.208333333328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9.5" x14ac:dyDescent="0.4">
      <c r="A540">
        <v>538</v>
      </c>
      <c r="B540" t="s">
        <v>1121</v>
      </c>
      <c r="C540" s="3" t="s">
        <v>1122</v>
      </c>
      <c r="D540" s="9">
        <v>151300</v>
      </c>
      <c r="E540" s="9">
        <v>57034</v>
      </c>
      <c r="F540" t="s">
        <v>14</v>
      </c>
      <c r="G540" s="10">
        <f t="shared" si="32"/>
        <v>37.695968274950431</v>
      </c>
      <c r="H540" s="6">
        <f t="shared" si="33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4"/>
        <v>41539.208333333336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9.5" x14ac:dyDescent="0.4">
      <c r="A541">
        <v>539</v>
      </c>
      <c r="B541" t="s">
        <v>1123</v>
      </c>
      <c r="C541" s="3" t="s">
        <v>1124</v>
      </c>
      <c r="D541" s="9">
        <v>9800</v>
      </c>
      <c r="E541" s="9">
        <v>7120</v>
      </c>
      <c r="F541" t="s">
        <v>14</v>
      </c>
      <c r="G541" s="10">
        <f t="shared" si="32"/>
        <v>72.653061224489804</v>
      </c>
      <c r="H541" s="6">
        <f t="shared" si="33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4"/>
        <v>43647.208333333328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9.5" x14ac:dyDescent="0.4">
      <c r="A542">
        <v>540</v>
      </c>
      <c r="B542" t="s">
        <v>1125</v>
      </c>
      <c r="C542" s="3" t="s">
        <v>1126</v>
      </c>
      <c r="D542" s="9">
        <v>5300</v>
      </c>
      <c r="E542" s="9">
        <v>14097</v>
      </c>
      <c r="F542" t="s">
        <v>20</v>
      </c>
      <c r="G542" s="10">
        <f t="shared" si="32"/>
        <v>265.98113207547169</v>
      </c>
      <c r="H542" s="6">
        <f t="shared" si="33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4"/>
        <v>43225.208333333328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9.5" x14ac:dyDescent="0.4">
      <c r="A543">
        <v>541</v>
      </c>
      <c r="B543" t="s">
        <v>1127</v>
      </c>
      <c r="C543" s="3" t="s">
        <v>1128</v>
      </c>
      <c r="D543" s="9">
        <v>178000</v>
      </c>
      <c r="E543" s="9">
        <v>43086</v>
      </c>
      <c r="F543" t="s">
        <v>14</v>
      </c>
      <c r="G543" s="10">
        <f t="shared" si="32"/>
        <v>24.205617977528089</v>
      </c>
      <c r="H543" s="6">
        <f t="shared" si="33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4"/>
        <v>42165.208333333328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9.5" x14ac:dyDescent="0.4">
      <c r="A544">
        <v>542</v>
      </c>
      <c r="B544" t="s">
        <v>1129</v>
      </c>
      <c r="C544" s="3" t="s">
        <v>1130</v>
      </c>
      <c r="D544" s="9">
        <v>77000</v>
      </c>
      <c r="E544" s="9">
        <v>1930</v>
      </c>
      <c r="F544" t="s">
        <v>14</v>
      </c>
      <c r="G544" s="10">
        <f t="shared" si="32"/>
        <v>2.5064935064935066</v>
      </c>
      <c r="H544" s="6">
        <f t="shared" si="33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4"/>
        <v>42391.25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9.5" x14ac:dyDescent="0.4">
      <c r="A545">
        <v>543</v>
      </c>
      <c r="B545" t="s">
        <v>1131</v>
      </c>
      <c r="C545" s="3" t="s">
        <v>1132</v>
      </c>
      <c r="D545" s="9">
        <v>84900</v>
      </c>
      <c r="E545" s="9">
        <v>13864</v>
      </c>
      <c r="F545" t="s">
        <v>14</v>
      </c>
      <c r="G545" s="10">
        <f t="shared" si="32"/>
        <v>16.329799764428738</v>
      </c>
      <c r="H545" s="6">
        <f t="shared" si="33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4"/>
        <v>41528.208333333336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3.75" x14ac:dyDescent="0.4">
      <c r="A546">
        <v>544</v>
      </c>
      <c r="B546" t="s">
        <v>1133</v>
      </c>
      <c r="C546" s="3" t="s">
        <v>1134</v>
      </c>
      <c r="D546" s="9">
        <v>2800</v>
      </c>
      <c r="E546" s="9">
        <v>7742</v>
      </c>
      <c r="F546" t="s">
        <v>20</v>
      </c>
      <c r="G546" s="10">
        <f t="shared" si="32"/>
        <v>276.5</v>
      </c>
      <c r="H546" s="6">
        <f t="shared" si="33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4"/>
        <v>42377.25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9.5" x14ac:dyDescent="0.4">
      <c r="A547">
        <v>545</v>
      </c>
      <c r="B547" t="s">
        <v>1135</v>
      </c>
      <c r="C547" s="3" t="s">
        <v>1136</v>
      </c>
      <c r="D547" s="9">
        <v>184800</v>
      </c>
      <c r="E547" s="9">
        <v>164109</v>
      </c>
      <c r="F547" t="s">
        <v>14</v>
      </c>
      <c r="G547" s="10">
        <f t="shared" si="32"/>
        <v>88.803571428571431</v>
      </c>
      <c r="H547" s="6">
        <f t="shared" si="33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4"/>
        <v>43824.25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9.5" x14ac:dyDescent="0.4">
      <c r="A548">
        <v>546</v>
      </c>
      <c r="B548" t="s">
        <v>1137</v>
      </c>
      <c r="C548" s="3" t="s">
        <v>1138</v>
      </c>
      <c r="D548" s="9">
        <v>4200</v>
      </c>
      <c r="E548" s="9">
        <v>6870</v>
      </c>
      <c r="F548" t="s">
        <v>20</v>
      </c>
      <c r="G548" s="10">
        <f t="shared" si="32"/>
        <v>163.57142857142856</v>
      </c>
      <c r="H548" s="6">
        <f t="shared" si="33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4"/>
        <v>43360.208333333328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9.5" x14ac:dyDescent="0.4">
      <c r="A549">
        <v>547</v>
      </c>
      <c r="B549" t="s">
        <v>1139</v>
      </c>
      <c r="C549" s="3" t="s">
        <v>1140</v>
      </c>
      <c r="D549" s="9">
        <v>1300</v>
      </c>
      <c r="E549" s="9">
        <v>12597</v>
      </c>
      <c r="F549" t="s">
        <v>20</v>
      </c>
      <c r="G549" s="10">
        <f t="shared" si="32"/>
        <v>969</v>
      </c>
      <c r="H549" s="6">
        <f t="shared" si="33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4"/>
        <v>42029.25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9.5" x14ac:dyDescent="0.4">
      <c r="A550">
        <v>548</v>
      </c>
      <c r="B550" t="s">
        <v>1141</v>
      </c>
      <c r="C550" s="3" t="s">
        <v>1142</v>
      </c>
      <c r="D550" s="9">
        <v>66100</v>
      </c>
      <c r="E550" s="9">
        <v>179074</v>
      </c>
      <c r="F550" t="s">
        <v>20</v>
      </c>
      <c r="G550" s="10">
        <f t="shared" si="32"/>
        <v>270.91376701966715</v>
      </c>
      <c r="H550" s="6">
        <f t="shared" si="33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4"/>
        <v>42461.208333333328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3.75" x14ac:dyDescent="0.4">
      <c r="A551">
        <v>549</v>
      </c>
      <c r="B551" t="s">
        <v>1143</v>
      </c>
      <c r="C551" s="3" t="s">
        <v>1144</v>
      </c>
      <c r="D551" s="9">
        <v>29500</v>
      </c>
      <c r="E551" s="9">
        <v>83843</v>
      </c>
      <c r="F551" t="s">
        <v>20</v>
      </c>
      <c r="G551" s="10">
        <f t="shared" si="32"/>
        <v>284.21355932203392</v>
      </c>
      <c r="H551" s="6">
        <f t="shared" si="33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4"/>
        <v>41422.208333333336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3.75" x14ac:dyDescent="0.4">
      <c r="A552">
        <v>550</v>
      </c>
      <c r="B552" t="s">
        <v>1145</v>
      </c>
      <c r="C552" s="3" t="s">
        <v>1146</v>
      </c>
      <c r="D552" s="9">
        <v>100</v>
      </c>
      <c r="E552" s="9">
        <v>4</v>
      </c>
      <c r="F552" t="s">
        <v>74</v>
      </c>
      <c r="G552" s="10">
        <f t="shared" si="32"/>
        <v>4</v>
      </c>
      <c r="H552" s="6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4"/>
        <v>40968.25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9.5" x14ac:dyDescent="0.4">
      <c r="A553">
        <v>551</v>
      </c>
      <c r="B553" t="s">
        <v>1147</v>
      </c>
      <c r="C553" s="3" t="s">
        <v>1148</v>
      </c>
      <c r="D553" s="9">
        <v>180100</v>
      </c>
      <c r="E553" s="9">
        <v>105598</v>
      </c>
      <c r="F553" t="s">
        <v>14</v>
      </c>
      <c r="G553" s="10">
        <f t="shared" si="32"/>
        <v>58.6329816768462</v>
      </c>
      <c r="H553" s="6">
        <f t="shared" si="33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4"/>
        <v>41993.25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9.5" x14ac:dyDescent="0.4">
      <c r="A554">
        <v>552</v>
      </c>
      <c r="B554" t="s">
        <v>1149</v>
      </c>
      <c r="C554" s="3" t="s">
        <v>1150</v>
      </c>
      <c r="D554" s="9">
        <v>9000</v>
      </c>
      <c r="E554" s="9">
        <v>8866</v>
      </c>
      <c r="F554" t="s">
        <v>14</v>
      </c>
      <c r="G554" s="10">
        <f t="shared" si="32"/>
        <v>98.51111111111112</v>
      </c>
      <c r="H554" s="6">
        <f t="shared" si="33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4"/>
        <v>42700.25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3.75" x14ac:dyDescent="0.4">
      <c r="A555">
        <v>553</v>
      </c>
      <c r="B555" t="s">
        <v>1151</v>
      </c>
      <c r="C555" s="3" t="s">
        <v>1152</v>
      </c>
      <c r="D555" s="9">
        <v>170600</v>
      </c>
      <c r="E555" s="9">
        <v>75022</v>
      </c>
      <c r="F555" t="s">
        <v>14</v>
      </c>
      <c r="G555" s="10">
        <f t="shared" si="32"/>
        <v>43.975381008206334</v>
      </c>
      <c r="H555" s="6">
        <f t="shared" si="33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4"/>
        <v>40545.25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3.75" x14ac:dyDescent="0.4">
      <c r="A556">
        <v>554</v>
      </c>
      <c r="B556" t="s">
        <v>1153</v>
      </c>
      <c r="C556" s="3" t="s">
        <v>1154</v>
      </c>
      <c r="D556" s="9">
        <v>9500</v>
      </c>
      <c r="E556" s="9">
        <v>14408</v>
      </c>
      <c r="F556" t="s">
        <v>20</v>
      </c>
      <c r="G556" s="10">
        <f t="shared" si="32"/>
        <v>151.66315789473683</v>
      </c>
      <c r="H556" s="6">
        <f t="shared" si="33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4"/>
        <v>42723.25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9.5" x14ac:dyDescent="0.4">
      <c r="A557">
        <v>555</v>
      </c>
      <c r="B557" t="s">
        <v>1155</v>
      </c>
      <c r="C557" s="3" t="s">
        <v>1156</v>
      </c>
      <c r="D557" s="9">
        <v>6300</v>
      </c>
      <c r="E557" s="9">
        <v>14089</v>
      </c>
      <c r="F557" t="s">
        <v>20</v>
      </c>
      <c r="G557" s="10">
        <f t="shared" si="32"/>
        <v>223.63492063492063</v>
      </c>
      <c r="H557" s="6">
        <f t="shared" si="33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4"/>
        <v>41731.208333333336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9.5" x14ac:dyDescent="0.4">
      <c r="A558">
        <v>556</v>
      </c>
      <c r="B558" t="s">
        <v>442</v>
      </c>
      <c r="C558" s="3" t="s">
        <v>1157</v>
      </c>
      <c r="D558" s="9">
        <v>5200</v>
      </c>
      <c r="E558" s="9">
        <v>12467</v>
      </c>
      <c r="F558" t="s">
        <v>20</v>
      </c>
      <c r="G558" s="10">
        <f t="shared" si="32"/>
        <v>239.75</v>
      </c>
      <c r="H558" s="6">
        <f t="shared" si="33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4"/>
        <v>40792.208333333336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9.5" x14ac:dyDescent="0.4">
      <c r="A559">
        <v>557</v>
      </c>
      <c r="B559" t="s">
        <v>1158</v>
      </c>
      <c r="C559" s="3" t="s">
        <v>1159</v>
      </c>
      <c r="D559" s="9">
        <v>6000</v>
      </c>
      <c r="E559" s="9">
        <v>11960</v>
      </c>
      <c r="F559" t="s">
        <v>20</v>
      </c>
      <c r="G559" s="10">
        <f t="shared" si="32"/>
        <v>199.33333333333334</v>
      </c>
      <c r="H559" s="6">
        <f t="shared" si="33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4"/>
        <v>42279.208333333328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9.5" x14ac:dyDescent="0.4">
      <c r="A560">
        <v>558</v>
      </c>
      <c r="B560" t="s">
        <v>1160</v>
      </c>
      <c r="C560" s="3" t="s">
        <v>1161</v>
      </c>
      <c r="D560" s="9">
        <v>5800</v>
      </c>
      <c r="E560" s="9">
        <v>7966</v>
      </c>
      <c r="F560" t="s">
        <v>20</v>
      </c>
      <c r="G560" s="10">
        <f t="shared" si="32"/>
        <v>137.34482758620689</v>
      </c>
      <c r="H560" s="6">
        <f t="shared" si="33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4"/>
        <v>42424.25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9.5" x14ac:dyDescent="0.4">
      <c r="A561">
        <v>559</v>
      </c>
      <c r="B561" t="s">
        <v>1162</v>
      </c>
      <c r="C561" s="3" t="s">
        <v>1163</v>
      </c>
      <c r="D561" s="9">
        <v>105300</v>
      </c>
      <c r="E561" s="9">
        <v>106321</v>
      </c>
      <c r="F561" t="s">
        <v>20</v>
      </c>
      <c r="G561" s="10">
        <f t="shared" si="32"/>
        <v>100.9696106362773</v>
      </c>
      <c r="H561" s="6">
        <f t="shared" si="33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4"/>
        <v>42584.208333333328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9.5" x14ac:dyDescent="0.4">
      <c r="A562">
        <v>560</v>
      </c>
      <c r="B562" t="s">
        <v>1164</v>
      </c>
      <c r="C562" s="3" t="s">
        <v>1165</v>
      </c>
      <c r="D562" s="9">
        <v>20000</v>
      </c>
      <c r="E562" s="9">
        <v>158832</v>
      </c>
      <c r="F562" t="s">
        <v>20</v>
      </c>
      <c r="G562" s="10">
        <f t="shared" si="32"/>
        <v>794.16</v>
      </c>
      <c r="H562" s="6">
        <f t="shared" si="33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4"/>
        <v>40865.25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9.5" x14ac:dyDescent="0.4">
      <c r="A563">
        <v>561</v>
      </c>
      <c r="B563" t="s">
        <v>1166</v>
      </c>
      <c r="C563" s="3" t="s">
        <v>1167</v>
      </c>
      <c r="D563" s="9">
        <v>3000</v>
      </c>
      <c r="E563" s="9">
        <v>11091</v>
      </c>
      <c r="F563" t="s">
        <v>20</v>
      </c>
      <c r="G563" s="10">
        <f t="shared" si="32"/>
        <v>369.7</v>
      </c>
      <c r="H563" s="6">
        <f t="shared" si="33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4"/>
        <v>40833.208333333336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3.75" x14ac:dyDescent="0.4">
      <c r="A564">
        <v>562</v>
      </c>
      <c r="B564" t="s">
        <v>1168</v>
      </c>
      <c r="C564" s="3" t="s">
        <v>1169</v>
      </c>
      <c r="D564" s="9">
        <v>9900</v>
      </c>
      <c r="E564" s="9">
        <v>1269</v>
      </c>
      <c r="F564" t="s">
        <v>14</v>
      </c>
      <c r="G564" s="10">
        <f t="shared" si="32"/>
        <v>12.818181818181817</v>
      </c>
      <c r="H564" s="6">
        <f t="shared" si="33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4"/>
        <v>43536.208333333328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9.5" x14ac:dyDescent="0.4">
      <c r="A565">
        <v>563</v>
      </c>
      <c r="B565" t="s">
        <v>1170</v>
      </c>
      <c r="C565" s="3" t="s">
        <v>1171</v>
      </c>
      <c r="D565" s="9">
        <v>3700</v>
      </c>
      <c r="E565" s="9">
        <v>5107</v>
      </c>
      <c r="F565" t="s">
        <v>20</v>
      </c>
      <c r="G565" s="10">
        <f t="shared" si="32"/>
        <v>138.02702702702703</v>
      </c>
      <c r="H565" s="6">
        <f t="shared" si="33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4"/>
        <v>43417.25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9.5" x14ac:dyDescent="0.4">
      <c r="A566">
        <v>564</v>
      </c>
      <c r="B566" t="s">
        <v>1172</v>
      </c>
      <c r="C566" s="3" t="s">
        <v>1173</v>
      </c>
      <c r="D566" s="9">
        <v>168700</v>
      </c>
      <c r="E566" s="9">
        <v>141393</v>
      </c>
      <c r="F566" t="s">
        <v>14</v>
      </c>
      <c r="G566" s="10">
        <f t="shared" si="32"/>
        <v>83.813278008298752</v>
      </c>
      <c r="H566" s="6">
        <f t="shared" si="33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4"/>
        <v>42078.208333333328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9.5" x14ac:dyDescent="0.4">
      <c r="A567">
        <v>565</v>
      </c>
      <c r="B567" t="s">
        <v>1174</v>
      </c>
      <c r="C567" s="3" t="s">
        <v>1175</v>
      </c>
      <c r="D567" s="9">
        <v>94900</v>
      </c>
      <c r="E567" s="9">
        <v>194166</v>
      </c>
      <c r="F567" t="s">
        <v>20</v>
      </c>
      <c r="G567" s="10">
        <f t="shared" si="32"/>
        <v>204.60063224446787</v>
      </c>
      <c r="H567" s="6">
        <f t="shared" si="33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4"/>
        <v>40862.25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9.5" x14ac:dyDescent="0.4">
      <c r="A568">
        <v>566</v>
      </c>
      <c r="B568" t="s">
        <v>1176</v>
      </c>
      <c r="C568" s="3" t="s">
        <v>1177</v>
      </c>
      <c r="D568" s="9">
        <v>9300</v>
      </c>
      <c r="E568" s="9">
        <v>4124</v>
      </c>
      <c r="F568" t="s">
        <v>14</v>
      </c>
      <c r="G568" s="10">
        <f t="shared" si="32"/>
        <v>44.344086021505376</v>
      </c>
      <c r="H568" s="6">
        <f t="shared" si="33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4"/>
        <v>42424.25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3.75" x14ac:dyDescent="0.4">
      <c r="A569">
        <v>567</v>
      </c>
      <c r="B569" t="s">
        <v>1178</v>
      </c>
      <c r="C569" s="3" t="s">
        <v>1179</v>
      </c>
      <c r="D569" s="9">
        <v>6800</v>
      </c>
      <c r="E569" s="9">
        <v>14865</v>
      </c>
      <c r="F569" t="s">
        <v>20</v>
      </c>
      <c r="G569" s="10">
        <f t="shared" si="32"/>
        <v>218.60294117647058</v>
      </c>
      <c r="H569" s="6">
        <f t="shared" si="33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4"/>
        <v>41830.208333333336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9.5" x14ac:dyDescent="0.4">
      <c r="A570">
        <v>568</v>
      </c>
      <c r="B570" t="s">
        <v>1180</v>
      </c>
      <c r="C570" s="3" t="s">
        <v>1181</v>
      </c>
      <c r="D570" s="9">
        <v>72400</v>
      </c>
      <c r="E570" s="9">
        <v>134688</v>
      </c>
      <c r="F570" t="s">
        <v>20</v>
      </c>
      <c r="G570" s="10">
        <f t="shared" si="32"/>
        <v>186.03314917127071</v>
      </c>
      <c r="H570" s="6">
        <f t="shared" si="33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4"/>
        <v>40374.208333333336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9.5" x14ac:dyDescent="0.4">
      <c r="A571">
        <v>569</v>
      </c>
      <c r="B571" t="s">
        <v>1182</v>
      </c>
      <c r="C571" s="3" t="s">
        <v>1183</v>
      </c>
      <c r="D571" s="9">
        <v>20100</v>
      </c>
      <c r="E571" s="9">
        <v>47705</v>
      </c>
      <c r="F571" t="s">
        <v>20</v>
      </c>
      <c r="G571" s="10">
        <f t="shared" si="32"/>
        <v>237.33830845771143</v>
      </c>
      <c r="H571" s="6">
        <f t="shared" si="33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4"/>
        <v>40554.25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9.5" x14ac:dyDescent="0.4">
      <c r="A572">
        <v>570</v>
      </c>
      <c r="B572" t="s">
        <v>1184</v>
      </c>
      <c r="C572" s="3" t="s">
        <v>1185</v>
      </c>
      <c r="D572" s="9">
        <v>31200</v>
      </c>
      <c r="E572" s="9">
        <v>95364</v>
      </c>
      <c r="F572" t="s">
        <v>20</v>
      </c>
      <c r="G572" s="10">
        <f t="shared" si="32"/>
        <v>305.65384615384613</v>
      </c>
      <c r="H572" s="6">
        <f t="shared" si="33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4"/>
        <v>41993.25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9.5" x14ac:dyDescent="0.4">
      <c r="A573">
        <v>571</v>
      </c>
      <c r="B573" t="s">
        <v>1186</v>
      </c>
      <c r="C573" s="3" t="s">
        <v>1187</v>
      </c>
      <c r="D573" s="9">
        <v>3500</v>
      </c>
      <c r="E573" s="9">
        <v>3295</v>
      </c>
      <c r="F573" t="s">
        <v>14</v>
      </c>
      <c r="G573" s="10">
        <f t="shared" si="32"/>
        <v>94.142857142857139</v>
      </c>
      <c r="H573" s="6">
        <f t="shared" si="3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4"/>
        <v>42174.208333333328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9.5" x14ac:dyDescent="0.4">
      <c r="A574">
        <v>572</v>
      </c>
      <c r="B574" t="s">
        <v>1188</v>
      </c>
      <c r="C574" s="3" t="s">
        <v>1189</v>
      </c>
      <c r="D574" s="9">
        <v>9000</v>
      </c>
      <c r="E574" s="9">
        <v>4896</v>
      </c>
      <c r="F574" t="s">
        <v>74</v>
      </c>
      <c r="G574" s="10">
        <f t="shared" si="32"/>
        <v>54.400000000000006</v>
      </c>
      <c r="H574" s="6">
        <f t="shared" si="33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4"/>
        <v>42275.208333333328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9.5" x14ac:dyDescent="0.4">
      <c r="A575">
        <v>573</v>
      </c>
      <c r="B575" t="s">
        <v>1190</v>
      </c>
      <c r="C575" s="3" t="s">
        <v>1191</v>
      </c>
      <c r="D575" s="9">
        <v>6700</v>
      </c>
      <c r="E575" s="9">
        <v>7496</v>
      </c>
      <c r="F575" t="s">
        <v>20</v>
      </c>
      <c r="G575" s="10">
        <f t="shared" si="32"/>
        <v>111.88059701492537</v>
      </c>
      <c r="H575" s="6">
        <f t="shared" si="33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4"/>
        <v>41761.208333333336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9.5" x14ac:dyDescent="0.4">
      <c r="A576">
        <v>574</v>
      </c>
      <c r="B576" t="s">
        <v>1192</v>
      </c>
      <c r="C576" s="3" t="s">
        <v>1193</v>
      </c>
      <c r="D576" s="9">
        <v>2700</v>
      </c>
      <c r="E576" s="9">
        <v>9967</v>
      </c>
      <c r="F576" t="s">
        <v>20</v>
      </c>
      <c r="G576" s="10">
        <f t="shared" si="32"/>
        <v>369.14814814814815</v>
      </c>
      <c r="H576" s="6">
        <f t="shared" si="33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4"/>
        <v>43806.25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9.5" x14ac:dyDescent="0.4">
      <c r="A577">
        <v>575</v>
      </c>
      <c r="B577" t="s">
        <v>1194</v>
      </c>
      <c r="C577" s="3" t="s">
        <v>1195</v>
      </c>
      <c r="D577" s="9">
        <v>83300</v>
      </c>
      <c r="E577" s="9">
        <v>52421</v>
      </c>
      <c r="F577" t="s">
        <v>14</v>
      </c>
      <c r="G577" s="10">
        <f t="shared" si="32"/>
        <v>62.930372148859547</v>
      </c>
      <c r="H577" s="6">
        <f t="shared" si="33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4"/>
        <v>41779.208333333336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3.75" x14ac:dyDescent="0.4">
      <c r="A578">
        <v>576</v>
      </c>
      <c r="B578" t="s">
        <v>1196</v>
      </c>
      <c r="C578" s="3" t="s">
        <v>1197</v>
      </c>
      <c r="D578" s="9">
        <v>9700</v>
      </c>
      <c r="E578" s="9">
        <v>6298</v>
      </c>
      <c r="F578" t="s">
        <v>14</v>
      </c>
      <c r="G578" s="10">
        <f t="shared" si="32"/>
        <v>64.927835051546396</v>
      </c>
      <c r="H578" s="6">
        <f t="shared" si="33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4"/>
        <v>43040.208333333328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9.5" x14ac:dyDescent="0.4">
      <c r="A579">
        <v>577</v>
      </c>
      <c r="B579" t="s">
        <v>1198</v>
      </c>
      <c r="C579" s="3" t="s">
        <v>1199</v>
      </c>
      <c r="D579" s="9">
        <v>8200</v>
      </c>
      <c r="E579" s="9">
        <v>1546</v>
      </c>
      <c r="F579" t="s">
        <v>74</v>
      </c>
      <c r="G579" s="10">
        <f t="shared" ref="G579:G642" si="36">E579/D579*100</f>
        <v>18.853658536585368</v>
      </c>
      <c r="H579" s="6">
        <f t="shared" ref="H579:H642" si="37">IFERROR(E579/I579,"NONE")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8">(((L579/60)/60)/24)+DATE(1970,1,1)</f>
        <v>40613.25</v>
      </c>
      <c r="O579" s="12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9.5" x14ac:dyDescent="0.4">
      <c r="A580">
        <v>578</v>
      </c>
      <c r="B580" t="s">
        <v>1200</v>
      </c>
      <c r="C580" s="3" t="s">
        <v>1201</v>
      </c>
      <c r="D580" s="9">
        <v>96500</v>
      </c>
      <c r="E580" s="9">
        <v>16168</v>
      </c>
      <c r="F580" t="s">
        <v>14</v>
      </c>
      <c r="G580" s="10">
        <f t="shared" si="36"/>
        <v>16.754404145077721</v>
      </c>
      <c r="H580" s="6">
        <f t="shared" si="3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8"/>
        <v>40878.25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9.5" x14ac:dyDescent="0.4">
      <c r="A581">
        <v>579</v>
      </c>
      <c r="B581" t="s">
        <v>1202</v>
      </c>
      <c r="C581" s="3" t="s">
        <v>1203</v>
      </c>
      <c r="D581" s="9">
        <v>6200</v>
      </c>
      <c r="E581" s="9">
        <v>6269</v>
      </c>
      <c r="F581" t="s">
        <v>20</v>
      </c>
      <c r="G581" s="10">
        <f t="shared" si="36"/>
        <v>101.11290322580646</v>
      </c>
      <c r="H581" s="6">
        <f t="shared" si="3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8"/>
        <v>40762.208333333336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9.5" x14ac:dyDescent="0.4">
      <c r="A582">
        <v>580</v>
      </c>
      <c r="B582" t="s">
        <v>556</v>
      </c>
      <c r="C582" s="3" t="s">
        <v>1204</v>
      </c>
      <c r="D582" s="9">
        <v>43800</v>
      </c>
      <c r="E582" s="9">
        <v>149578</v>
      </c>
      <c r="F582" t="s">
        <v>20</v>
      </c>
      <c r="G582" s="10">
        <f t="shared" si="36"/>
        <v>341.5022831050228</v>
      </c>
      <c r="H582" s="6">
        <f t="shared" si="3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8"/>
        <v>41696.25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9.5" x14ac:dyDescent="0.4">
      <c r="A583">
        <v>581</v>
      </c>
      <c r="B583" t="s">
        <v>1205</v>
      </c>
      <c r="C583" s="3" t="s">
        <v>1206</v>
      </c>
      <c r="D583" s="9">
        <v>6000</v>
      </c>
      <c r="E583" s="9">
        <v>3841</v>
      </c>
      <c r="F583" t="s">
        <v>14</v>
      </c>
      <c r="G583" s="10">
        <f t="shared" si="36"/>
        <v>64.016666666666666</v>
      </c>
      <c r="H583" s="6">
        <f t="shared" si="3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8"/>
        <v>40662.208333333336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9.5" x14ac:dyDescent="0.4">
      <c r="A584">
        <v>582</v>
      </c>
      <c r="B584" t="s">
        <v>1207</v>
      </c>
      <c r="C584" s="3" t="s">
        <v>1208</v>
      </c>
      <c r="D584" s="9">
        <v>8700</v>
      </c>
      <c r="E584" s="9">
        <v>4531</v>
      </c>
      <c r="F584" t="s">
        <v>14</v>
      </c>
      <c r="G584" s="10">
        <f t="shared" si="36"/>
        <v>52.080459770114942</v>
      </c>
      <c r="H584" s="6">
        <f t="shared" si="3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8"/>
        <v>42165.208333333328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3.75" x14ac:dyDescent="0.4">
      <c r="A585">
        <v>583</v>
      </c>
      <c r="B585" t="s">
        <v>1209</v>
      </c>
      <c r="C585" s="3" t="s">
        <v>1210</v>
      </c>
      <c r="D585" s="9">
        <v>18900</v>
      </c>
      <c r="E585" s="9">
        <v>60934</v>
      </c>
      <c r="F585" t="s">
        <v>20</v>
      </c>
      <c r="G585" s="10">
        <f t="shared" si="36"/>
        <v>322.40211640211641</v>
      </c>
      <c r="H585" s="6">
        <f t="shared" si="3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8"/>
        <v>40959.25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19.5" x14ac:dyDescent="0.4">
      <c r="A586">
        <v>584</v>
      </c>
      <c r="B586" t="s">
        <v>45</v>
      </c>
      <c r="C586" s="3" t="s">
        <v>1211</v>
      </c>
      <c r="D586" s="9">
        <v>86400</v>
      </c>
      <c r="E586" s="9">
        <v>103255</v>
      </c>
      <c r="F586" t="s">
        <v>20</v>
      </c>
      <c r="G586" s="10">
        <f t="shared" si="36"/>
        <v>119.50810185185186</v>
      </c>
      <c r="H586" s="6">
        <f t="shared" si="3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8"/>
        <v>41024.208333333336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9.5" x14ac:dyDescent="0.4">
      <c r="A587">
        <v>585</v>
      </c>
      <c r="B587" t="s">
        <v>1212</v>
      </c>
      <c r="C587" s="3" t="s">
        <v>1213</v>
      </c>
      <c r="D587" s="9">
        <v>8900</v>
      </c>
      <c r="E587" s="9">
        <v>13065</v>
      </c>
      <c r="F587" t="s">
        <v>20</v>
      </c>
      <c r="G587" s="10">
        <f t="shared" si="36"/>
        <v>146.79775280898878</v>
      </c>
      <c r="H587" s="6">
        <f t="shared" si="3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8"/>
        <v>40255.208333333336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9.5" x14ac:dyDescent="0.4">
      <c r="A588">
        <v>586</v>
      </c>
      <c r="B588" t="s">
        <v>1214</v>
      </c>
      <c r="C588" s="3" t="s">
        <v>1215</v>
      </c>
      <c r="D588" s="9">
        <v>700</v>
      </c>
      <c r="E588" s="9">
        <v>6654</v>
      </c>
      <c r="F588" t="s">
        <v>20</v>
      </c>
      <c r="G588" s="10">
        <f t="shared" si="36"/>
        <v>950.57142857142856</v>
      </c>
      <c r="H588" s="6">
        <f t="shared" si="3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8"/>
        <v>40499.25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9.5" x14ac:dyDescent="0.4">
      <c r="A589">
        <v>587</v>
      </c>
      <c r="B589" t="s">
        <v>1216</v>
      </c>
      <c r="C589" s="3" t="s">
        <v>1217</v>
      </c>
      <c r="D589" s="9">
        <v>9400</v>
      </c>
      <c r="E589" s="9">
        <v>6852</v>
      </c>
      <c r="F589" t="s">
        <v>14</v>
      </c>
      <c r="G589" s="10">
        <f t="shared" si="36"/>
        <v>72.893617021276597</v>
      </c>
      <c r="H589" s="6">
        <f t="shared" si="3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8"/>
        <v>43484.25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9.5" x14ac:dyDescent="0.4">
      <c r="A590">
        <v>588</v>
      </c>
      <c r="B590" t="s">
        <v>1218</v>
      </c>
      <c r="C590" s="3" t="s">
        <v>1219</v>
      </c>
      <c r="D590" s="9">
        <v>157600</v>
      </c>
      <c r="E590" s="9">
        <v>124517</v>
      </c>
      <c r="F590" t="s">
        <v>14</v>
      </c>
      <c r="G590" s="10">
        <f t="shared" si="36"/>
        <v>79.008248730964468</v>
      </c>
      <c r="H590" s="6">
        <f t="shared" si="3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8"/>
        <v>40262.208333333336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9.5" x14ac:dyDescent="0.4">
      <c r="A591">
        <v>589</v>
      </c>
      <c r="B591" t="s">
        <v>1220</v>
      </c>
      <c r="C591" s="3" t="s">
        <v>1221</v>
      </c>
      <c r="D591" s="9">
        <v>7900</v>
      </c>
      <c r="E591" s="9">
        <v>5113</v>
      </c>
      <c r="F591" t="s">
        <v>14</v>
      </c>
      <c r="G591" s="10">
        <f t="shared" si="36"/>
        <v>64.721518987341781</v>
      </c>
      <c r="H591" s="6">
        <f t="shared" si="3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8"/>
        <v>42190.208333333328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3.75" x14ac:dyDescent="0.4">
      <c r="A592">
        <v>590</v>
      </c>
      <c r="B592" t="s">
        <v>1222</v>
      </c>
      <c r="C592" s="3" t="s">
        <v>1223</v>
      </c>
      <c r="D592" s="9">
        <v>7100</v>
      </c>
      <c r="E592" s="9">
        <v>5824</v>
      </c>
      <c r="F592" t="s">
        <v>14</v>
      </c>
      <c r="G592" s="10">
        <f t="shared" si="36"/>
        <v>82.028169014084511</v>
      </c>
      <c r="H592" s="6">
        <f t="shared" si="3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8"/>
        <v>41994.25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9.5" x14ac:dyDescent="0.4">
      <c r="A593">
        <v>591</v>
      </c>
      <c r="B593" t="s">
        <v>1224</v>
      </c>
      <c r="C593" s="3" t="s">
        <v>1225</v>
      </c>
      <c r="D593" s="9">
        <v>600</v>
      </c>
      <c r="E593" s="9">
        <v>6226</v>
      </c>
      <c r="F593" t="s">
        <v>20</v>
      </c>
      <c r="G593" s="10">
        <f t="shared" si="36"/>
        <v>1037.6666666666667</v>
      </c>
      <c r="H593" s="6">
        <f t="shared" si="3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8"/>
        <v>40373.208333333336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3.75" x14ac:dyDescent="0.4">
      <c r="A594">
        <v>592</v>
      </c>
      <c r="B594" t="s">
        <v>1226</v>
      </c>
      <c r="C594" s="3" t="s">
        <v>1227</v>
      </c>
      <c r="D594" s="9">
        <v>156800</v>
      </c>
      <c r="E594" s="9">
        <v>20243</v>
      </c>
      <c r="F594" t="s">
        <v>14</v>
      </c>
      <c r="G594" s="10">
        <f t="shared" si="36"/>
        <v>12.910076530612244</v>
      </c>
      <c r="H594" s="6">
        <f t="shared" si="3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8"/>
        <v>41789.208333333336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9.5" x14ac:dyDescent="0.4">
      <c r="A595">
        <v>593</v>
      </c>
      <c r="B595" t="s">
        <v>1228</v>
      </c>
      <c r="C595" s="3" t="s">
        <v>1229</v>
      </c>
      <c r="D595" s="9">
        <v>121600</v>
      </c>
      <c r="E595" s="9">
        <v>188288</v>
      </c>
      <c r="F595" t="s">
        <v>20</v>
      </c>
      <c r="G595" s="10">
        <f t="shared" si="36"/>
        <v>154.84210526315789</v>
      </c>
      <c r="H595" s="6">
        <f t="shared" si="3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8"/>
        <v>41724.208333333336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3.75" x14ac:dyDescent="0.4">
      <c r="A596">
        <v>594</v>
      </c>
      <c r="B596" t="s">
        <v>1230</v>
      </c>
      <c r="C596" s="3" t="s">
        <v>1231</v>
      </c>
      <c r="D596" s="9">
        <v>157300</v>
      </c>
      <c r="E596" s="9">
        <v>11167</v>
      </c>
      <c r="F596" t="s">
        <v>14</v>
      </c>
      <c r="G596" s="10">
        <f t="shared" si="36"/>
        <v>7.0991735537190088</v>
      </c>
      <c r="H596" s="6">
        <f t="shared" si="3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8"/>
        <v>42548.208333333328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3.75" x14ac:dyDescent="0.4">
      <c r="A597">
        <v>595</v>
      </c>
      <c r="B597" t="s">
        <v>1232</v>
      </c>
      <c r="C597" s="3" t="s">
        <v>1233</v>
      </c>
      <c r="D597" s="9">
        <v>70300</v>
      </c>
      <c r="E597" s="9">
        <v>146595</v>
      </c>
      <c r="F597" t="s">
        <v>20</v>
      </c>
      <c r="G597" s="10">
        <f t="shared" si="36"/>
        <v>208.52773826458036</v>
      </c>
      <c r="H597" s="6">
        <f t="shared" si="3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8"/>
        <v>40253.208333333336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9.5" x14ac:dyDescent="0.4">
      <c r="A598">
        <v>596</v>
      </c>
      <c r="B598" t="s">
        <v>1234</v>
      </c>
      <c r="C598" s="3" t="s">
        <v>1235</v>
      </c>
      <c r="D598" s="9">
        <v>7900</v>
      </c>
      <c r="E598" s="9">
        <v>7875</v>
      </c>
      <c r="F598" t="s">
        <v>14</v>
      </c>
      <c r="G598" s="10">
        <f t="shared" si="36"/>
        <v>99.683544303797461</v>
      </c>
      <c r="H598" s="6">
        <f t="shared" si="3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8"/>
        <v>42434.25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9.5" x14ac:dyDescent="0.4">
      <c r="A599">
        <v>597</v>
      </c>
      <c r="B599" t="s">
        <v>1236</v>
      </c>
      <c r="C599" s="3" t="s">
        <v>1237</v>
      </c>
      <c r="D599" s="9">
        <v>73800</v>
      </c>
      <c r="E599" s="9">
        <v>148779</v>
      </c>
      <c r="F599" t="s">
        <v>20</v>
      </c>
      <c r="G599" s="10">
        <f t="shared" si="36"/>
        <v>201.59756097560978</v>
      </c>
      <c r="H599" s="6">
        <f t="shared" si="3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8"/>
        <v>43786.25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9.5" x14ac:dyDescent="0.4">
      <c r="A600">
        <v>598</v>
      </c>
      <c r="B600" t="s">
        <v>1238</v>
      </c>
      <c r="C600" s="3" t="s">
        <v>1239</v>
      </c>
      <c r="D600" s="9">
        <v>108500</v>
      </c>
      <c r="E600" s="9">
        <v>175868</v>
      </c>
      <c r="F600" t="s">
        <v>20</v>
      </c>
      <c r="G600" s="10">
        <f t="shared" si="36"/>
        <v>162.09032258064516</v>
      </c>
      <c r="H600" s="6">
        <f t="shared" si="3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8"/>
        <v>40344.208333333336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3.75" x14ac:dyDescent="0.4">
      <c r="A601">
        <v>599</v>
      </c>
      <c r="B601" t="s">
        <v>1240</v>
      </c>
      <c r="C601" s="3" t="s">
        <v>1241</v>
      </c>
      <c r="D601" s="9">
        <v>140300</v>
      </c>
      <c r="E601" s="9">
        <v>5112</v>
      </c>
      <c r="F601" t="s">
        <v>14</v>
      </c>
      <c r="G601" s="10">
        <f t="shared" si="36"/>
        <v>3.6436208125445471</v>
      </c>
      <c r="H601" s="6">
        <f t="shared" si="3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8"/>
        <v>42047.25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9.5" x14ac:dyDescent="0.4">
      <c r="A602">
        <v>600</v>
      </c>
      <c r="B602" t="s">
        <v>1242</v>
      </c>
      <c r="C602" s="3" t="s">
        <v>1243</v>
      </c>
      <c r="D602" s="9">
        <v>100</v>
      </c>
      <c r="E602" s="9">
        <v>5</v>
      </c>
      <c r="F602" t="s">
        <v>14</v>
      </c>
      <c r="G602" s="10">
        <f t="shared" si="36"/>
        <v>5</v>
      </c>
      <c r="H602" s="6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8"/>
        <v>41485.208333333336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9.5" x14ac:dyDescent="0.4">
      <c r="A603">
        <v>601</v>
      </c>
      <c r="B603" t="s">
        <v>1244</v>
      </c>
      <c r="C603" s="3" t="s">
        <v>1245</v>
      </c>
      <c r="D603" s="9">
        <v>6300</v>
      </c>
      <c r="E603" s="9">
        <v>13018</v>
      </c>
      <c r="F603" t="s">
        <v>20</v>
      </c>
      <c r="G603" s="10">
        <f t="shared" si="36"/>
        <v>206.63492063492063</v>
      </c>
      <c r="H603" s="6">
        <f t="shared" si="3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8"/>
        <v>41789.208333333336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19.5" x14ac:dyDescent="0.4">
      <c r="A604">
        <v>602</v>
      </c>
      <c r="B604" t="s">
        <v>1246</v>
      </c>
      <c r="C604" s="3" t="s">
        <v>1247</v>
      </c>
      <c r="D604" s="9">
        <v>71100</v>
      </c>
      <c r="E604" s="9">
        <v>91176</v>
      </c>
      <c r="F604" t="s">
        <v>20</v>
      </c>
      <c r="G604" s="10">
        <f t="shared" si="36"/>
        <v>128.23628691983123</v>
      </c>
      <c r="H604" s="6">
        <f t="shared" si="3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8"/>
        <v>42160.208333333328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9.5" x14ac:dyDescent="0.4">
      <c r="A605">
        <v>603</v>
      </c>
      <c r="B605" t="s">
        <v>1248</v>
      </c>
      <c r="C605" s="3" t="s">
        <v>1249</v>
      </c>
      <c r="D605" s="9">
        <v>5300</v>
      </c>
      <c r="E605" s="9">
        <v>6342</v>
      </c>
      <c r="F605" t="s">
        <v>20</v>
      </c>
      <c r="G605" s="10">
        <f t="shared" si="36"/>
        <v>119.66037735849055</v>
      </c>
      <c r="H605" s="6">
        <f t="shared" si="3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8"/>
        <v>43573.208333333328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9.5" x14ac:dyDescent="0.4">
      <c r="A606">
        <v>604</v>
      </c>
      <c r="B606" t="s">
        <v>1250</v>
      </c>
      <c r="C606" s="3" t="s">
        <v>1251</v>
      </c>
      <c r="D606" s="9">
        <v>88700</v>
      </c>
      <c r="E606" s="9">
        <v>151438</v>
      </c>
      <c r="F606" t="s">
        <v>20</v>
      </c>
      <c r="G606" s="10">
        <f t="shared" si="36"/>
        <v>170.73055242390078</v>
      </c>
      <c r="H606" s="6">
        <f t="shared" si="3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8"/>
        <v>40565.25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9.5" x14ac:dyDescent="0.4">
      <c r="A607">
        <v>605</v>
      </c>
      <c r="B607" t="s">
        <v>1252</v>
      </c>
      <c r="C607" s="3" t="s">
        <v>1253</v>
      </c>
      <c r="D607" s="9">
        <v>3300</v>
      </c>
      <c r="E607" s="9">
        <v>6178</v>
      </c>
      <c r="F607" t="s">
        <v>20</v>
      </c>
      <c r="G607" s="10">
        <f t="shared" si="36"/>
        <v>187.21212121212122</v>
      </c>
      <c r="H607" s="6">
        <f t="shared" si="3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8"/>
        <v>42280.208333333328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9.5" x14ac:dyDescent="0.4">
      <c r="A608">
        <v>606</v>
      </c>
      <c r="B608" t="s">
        <v>1254</v>
      </c>
      <c r="C608" s="3" t="s">
        <v>1255</v>
      </c>
      <c r="D608" s="9">
        <v>3400</v>
      </c>
      <c r="E608" s="9">
        <v>6405</v>
      </c>
      <c r="F608" t="s">
        <v>20</v>
      </c>
      <c r="G608" s="10">
        <f t="shared" si="36"/>
        <v>188.38235294117646</v>
      </c>
      <c r="H608" s="6">
        <f t="shared" si="3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8"/>
        <v>42436.25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9.5" x14ac:dyDescent="0.4">
      <c r="A609">
        <v>607</v>
      </c>
      <c r="B609" t="s">
        <v>1256</v>
      </c>
      <c r="C609" s="3" t="s">
        <v>1257</v>
      </c>
      <c r="D609" s="9">
        <v>137600</v>
      </c>
      <c r="E609" s="9">
        <v>180667</v>
      </c>
      <c r="F609" t="s">
        <v>20</v>
      </c>
      <c r="G609" s="10">
        <f t="shared" si="36"/>
        <v>131.29869186046511</v>
      </c>
      <c r="H609" s="6">
        <f t="shared" si="3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8"/>
        <v>41721.208333333336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9.5" x14ac:dyDescent="0.4">
      <c r="A610">
        <v>608</v>
      </c>
      <c r="B610" t="s">
        <v>1258</v>
      </c>
      <c r="C610" s="3" t="s">
        <v>1259</v>
      </c>
      <c r="D610" s="9">
        <v>3900</v>
      </c>
      <c r="E610" s="9">
        <v>11075</v>
      </c>
      <c r="F610" t="s">
        <v>20</v>
      </c>
      <c r="G610" s="10">
        <f t="shared" si="36"/>
        <v>283.97435897435901</v>
      </c>
      <c r="H610" s="6">
        <f t="shared" si="3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8"/>
        <v>43530.25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9.5" x14ac:dyDescent="0.4">
      <c r="A611">
        <v>609</v>
      </c>
      <c r="B611" t="s">
        <v>1260</v>
      </c>
      <c r="C611" s="3" t="s">
        <v>1261</v>
      </c>
      <c r="D611" s="9">
        <v>10000</v>
      </c>
      <c r="E611" s="9">
        <v>12042</v>
      </c>
      <c r="F611" t="s">
        <v>20</v>
      </c>
      <c r="G611" s="10">
        <f t="shared" si="36"/>
        <v>120.41999999999999</v>
      </c>
      <c r="H611" s="6">
        <f t="shared" si="3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8"/>
        <v>43481.25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3.75" x14ac:dyDescent="0.4">
      <c r="A612">
        <v>610</v>
      </c>
      <c r="B612" t="s">
        <v>1262</v>
      </c>
      <c r="C612" s="3" t="s">
        <v>1263</v>
      </c>
      <c r="D612" s="9">
        <v>42800</v>
      </c>
      <c r="E612" s="9">
        <v>179356</v>
      </c>
      <c r="F612" t="s">
        <v>20</v>
      </c>
      <c r="G612" s="10">
        <f t="shared" si="36"/>
        <v>419.0560747663551</v>
      </c>
      <c r="H612" s="6">
        <f t="shared" si="3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8"/>
        <v>41259.25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9.5" x14ac:dyDescent="0.4">
      <c r="A613">
        <v>611</v>
      </c>
      <c r="B613" t="s">
        <v>1264</v>
      </c>
      <c r="C613" s="3" t="s">
        <v>1265</v>
      </c>
      <c r="D613" s="9">
        <v>8200</v>
      </c>
      <c r="E613" s="9">
        <v>1136</v>
      </c>
      <c r="F613" t="s">
        <v>74</v>
      </c>
      <c r="G613" s="10">
        <f t="shared" si="36"/>
        <v>13.853658536585368</v>
      </c>
      <c r="H613" s="6">
        <f t="shared" si="3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8"/>
        <v>41480.208333333336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9.5" x14ac:dyDescent="0.4">
      <c r="A614">
        <v>612</v>
      </c>
      <c r="B614" t="s">
        <v>1266</v>
      </c>
      <c r="C614" s="3" t="s">
        <v>1267</v>
      </c>
      <c r="D614" s="9">
        <v>6200</v>
      </c>
      <c r="E614" s="9">
        <v>8645</v>
      </c>
      <c r="F614" t="s">
        <v>20</v>
      </c>
      <c r="G614" s="10">
        <f t="shared" si="36"/>
        <v>139.43548387096774</v>
      </c>
      <c r="H614" s="6">
        <f t="shared" si="3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8"/>
        <v>40474.208333333336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19.5" x14ac:dyDescent="0.4">
      <c r="A615">
        <v>613</v>
      </c>
      <c r="B615" t="s">
        <v>1268</v>
      </c>
      <c r="C615" s="3" t="s">
        <v>1269</v>
      </c>
      <c r="D615" s="9">
        <v>1100</v>
      </c>
      <c r="E615" s="9">
        <v>1914</v>
      </c>
      <c r="F615" t="s">
        <v>20</v>
      </c>
      <c r="G615" s="10">
        <f t="shared" si="36"/>
        <v>174</v>
      </c>
      <c r="H615" s="6">
        <f t="shared" si="3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8"/>
        <v>42973.208333333328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3.75" x14ac:dyDescent="0.4">
      <c r="A616">
        <v>614</v>
      </c>
      <c r="B616" t="s">
        <v>1270</v>
      </c>
      <c r="C616" s="3" t="s">
        <v>1271</v>
      </c>
      <c r="D616" s="9">
        <v>26500</v>
      </c>
      <c r="E616" s="9">
        <v>41205</v>
      </c>
      <c r="F616" t="s">
        <v>20</v>
      </c>
      <c r="G616" s="10">
        <f t="shared" si="36"/>
        <v>155.49056603773585</v>
      </c>
      <c r="H616" s="6">
        <f t="shared" si="3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8"/>
        <v>42746.25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9.5" x14ac:dyDescent="0.4">
      <c r="A617">
        <v>615</v>
      </c>
      <c r="B617" t="s">
        <v>1272</v>
      </c>
      <c r="C617" s="3" t="s">
        <v>1273</v>
      </c>
      <c r="D617" s="9">
        <v>8500</v>
      </c>
      <c r="E617" s="9">
        <v>14488</v>
      </c>
      <c r="F617" t="s">
        <v>20</v>
      </c>
      <c r="G617" s="10">
        <f t="shared" si="36"/>
        <v>170.44705882352943</v>
      </c>
      <c r="H617" s="6">
        <f t="shared" si="3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8"/>
        <v>42489.208333333328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9.5" x14ac:dyDescent="0.4">
      <c r="A618">
        <v>616</v>
      </c>
      <c r="B618" t="s">
        <v>1274</v>
      </c>
      <c r="C618" s="3" t="s">
        <v>1275</v>
      </c>
      <c r="D618" s="9">
        <v>6400</v>
      </c>
      <c r="E618" s="9">
        <v>12129</v>
      </c>
      <c r="F618" t="s">
        <v>20</v>
      </c>
      <c r="G618" s="10">
        <f t="shared" si="36"/>
        <v>189.515625</v>
      </c>
      <c r="H618" s="6">
        <f t="shared" si="3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8"/>
        <v>41537.208333333336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9.5" x14ac:dyDescent="0.4">
      <c r="A619">
        <v>617</v>
      </c>
      <c r="B619" t="s">
        <v>1276</v>
      </c>
      <c r="C619" s="3" t="s">
        <v>1277</v>
      </c>
      <c r="D619" s="9">
        <v>1400</v>
      </c>
      <c r="E619" s="9">
        <v>3496</v>
      </c>
      <c r="F619" t="s">
        <v>20</v>
      </c>
      <c r="G619" s="10">
        <f t="shared" si="36"/>
        <v>249.71428571428572</v>
      </c>
      <c r="H619" s="6">
        <f t="shared" si="3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8"/>
        <v>41794.208333333336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9.5" x14ac:dyDescent="0.4">
      <c r="A620">
        <v>618</v>
      </c>
      <c r="B620" t="s">
        <v>1278</v>
      </c>
      <c r="C620" s="3" t="s">
        <v>1279</v>
      </c>
      <c r="D620" s="9">
        <v>198600</v>
      </c>
      <c r="E620" s="9">
        <v>97037</v>
      </c>
      <c r="F620" t="s">
        <v>14</v>
      </c>
      <c r="G620" s="10">
        <f t="shared" si="36"/>
        <v>48.860523665659613</v>
      </c>
      <c r="H620" s="6">
        <f t="shared" si="3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8"/>
        <v>41396.208333333336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9.5" x14ac:dyDescent="0.4">
      <c r="A621">
        <v>619</v>
      </c>
      <c r="B621" t="s">
        <v>1280</v>
      </c>
      <c r="C621" s="3" t="s">
        <v>1281</v>
      </c>
      <c r="D621" s="9">
        <v>195900</v>
      </c>
      <c r="E621" s="9">
        <v>55757</v>
      </c>
      <c r="F621" t="s">
        <v>14</v>
      </c>
      <c r="G621" s="10">
        <f t="shared" si="36"/>
        <v>28.461970393057683</v>
      </c>
      <c r="H621" s="6">
        <f t="shared" si="3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8"/>
        <v>40669.208333333336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9.5" x14ac:dyDescent="0.4">
      <c r="A622">
        <v>620</v>
      </c>
      <c r="B622" t="s">
        <v>1282</v>
      </c>
      <c r="C622" s="3" t="s">
        <v>1283</v>
      </c>
      <c r="D622" s="9">
        <v>4300</v>
      </c>
      <c r="E622" s="9">
        <v>11525</v>
      </c>
      <c r="F622" t="s">
        <v>20</v>
      </c>
      <c r="G622" s="10">
        <f t="shared" si="36"/>
        <v>268.02325581395348</v>
      </c>
      <c r="H622" s="6">
        <f t="shared" si="3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8"/>
        <v>42559.208333333328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9.5" x14ac:dyDescent="0.4">
      <c r="A623">
        <v>621</v>
      </c>
      <c r="B623" t="s">
        <v>1284</v>
      </c>
      <c r="C623" s="3" t="s">
        <v>1285</v>
      </c>
      <c r="D623" s="9">
        <v>25600</v>
      </c>
      <c r="E623" s="9">
        <v>158669</v>
      </c>
      <c r="F623" t="s">
        <v>20</v>
      </c>
      <c r="G623" s="10">
        <f t="shared" si="36"/>
        <v>619.80078125</v>
      </c>
      <c r="H623" s="6">
        <f t="shared" si="3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8"/>
        <v>42626.208333333328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9.5" x14ac:dyDescent="0.4">
      <c r="A624">
        <v>622</v>
      </c>
      <c r="B624" t="s">
        <v>1286</v>
      </c>
      <c r="C624" s="3" t="s">
        <v>1287</v>
      </c>
      <c r="D624" s="9">
        <v>189000</v>
      </c>
      <c r="E624" s="9">
        <v>5916</v>
      </c>
      <c r="F624" t="s">
        <v>14</v>
      </c>
      <c r="G624" s="10">
        <f t="shared" si="36"/>
        <v>3.1301587301587301</v>
      </c>
      <c r="H624" s="6">
        <f t="shared" si="3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8"/>
        <v>43205.208333333328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9.5" x14ac:dyDescent="0.4">
      <c r="A625">
        <v>623</v>
      </c>
      <c r="B625" t="s">
        <v>1288</v>
      </c>
      <c r="C625" s="3" t="s">
        <v>1289</v>
      </c>
      <c r="D625" s="9">
        <v>94300</v>
      </c>
      <c r="E625" s="9">
        <v>150806</v>
      </c>
      <c r="F625" t="s">
        <v>20</v>
      </c>
      <c r="G625" s="10">
        <f t="shared" si="36"/>
        <v>159.92152704135739</v>
      </c>
      <c r="H625" s="6">
        <f t="shared" si="3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8"/>
        <v>42201.208333333328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9.5" x14ac:dyDescent="0.4">
      <c r="A626">
        <v>624</v>
      </c>
      <c r="B626" t="s">
        <v>1290</v>
      </c>
      <c r="C626" s="3" t="s">
        <v>1291</v>
      </c>
      <c r="D626" s="9">
        <v>5100</v>
      </c>
      <c r="E626" s="9">
        <v>14249</v>
      </c>
      <c r="F626" t="s">
        <v>20</v>
      </c>
      <c r="G626" s="10">
        <f t="shared" si="36"/>
        <v>279.39215686274508</v>
      </c>
      <c r="H626" s="6">
        <f t="shared" si="3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8"/>
        <v>42029.25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3.75" x14ac:dyDescent="0.4">
      <c r="A627">
        <v>625</v>
      </c>
      <c r="B627" t="s">
        <v>1292</v>
      </c>
      <c r="C627" s="3" t="s">
        <v>1293</v>
      </c>
      <c r="D627" s="9">
        <v>7500</v>
      </c>
      <c r="E627" s="9">
        <v>5803</v>
      </c>
      <c r="F627" t="s">
        <v>14</v>
      </c>
      <c r="G627" s="10">
        <f t="shared" si="36"/>
        <v>77.373333333333335</v>
      </c>
      <c r="H627" s="6">
        <f t="shared" si="3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8"/>
        <v>43857.25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3.75" x14ac:dyDescent="0.4">
      <c r="A628">
        <v>626</v>
      </c>
      <c r="B628" t="s">
        <v>1294</v>
      </c>
      <c r="C628" s="3" t="s">
        <v>1295</v>
      </c>
      <c r="D628" s="9">
        <v>6400</v>
      </c>
      <c r="E628" s="9">
        <v>13205</v>
      </c>
      <c r="F628" t="s">
        <v>20</v>
      </c>
      <c r="G628" s="10">
        <f t="shared" si="36"/>
        <v>206.32812500000003</v>
      </c>
      <c r="H628" s="6">
        <f t="shared" si="3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8"/>
        <v>40449.208333333336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9.5" x14ac:dyDescent="0.4">
      <c r="A629">
        <v>627</v>
      </c>
      <c r="B629" t="s">
        <v>1296</v>
      </c>
      <c r="C629" s="3" t="s">
        <v>1297</v>
      </c>
      <c r="D629" s="9">
        <v>1600</v>
      </c>
      <c r="E629" s="9">
        <v>11108</v>
      </c>
      <c r="F629" t="s">
        <v>20</v>
      </c>
      <c r="G629" s="10">
        <f t="shared" si="36"/>
        <v>694.25</v>
      </c>
      <c r="H629" s="6">
        <f t="shared" si="3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8"/>
        <v>40345.208333333336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9.5" x14ac:dyDescent="0.4">
      <c r="A630">
        <v>628</v>
      </c>
      <c r="B630" t="s">
        <v>1298</v>
      </c>
      <c r="C630" s="3" t="s">
        <v>1299</v>
      </c>
      <c r="D630" s="9">
        <v>1900</v>
      </c>
      <c r="E630" s="9">
        <v>2884</v>
      </c>
      <c r="F630" t="s">
        <v>20</v>
      </c>
      <c r="G630" s="10">
        <f t="shared" si="36"/>
        <v>151.78947368421052</v>
      </c>
      <c r="H630" s="6">
        <f t="shared" si="3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8"/>
        <v>40455.208333333336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9.5" x14ac:dyDescent="0.4">
      <c r="A631">
        <v>629</v>
      </c>
      <c r="B631" t="s">
        <v>1300</v>
      </c>
      <c r="C631" s="3" t="s">
        <v>1301</v>
      </c>
      <c r="D631" s="9">
        <v>85900</v>
      </c>
      <c r="E631" s="9">
        <v>55476</v>
      </c>
      <c r="F631" t="s">
        <v>14</v>
      </c>
      <c r="G631" s="10">
        <f t="shared" si="36"/>
        <v>64.58207217694995</v>
      </c>
      <c r="H631" s="6">
        <f t="shared" si="3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8"/>
        <v>42557.208333333328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9.5" x14ac:dyDescent="0.4">
      <c r="A632">
        <v>630</v>
      </c>
      <c r="B632" t="s">
        <v>1302</v>
      </c>
      <c r="C632" s="3" t="s">
        <v>1303</v>
      </c>
      <c r="D632" s="9">
        <v>9500</v>
      </c>
      <c r="E632" s="9">
        <v>5973</v>
      </c>
      <c r="F632" t="s">
        <v>74</v>
      </c>
      <c r="G632" s="10">
        <f t="shared" si="36"/>
        <v>62.873684210526314</v>
      </c>
      <c r="H632" s="6">
        <f t="shared" si="3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8"/>
        <v>43586.208333333328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9.5" x14ac:dyDescent="0.4">
      <c r="A633">
        <v>631</v>
      </c>
      <c r="B633" t="s">
        <v>1304</v>
      </c>
      <c r="C633" s="3" t="s">
        <v>1305</v>
      </c>
      <c r="D633" s="9">
        <v>59200</v>
      </c>
      <c r="E633" s="9">
        <v>183756</v>
      </c>
      <c r="F633" t="s">
        <v>20</v>
      </c>
      <c r="G633" s="10">
        <f t="shared" si="36"/>
        <v>310.39864864864865</v>
      </c>
      <c r="H633" s="6">
        <f t="shared" si="3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8"/>
        <v>43550.208333333328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9.5" x14ac:dyDescent="0.4">
      <c r="A634">
        <v>632</v>
      </c>
      <c r="B634" t="s">
        <v>1306</v>
      </c>
      <c r="C634" s="3" t="s">
        <v>1307</v>
      </c>
      <c r="D634" s="9">
        <v>72100</v>
      </c>
      <c r="E634" s="9">
        <v>30902</v>
      </c>
      <c r="F634" t="s">
        <v>47</v>
      </c>
      <c r="G634" s="10">
        <f t="shared" si="36"/>
        <v>42.859916782246884</v>
      </c>
      <c r="H634" s="6">
        <f t="shared" si="3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8"/>
        <v>41945.208333333336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19.5" x14ac:dyDescent="0.4">
      <c r="A635">
        <v>633</v>
      </c>
      <c r="B635" t="s">
        <v>1308</v>
      </c>
      <c r="C635" s="3" t="s">
        <v>1309</v>
      </c>
      <c r="D635" s="9">
        <v>6700</v>
      </c>
      <c r="E635" s="9">
        <v>5569</v>
      </c>
      <c r="F635" t="s">
        <v>14</v>
      </c>
      <c r="G635" s="10">
        <f t="shared" si="36"/>
        <v>83.119402985074629</v>
      </c>
      <c r="H635" s="6">
        <f t="shared" si="3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8"/>
        <v>42315.25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9.5" x14ac:dyDescent="0.4">
      <c r="A636">
        <v>634</v>
      </c>
      <c r="B636" t="s">
        <v>1310</v>
      </c>
      <c r="C636" s="3" t="s">
        <v>1311</v>
      </c>
      <c r="D636" s="9">
        <v>118200</v>
      </c>
      <c r="E636" s="9">
        <v>92824</v>
      </c>
      <c r="F636" t="s">
        <v>74</v>
      </c>
      <c r="G636" s="10">
        <f t="shared" si="36"/>
        <v>78.531302876480552</v>
      </c>
      <c r="H636" s="6">
        <f t="shared" si="3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8"/>
        <v>42819.208333333328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9.5" x14ac:dyDescent="0.4">
      <c r="A637">
        <v>635</v>
      </c>
      <c r="B637" t="s">
        <v>1312</v>
      </c>
      <c r="C637" s="3" t="s">
        <v>1313</v>
      </c>
      <c r="D637" s="9">
        <v>139000</v>
      </c>
      <c r="E637" s="9">
        <v>158590</v>
      </c>
      <c r="F637" t="s">
        <v>20</v>
      </c>
      <c r="G637" s="10">
        <f t="shared" si="36"/>
        <v>114.09352517985612</v>
      </c>
      <c r="H637" s="6">
        <f t="shared" si="3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8"/>
        <v>41314.25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9.5" x14ac:dyDescent="0.4">
      <c r="A638">
        <v>636</v>
      </c>
      <c r="B638" t="s">
        <v>1314</v>
      </c>
      <c r="C638" s="3" t="s">
        <v>1315</v>
      </c>
      <c r="D638" s="9">
        <v>197700</v>
      </c>
      <c r="E638" s="9">
        <v>127591</v>
      </c>
      <c r="F638" t="s">
        <v>14</v>
      </c>
      <c r="G638" s="10">
        <f t="shared" si="36"/>
        <v>64.537683358624179</v>
      </c>
      <c r="H638" s="6">
        <f t="shared" si="3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8"/>
        <v>40926.25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9.5" x14ac:dyDescent="0.4">
      <c r="A639">
        <v>637</v>
      </c>
      <c r="B639" t="s">
        <v>1316</v>
      </c>
      <c r="C639" s="3" t="s">
        <v>1317</v>
      </c>
      <c r="D639" s="9">
        <v>8500</v>
      </c>
      <c r="E639" s="9">
        <v>6750</v>
      </c>
      <c r="F639" t="s">
        <v>14</v>
      </c>
      <c r="G639" s="10">
        <f t="shared" si="36"/>
        <v>79.411764705882348</v>
      </c>
      <c r="H639" s="6">
        <f t="shared" si="3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8"/>
        <v>42688.25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9.5" x14ac:dyDescent="0.4">
      <c r="A640">
        <v>638</v>
      </c>
      <c r="B640" t="s">
        <v>1318</v>
      </c>
      <c r="C640" s="3" t="s">
        <v>1319</v>
      </c>
      <c r="D640" s="9">
        <v>81600</v>
      </c>
      <c r="E640" s="9">
        <v>9318</v>
      </c>
      <c r="F640" t="s">
        <v>14</v>
      </c>
      <c r="G640" s="10">
        <f t="shared" si="36"/>
        <v>11.419117647058824</v>
      </c>
      <c r="H640" s="6">
        <f t="shared" si="3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8"/>
        <v>40386.208333333336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9.5" x14ac:dyDescent="0.4">
      <c r="A641">
        <v>639</v>
      </c>
      <c r="B641" t="s">
        <v>1320</v>
      </c>
      <c r="C641" s="3" t="s">
        <v>1321</v>
      </c>
      <c r="D641" s="9">
        <v>8600</v>
      </c>
      <c r="E641" s="9">
        <v>4832</v>
      </c>
      <c r="F641" t="s">
        <v>47</v>
      </c>
      <c r="G641" s="10">
        <f t="shared" si="36"/>
        <v>56.186046511627907</v>
      </c>
      <c r="H641" s="6">
        <f t="shared" si="3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8"/>
        <v>43309.208333333328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9.5" x14ac:dyDescent="0.4">
      <c r="A642">
        <v>640</v>
      </c>
      <c r="B642" t="s">
        <v>1322</v>
      </c>
      <c r="C642" s="3" t="s">
        <v>1323</v>
      </c>
      <c r="D642" s="9">
        <v>119800</v>
      </c>
      <c r="E642" s="9">
        <v>19769</v>
      </c>
      <c r="F642" t="s">
        <v>14</v>
      </c>
      <c r="G642" s="10">
        <f t="shared" si="36"/>
        <v>16.501669449081803</v>
      </c>
      <c r="H642" s="6">
        <f t="shared" si="37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8"/>
        <v>42387.25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3.75" x14ac:dyDescent="0.4">
      <c r="A643">
        <v>641</v>
      </c>
      <c r="B643" t="s">
        <v>1324</v>
      </c>
      <c r="C643" s="3" t="s">
        <v>1325</v>
      </c>
      <c r="D643" s="9">
        <v>9400</v>
      </c>
      <c r="E643" s="9">
        <v>11277</v>
      </c>
      <c r="F643" t="s">
        <v>20</v>
      </c>
      <c r="G643" s="10">
        <f t="shared" ref="G643:G706" si="40">E643/D643*100</f>
        <v>119.96808510638297</v>
      </c>
      <c r="H643" s="6">
        <f t="shared" ref="H643:H706" si="41">IFERROR(E643/I643,"NONE")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2">(((L643/60)/60)/24)+DATE(1970,1,1)</f>
        <v>42786.25</v>
      </c>
      <c r="O643" s="12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9.5" x14ac:dyDescent="0.4">
      <c r="A644">
        <v>642</v>
      </c>
      <c r="B644" t="s">
        <v>1326</v>
      </c>
      <c r="C644" s="3" t="s">
        <v>1327</v>
      </c>
      <c r="D644" s="9">
        <v>9200</v>
      </c>
      <c r="E644" s="9">
        <v>13382</v>
      </c>
      <c r="F644" t="s">
        <v>20</v>
      </c>
      <c r="G644" s="10">
        <f t="shared" si="40"/>
        <v>145.45652173913044</v>
      </c>
      <c r="H644" s="6">
        <f t="shared" si="4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2"/>
        <v>43451.25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9.5" x14ac:dyDescent="0.4">
      <c r="A645">
        <v>643</v>
      </c>
      <c r="B645" t="s">
        <v>1328</v>
      </c>
      <c r="C645" s="3" t="s">
        <v>1329</v>
      </c>
      <c r="D645" s="9">
        <v>14900</v>
      </c>
      <c r="E645" s="9">
        <v>32986</v>
      </c>
      <c r="F645" t="s">
        <v>20</v>
      </c>
      <c r="G645" s="10">
        <f t="shared" si="40"/>
        <v>221.38255033557047</v>
      </c>
      <c r="H645" s="6">
        <f t="shared" si="4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2"/>
        <v>42795.25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9.5" x14ac:dyDescent="0.4">
      <c r="A646">
        <v>644</v>
      </c>
      <c r="B646" t="s">
        <v>1330</v>
      </c>
      <c r="C646" s="3" t="s">
        <v>1331</v>
      </c>
      <c r="D646" s="9">
        <v>169400</v>
      </c>
      <c r="E646" s="9">
        <v>81984</v>
      </c>
      <c r="F646" t="s">
        <v>14</v>
      </c>
      <c r="G646" s="10">
        <f t="shared" si="40"/>
        <v>48.396694214876035</v>
      </c>
      <c r="H646" s="6">
        <f t="shared" si="41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2"/>
        <v>43452.25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9.5" x14ac:dyDescent="0.4">
      <c r="A647">
        <v>645</v>
      </c>
      <c r="B647" t="s">
        <v>1332</v>
      </c>
      <c r="C647" s="3" t="s">
        <v>1333</v>
      </c>
      <c r="D647" s="9">
        <v>192100</v>
      </c>
      <c r="E647" s="9">
        <v>178483</v>
      </c>
      <c r="F647" t="s">
        <v>14</v>
      </c>
      <c r="G647" s="10">
        <f t="shared" si="40"/>
        <v>92.911504424778755</v>
      </c>
      <c r="H647" s="6">
        <f t="shared" si="4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2"/>
        <v>43369.208333333328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9.5" x14ac:dyDescent="0.4">
      <c r="A648">
        <v>646</v>
      </c>
      <c r="B648" t="s">
        <v>1334</v>
      </c>
      <c r="C648" s="3" t="s">
        <v>1335</v>
      </c>
      <c r="D648" s="9">
        <v>98700</v>
      </c>
      <c r="E648" s="9">
        <v>87448</v>
      </c>
      <c r="F648" t="s">
        <v>14</v>
      </c>
      <c r="G648" s="10">
        <f t="shared" si="40"/>
        <v>88.599797365754824</v>
      </c>
      <c r="H648" s="6">
        <f t="shared" si="4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2"/>
        <v>41346.208333333336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9.5" x14ac:dyDescent="0.4">
      <c r="A649">
        <v>647</v>
      </c>
      <c r="B649" t="s">
        <v>1336</v>
      </c>
      <c r="C649" s="3" t="s">
        <v>1337</v>
      </c>
      <c r="D649" s="9">
        <v>4500</v>
      </c>
      <c r="E649" s="9">
        <v>1863</v>
      </c>
      <c r="F649" t="s">
        <v>14</v>
      </c>
      <c r="G649" s="10">
        <f t="shared" si="40"/>
        <v>41.4</v>
      </c>
      <c r="H649" s="6">
        <f t="shared" si="41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2"/>
        <v>43199.208333333328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9.5" x14ac:dyDescent="0.4">
      <c r="A650">
        <v>648</v>
      </c>
      <c r="B650" t="s">
        <v>1338</v>
      </c>
      <c r="C650" s="3" t="s">
        <v>1339</v>
      </c>
      <c r="D650" s="9">
        <v>98600</v>
      </c>
      <c r="E650" s="9">
        <v>62174</v>
      </c>
      <c r="F650" t="s">
        <v>74</v>
      </c>
      <c r="G650" s="10">
        <f t="shared" si="40"/>
        <v>63.056795131845846</v>
      </c>
      <c r="H650" s="6">
        <f t="shared" si="4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2"/>
        <v>42922.208333333328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9.5" x14ac:dyDescent="0.4">
      <c r="A651">
        <v>649</v>
      </c>
      <c r="B651" t="s">
        <v>1340</v>
      </c>
      <c r="C651" s="3" t="s">
        <v>1341</v>
      </c>
      <c r="D651" s="9">
        <v>121700</v>
      </c>
      <c r="E651" s="9">
        <v>59003</v>
      </c>
      <c r="F651" t="s">
        <v>14</v>
      </c>
      <c r="G651" s="10">
        <f t="shared" si="40"/>
        <v>48.482333607230892</v>
      </c>
      <c r="H651" s="6">
        <f t="shared" si="4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2"/>
        <v>40471.208333333336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9.5" x14ac:dyDescent="0.4">
      <c r="A652">
        <v>650</v>
      </c>
      <c r="B652" t="s">
        <v>1342</v>
      </c>
      <c r="C652" s="3" t="s">
        <v>1343</v>
      </c>
      <c r="D652" s="9">
        <v>100</v>
      </c>
      <c r="E652" s="9">
        <v>2</v>
      </c>
      <c r="F652" t="s">
        <v>14</v>
      </c>
      <c r="G652" s="10">
        <f t="shared" si="40"/>
        <v>2</v>
      </c>
      <c r="H652" s="6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2"/>
        <v>41828.208333333336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9.5" x14ac:dyDescent="0.4">
      <c r="A653">
        <v>651</v>
      </c>
      <c r="B653" t="s">
        <v>1344</v>
      </c>
      <c r="C653" s="3" t="s">
        <v>1345</v>
      </c>
      <c r="D653" s="9">
        <v>196700</v>
      </c>
      <c r="E653" s="9">
        <v>174039</v>
      </c>
      <c r="F653" t="s">
        <v>14</v>
      </c>
      <c r="G653" s="10">
        <f t="shared" si="40"/>
        <v>88.47941026944585</v>
      </c>
      <c r="H653" s="6">
        <f t="shared" si="4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2"/>
        <v>41692.25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9.5" x14ac:dyDescent="0.4">
      <c r="A654">
        <v>652</v>
      </c>
      <c r="B654" t="s">
        <v>1346</v>
      </c>
      <c r="C654" s="3" t="s">
        <v>1347</v>
      </c>
      <c r="D654" s="9">
        <v>10000</v>
      </c>
      <c r="E654" s="9">
        <v>12684</v>
      </c>
      <c r="F654" t="s">
        <v>20</v>
      </c>
      <c r="G654" s="10">
        <f t="shared" si="40"/>
        <v>126.84</v>
      </c>
      <c r="H654" s="6">
        <f t="shared" si="4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2"/>
        <v>42587.208333333328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9.5" x14ac:dyDescent="0.4">
      <c r="A655">
        <v>653</v>
      </c>
      <c r="B655" t="s">
        <v>1348</v>
      </c>
      <c r="C655" s="3" t="s">
        <v>1349</v>
      </c>
      <c r="D655" s="9">
        <v>600</v>
      </c>
      <c r="E655" s="9">
        <v>14033</v>
      </c>
      <c r="F655" t="s">
        <v>20</v>
      </c>
      <c r="G655" s="10">
        <f t="shared" si="40"/>
        <v>2338.833333333333</v>
      </c>
      <c r="H655" s="6">
        <f t="shared" si="4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2"/>
        <v>42468.208333333328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9.5" x14ac:dyDescent="0.4">
      <c r="A656">
        <v>654</v>
      </c>
      <c r="B656" t="s">
        <v>1350</v>
      </c>
      <c r="C656" s="3" t="s">
        <v>1351</v>
      </c>
      <c r="D656" s="9">
        <v>35000</v>
      </c>
      <c r="E656" s="9">
        <v>177936</v>
      </c>
      <c r="F656" t="s">
        <v>20</v>
      </c>
      <c r="G656" s="10">
        <f t="shared" si="40"/>
        <v>508.38857142857148</v>
      </c>
      <c r="H656" s="6">
        <f t="shared" si="41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2"/>
        <v>42240.208333333328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9.5" x14ac:dyDescent="0.4">
      <c r="A657">
        <v>655</v>
      </c>
      <c r="B657" t="s">
        <v>1352</v>
      </c>
      <c r="C657" s="3" t="s">
        <v>1353</v>
      </c>
      <c r="D657" s="9">
        <v>6900</v>
      </c>
      <c r="E657" s="9">
        <v>13212</v>
      </c>
      <c r="F657" t="s">
        <v>20</v>
      </c>
      <c r="G657" s="10">
        <f t="shared" si="40"/>
        <v>191.47826086956522</v>
      </c>
      <c r="H657" s="6">
        <f t="shared" si="4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2"/>
        <v>42796.25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3.75" x14ac:dyDescent="0.4">
      <c r="A658">
        <v>656</v>
      </c>
      <c r="B658" t="s">
        <v>1354</v>
      </c>
      <c r="C658" s="3" t="s">
        <v>1355</v>
      </c>
      <c r="D658" s="9">
        <v>118400</v>
      </c>
      <c r="E658" s="9">
        <v>49879</v>
      </c>
      <c r="F658" t="s">
        <v>14</v>
      </c>
      <c r="G658" s="10">
        <f t="shared" si="40"/>
        <v>42.127533783783782</v>
      </c>
      <c r="H658" s="6">
        <f t="shared" si="4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2"/>
        <v>43097.25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9.5" x14ac:dyDescent="0.4">
      <c r="A659">
        <v>657</v>
      </c>
      <c r="B659" t="s">
        <v>1356</v>
      </c>
      <c r="C659" s="3" t="s">
        <v>1357</v>
      </c>
      <c r="D659" s="9">
        <v>10000</v>
      </c>
      <c r="E659" s="9">
        <v>824</v>
      </c>
      <c r="F659" t="s">
        <v>14</v>
      </c>
      <c r="G659" s="10">
        <f t="shared" si="40"/>
        <v>8.24</v>
      </c>
      <c r="H659" s="6">
        <f t="shared" si="41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2"/>
        <v>43096.25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9.5" x14ac:dyDescent="0.4">
      <c r="A660">
        <v>658</v>
      </c>
      <c r="B660" t="s">
        <v>1358</v>
      </c>
      <c r="C660" s="3" t="s">
        <v>1359</v>
      </c>
      <c r="D660" s="9">
        <v>52600</v>
      </c>
      <c r="E660" s="9">
        <v>31594</v>
      </c>
      <c r="F660" t="s">
        <v>74</v>
      </c>
      <c r="G660" s="10">
        <f t="shared" si="40"/>
        <v>60.064638783269963</v>
      </c>
      <c r="H660" s="6">
        <f t="shared" si="4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2"/>
        <v>42246.208333333328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9.5" x14ac:dyDescent="0.4">
      <c r="A661">
        <v>659</v>
      </c>
      <c r="B661" t="s">
        <v>1360</v>
      </c>
      <c r="C661" s="3" t="s">
        <v>1361</v>
      </c>
      <c r="D661" s="9">
        <v>120700</v>
      </c>
      <c r="E661" s="9">
        <v>57010</v>
      </c>
      <c r="F661" t="s">
        <v>14</v>
      </c>
      <c r="G661" s="10">
        <f t="shared" si="40"/>
        <v>47.232808616404313</v>
      </c>
      <c r="H661" s="6">
        <f t="shared" si="4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2"/>
        <v>40570.25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9.5" x14ac:dyDescent="0.4">
      <c r="A662">
        <v>660</v>
      </c>
      <c r="B662" t="s">
        <v>1362</v>
      </c>
      <c r="C662" s="3" t="s">
        <v>1363</v>
      </c>
      <c r="D662" s="9">
        <v>9100</v>
      </c>
      <c r="E662" s="9">
        <v>7438</v>
      </c>
      <c r="F662" t="s">
        <v>14</v>
      </c>
      <c r="G662" s="10">
        <f t="shared" si="40"/>
        <v>81.736263736263737</v>
      </c>
      <c r="H662" s="6">
        <f t="shared" si="41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2"/>
        <v>42237.208333333328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9.5" x14ac:dyDescent="0.4">
      <c r="A663">
        <v>661</v>
      </c>
      <c r="B663" t="s">
        <v>1364</v>
      </c>
      <c r="C663" s="3" t="s">
        <v>1365</v>
      </c>
      <c r="D663" s="9">
        <v>106800</v>
      </c>
      <c r="E663" s="9">
        <v>57872</v>
      </c>
      <c r="F663" t="s">
        <v>14</v>
      </c>
      <c r="G663" s="10">
        <f t="shared" si="40"/>
        <v>54.187265917603</v>
      </c>
      <c r="H663" s="6">
        <f t="shared" si="4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2"/>
        <v>40996.208333333336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9.5" x14ac:dyDescent="0.4">
      <c r="A664">
        <v>662</v>
      </c>
      <c r="B664" t="s">
        <v>1366</v>
      </c>
      <c r="C664" s="3" t="s">
        <v>1367</v>
      </c>
      <c r="D664" s="9">
        <v>9100</v>
      </c>
      <c r="E664" s="9">
        <v>8906</v>
      </c>
      <c r="F664" t="s">
        <v>14</v>
      </c>
      <c r="G664" s="10">
        <f t="shared" si="40"/>
        <v>97.868131868131869</v>
      </c>
      <c r="H664" s="6">
        <f t="shared" si="4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2"/>
        <v>43443.25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9.5" x14ac:dyDescent="0.4">
      <c r="A665">
        <v>663</v>
      </c>
      <c r="B665" t="s">
        <v>1368</v>
      </c>
      <c r="C665" s="3" t="s">
        <v>1369</v>
      </c>
      <c r="D665" s="9">
        <v>10000</v>
      </c>
      <c r="E665" s="9">
        <v>7724</v>
      </c>
      <c r="F665" t="s">
        <v>14</v>
      </c>
      <c r="G665" s="10">
        <f t="shared" si="40"/>
        <v>77.239999999999995</v>
      </c>
      <c r="H665" s="6">
        <f t="shared" si="41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2"/>
        <v>40458.208333333336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9.5" x14ac:dyDescent="0.4">
      <c r="A666">
        <v>664</v>
      </c>
      <c r="B666" t="s">
        <v>708</v>
      </c>
      <c r="C666" s="3" t="s">
        <v>1370</v>
      </c>
      <c r="D666" s="9">
        <v>79400</v>
      </c>
      <c r="E666" s="9">
        <v>26571</v>
      </c>
      <c r="F666" t="s">
        <v>14</v>
      </c>
      <c r="G666" s="10">
        <f t="shared" si="40"/>
        <v>33.464735516372798</v>
      </c>
      <c r="H666" s="6">
        <f t="shared" si="4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2"/>
        <v>40959.25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9.5" x14ac:dyDescent="0.4">
      <c r="A667">
        <v>665</v>
      </c>
      <c r="B667" t="s">
        <v>1371</v>
      </c>
      <c r="C667" s="3" t="s">
        <v>1372</v>
      </c>
      <c r="D667" s="9">
        <v>5100</v>
      </c>
      <c r="E667" s="9">
        <v>12219</v>
      </c>
      <c r="F667" t="s">
        <v>20</v>
      </c>
      <c r="G667" s="10">
        <f t="shared" si="40"/>
        <v>239.58823529411765</v>
      </c>
      <c r="H667" s="6">
        <f t="shared" si="4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2"/>
        <v>40733.208333333336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9.5" x14ac:dyDescent="0.4">
      <c r="A668">
        <v>666</v>
      </c>
      <c r="B668" t="s">
        <v>1373</v>
      </c>
      <c r="C668" s="3" t="s">
        <v>1374</v>
      </c>
      <c r="D668" s="9">
        <v>3100</v>
      </c>
      <c r="E668" s="9">
        <v>1985</v>
      </c>
      <c r="F668" t="s">
        <v>74</v>
      </c>
      <c r="G668" s="10">
        <f t="shared" si="40"/>
        <v>64.032258064516128</v>
      </c>
      <c r="H668" s="6">
        <f t="shared" si="41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2"/>
        <v>41516.208333333336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3.75" x14ac:dyDescent="0.4">
      <c r="A669">
        <v>667</v>
      </c>
      <c r="B669" t="s">
        <v>1375</v>
      </c>
      <c r="C669" s="3" t="s">
        <v>1376</v>
      </c>
      <c r="D669" s="9">
        <v>6900</v>
      </c>
      <c r="E669" s="9">
        <v>12155</v>
      </c>
      <c r="F669" t="s">
        <v>20</v>
      </c>
      <c r="G669" s="10">
        <f t="shared" si="40"/>
        <v>176.15942028985506</v>
      </c>
      <c r="H669" s="6">
        <f t="shared" si="4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2"/>
        <v>41892.208333333336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3.75" x14ac:dyDescent="0.4">
      <c r="A670">
        <v>668</v>
      </c>
      <c r="B670" t="s">
        <v>1377</v>
      </c>
      <c r="C670" s="3" t="s">
        <v>1378</v>
      </c>
      <c r="D670" s="9">
        <v>27500</v>
      </c>
      <c r="E670" s="9">
        <v>5593</v>
      </c>
      <c r="F670" t="s">
        <v>14</v>
      </c>
      <c r="G670" s="10">
        <f t="shared" si="40"/>
        <v>20.33818181818182</v>
      </c>
      <c r="H670" s="6">
        <f t="shared" si="41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2"/>
        <v>41122.208333333336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9.5" x14ac:dyDescent="0.4">
      <c r="A671">
        <v>669</v>
      </c>
      <c r="B671" t="s">
        <v>1379</v>
      </c>
      <c r="C671" s="3" t="s">
        <v>1380</v>
      </c>
      <c r="D671" s="9">
        <v>48800</v>
      </c>
      <c r="E671" s="9">
        <v>175020</v>
      </c>
      <c r="F671" t="s">
        <v>20</v>
      </c>
      <c r="G671" s="10">
        <f t="shared" si="40"/>
        <v>358.64754098360658</v>
      </c>
      <c r="H671" s="6">
        <f t="shared" si="4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2"/>
        <v>42912.208333333328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3.75" x14ac:dyDescent="0.4">
      <c r="A672">
        <v>670</v>
      </c>
      <c r="B672" t="s">
        <v>1334</v>
      </c>
      <c r="C672" s="3" t="s">
        <v>1381</v>
      </c>
      <c r="D672" s="9">
        <v>16200</v>
      </c>
      <c r="E672" s="9">
        <v>75955</v>
      </c>
      <c r="F672" t="s">
        <v>20</v>
      </c>
      <c r="G672" s="10">
        <f t="shared" si="40"/>
        <v>468.85802469135803</v>
      </c>
      <c r="H672" s="6">
        <f t="shared" si="4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2"/>
        <v>42425.25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3.75" x14ac:dyDescent="0.4">
      <c r="A673">
        <v>671</v>
      </c>
      <c r="B673" t="s">
        <v>1382</v>
      </c>
      <c r="C673" s="3" t="s">
        <v>1383</v>
      </c>
      <c r="D673" s="9">
        <v>97600</v>
      </c>
      <c r="E673" s="9">
        <v>119127</v>
      </c>
      <c r="F673" t="s">
        <v>20</v>
      </c>
      <c r="G673" s="10">
        <f t="shared" si="40"/>
        <v>122.05635245901641</v>
      </c>
      <c r="H673" s="6">
        <f t="shared" si="4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2"/>
        <v>40390.208333333336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9.5" x14ac:dyDescent="0.4">
      <c r="A674">
        <v>672</v>
      </c>
      <c r="B674" t="s">
        <v>1384</v>
      </c>
      <c r="C674" s="3" t="s">
        <v>1385</v>
      </c>
      <c r="D674" s="9">
        <v>197900</v>
      </c>
      <c r="E674" s="9">
        <v>110689</v>
      </c>
      <c r="F674" t="s">
        <v>14</v>
      </c>
      <c r="G674" s="10">
        <f t="shared" si="40"/>
        <v>55.931783729156137</v>
      </c>
      <c r="H674" s="6">
        <f t="shared" si="4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2"/>
        <v>43180.208333333328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9.5" x14ac:dyDescent="0.4">
      <c r="A675">
        <v>673</v>
      </c>
      <c r="B675" t="s">
        <v>1386</v>
      </c>
      <c r="C675" s="3" t="s">
        <v>1387</v>
      </c>
      <c r="D675" s="9">
        <v>5600</v>
      </c>
      <c r="E675" s="9">
        <v>2445</v>
      </c>
      <c r="F675" t="s">
        <v>14</v>
      </c>
      <c r="G675" s="10">
        <f t="shared" si="40"/>
        <v>43.660714285714285</v>
      </c>
      <c r="H675" s="6">
        <f t="shared" si="4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2"/>
        <v>42475.208333333328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9.5" x14ac:dyDescent="0.4">
      <c r="A676">
        <v>674</v>
      </c>
      <c r="B676" t="s">
        <v>1388</v>
      </c>
      <c r="C676" s="3" t="s">
        <v>1389</v>
      </c>
      <c r="D676" s="9">
        <v>170700</v>
      </c>
      <c r="E676" s="9">
        <v>57250</v>
      </c>
      <c r="F676" t="s">
        <v>74</v>
      </c>
      <c r="G676" s="10">
        <f t="shared" si="40"/>
        <v>33.53837141183363</v>
      </c>
      <c r="H676" s="6">
        <f t="shared" si="4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2"/>
        <v>40774.208333333336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9.5" x14ac:dyDescent="0.4">
      <c r="A677">
        <v>675</v>
      </c>
      <c r="B677" t="s">
        <v>1390</v>
      </c>
      <c r="C677" s="3" t="s">
        <v>1391</v>
      </c>
      <c r="D677" s="9">
        <v>9700</v>
      </c>
      <c r="E677" s="9">
        <v>11929</v>
      </c>
      <c r="F677" t="s">
        <v>20</v>
      </c>
      <c r="G677" s="10">
        <f t="shared" si="40"/>
        <v>122.97938144329896</v>
      </c>
      <c r="H677" s="6">
        <f t="shared" si="41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2"/>
        <v>43719.208333333328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9.5" x14ac:dyDescent="0.4">
      <c r="A678">
        <v>676</v>
      </c>
      <c r="B678" t="s">
        <v>1392</v>
      </c>
      <c r="C678" s="3" t="s">
        <v>1393</v>
      </c>
      <c r="D678" s="9">
        <v>62300</v>
      </c>
      <c r="E678" s="9">
        <v>118214</v>
      </c>
      <c r="F678" t="s">
        <v>20</v>
      </c>
      <c r="G678" s="10">
        <f t="shared" si="40"/>
        <v>189.74959871589084</v>
      </c>
      <c r="H678" s="6">
        <f t="shared" si="4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2"/>
        <v>41178.208333333336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9.5" x14ac:dyDescent="0.4">
      <c r="A679">
        <v>677</v>
      </c>
      <c r="B679" t="s">
        <v>1394</v>
      </c>
      <c r="C679" s="3" t="s">
        <v>1395</v>
      </c>
      <c r="D679" s="9">
        <v>5300</v>
      </c>
      <c r="E679" s="9">
        <v>4432</v>
      </c>
      <c r="F679" t="s">
        <v>14</v>
      </c>
      <c r="G679" s="10">
        <f t="shared" si="40"/>
        <v>83.622641509433961</v>
      </c>
      <c r="H679" s="6">
        <f t="shared" si="4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2"/>
        <v>42561.208333333328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9.5" x14ac:dyDescent="0.4">
      <c r="A680">
        <v>678</v>
      </c>
      <c r="B680" t="s">
        <v>1396</v>
      </c>
      <c r="C680" s="3" t="s">
        <v>1397</v>
      </c>
      <c r="D680" s="9">
        <v>99500</v>
      </c>
      <c r="E680" s="9">
        <v>17879</v>
      </c>
      <c r="F680" t="s">
        <v>74</v>
      </c>
      <c r="G680" s="10">
        <f t="shared" si="40"/>
        <v>17.968844221105527</v>
      </c>
      <c r="H680" s="6">
        <f t="shared" si="4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2"/>
        <v>43484.25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9.5" x14ac:dyDescent="0.4">
      <c r="A681">
        <v>679</v>
      </c>
      <c r="B681" t="s">
        <v>668</v>
      </c>
      <c r="C681" s="3" t="s">
        <v>1398</v>
      </c>
      <c r="D681" s="9">
        <v>1400</v>
      </c>
      <c r="E681" s="9">
        <v>14511</v>
      </c>
      <c r="F681" t="s">
        <v>20</v>
      </c>
      <c r="G681" s="10">
        <f t="shared" si="40"/>
        <v>1036.5</v>
      </c>
      <c r="H681" s="6">
        <f t="shared" si="41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2"/>
        <v>43756.208333333328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3.75" x14ac:dyDescent="0.4">
      <c r="A682">
        <v>680</v>
      </c>
      <c r="B682" t="s">
        <v>1399</v>
      </c>
      <c r="C682" s="3" t="s">
        <v>1400</v>
      </c>
      <c r="D682" s="9">
        <v>145600</v>
      </c>
      <c r="E682" s="9">
        <v>141822</v>
      </c>
      <c r="F682" t="s">
        <v>14</v>
      </c>
      <c r="G682" s="10">
        <f t="shared" si="40"/>
        <v>97.405219780219781</v>
      </c>
      <c r="H682" s="6">
        <f t="shared" si="4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2"/>
        <v>43813.25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3.75" x14ac:dyDescent="0.4">
      <c r="A683">
        <v>681</v>
      </c>
      <c r="B683" t="s">
        <v>1401</v>
      </c>
      <c r="C683" s="3" t="s">
        <v>1402</v>
      </c>
      <c r="D683" s="9">
        <v>184100</v>
      </c>
      <c r="E683" s="9">
        <v>159037</v>
      </c>
      <c r="F683" t="s">
        <v>14</v>
      </c>
      <c r="G683" s="10">
        <f t="shared" si="40"/>
        <v>86.386203150461711</v>
      </c>
      <c r="H683" s="6">
        <f t="shared" si="4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2"/>
        <v>40898.25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9.5" x14ac:dyDescent="0.4">
      <c r="A684">
        <v>682</v>
      </c>
      <c r="B684" t="s">
        <v>1403</v>
      </c>
      <c r="C684" s="3" t="s">
        <v>1404</v>
      </c>
      <c r="D684" s="9">
        <v>5400</v>
      </c>
      <c r="E684" s="9">
        <v>8109</v>
      </c>
      <c r="F684" t="s">
        <v>20</v>
      </c>
      <c r="G684" s="10">
        <f t="shared" si="40"/>
        <v>150.16666666666666</v>
      </c>
      <c r="H684" s="6">
        <f t="shared" si="4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2"/>
        <v>41619.25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9.5" x14ac:dyDescent="0.4">
      <c r="A685">
        <v>683</v>
      </c>
      <c r="B685" t="s">
        <v>1405</v>
      </c>
      <c r="C685" s="3" t="s">
        <v>1406</v>
      </c>
      <c r="D685" s="9">
        <v>2300</v>
      </c>
      <c r="E685" s="9">
        <v>8244</v>
      </c>
      <c r="F685" t="s">
        <v>20</v>
      </c>
      <c r="G685" s="10">
        <f t="shared" si="40"/>
        <v>358.43478260869563</v>
      </c>
      <c r="H685" s="6">
        <f t="shared" si="4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2"/>
        <v>43359.208333333328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9.5" x14ac:dyDescent="0.4">
      <c r="A686">
        <v>684</v>
      </c>
      <c r="B686" t="s">
        <v>1407</v>
      </c>
      <c r="C686" s="3" t="s">
        <v>1408</v>
      </c>
      <c r="D686" s="9">
        <v>1400</v>
      </c>
      <c r="E686" s="9">
        <v>7600</v>
      </c>
      <c r="F686" t="s">
        <v>20</v>
      </c>
      <c r="G686" s="10">
        <f t="shared" si="40"/>
        <v>542.85714285714289</v>
      </c>
      <c r="H686" s="6">
        <f t="shared" si="4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2"/>
        <v>40358.208333333336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9.5" x14ac:dyDescent="0.4">
      <c r="A687">
        <v>685</v>
      </c>
      <c r="B687" t="s">
        <v>1409</v>
      </c>
      <c r="C687" s="3" t="s">
        <v>1410</v>
      </c>
      <c r="D687" s="9">
        <v>140000</v>
      </c>
      <c r="E687" s="9">
        <v>94501</v>
      </c>
      <c r="F687" t="s">
        <v>14</v>
      </c>
      <c r="G687" s="10">
        <f t="shared" si="40"/>
        <v>67.500714285714281</v>
      </c>
      <c r="H687" s="6">
        <f t="shared" si="4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2"/>
        <v>42239.208333333328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9.5" x14ac:dyDescent="0.4">
      <c r="A688">
        <v>686</v>
      </c>
      <c r="B688" t="s">
        <v>1411</v>
      </c>
      <c r="C688" s="3" t="s">
        <v>1412</v>
      </c>
      <c r="D688" s="9">
        <v>7500</v>
      </c>
      <c r="E688" s="9">
        <v>14381</v>
      </c>
      <c r="F688" t="s">
        <v>20</v>
      </c>
      <c r="G688" s="10">
        <f t="shared" si="40"/>
        <v>191.74666666666667</v>
      </c>
      <c r="H688" s="6">
        <f t="shared" si="4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2"/>
        <v>43186.208333333328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9.5" x14ac:dyDescent="0.4">
      <c r="A689">
        <v>687</v>
      </c>
      <c r="B689" t="s">
        <v>1413</v>
      </c>
      <c r="C689" s="3" t="s">
        <v>1414</v>
      </c>
      <c r="D689" s="9">
        <v>1500</v>
      </c>
      <c r="E689" s="9">
        <v>13980</v>
      </c>
      <c r="F689" t="s">
        <v>20</v>
      </c>
      <c r="G689" s="10">
        <f t="shared" si="40"/>
        <v>932</v>
      </c>
      <c r="H689" s="6">
        <f t="shared" si="4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2"/>
        <v>42806.25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9.5" x14ac:dyDescent="0.4">
      <c r="A690">
        <v>688</v>
      </c>
      <c r="B690" t="s">
        <v>1415</v>
      </c>
      <c r="C690" s="3" t="s">
        <v>1416</v>
      </c>
      <c r="D690" s="9">
        <v>2900</v>
      </c>
      <c r="E690" s="9">
        <v>12449</v>
      </c>
      <c r="F690" t="s">
        <v>20</v>
      </c>
      <c r="G690" s="10">
        <f t="shared" si="40"/>
        <v>429.27586206896552</v>
      </c>
      <c r="H690" s="6">
        <f t="shared" si="4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2"/>
        <v>43475.25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9.5" x14ac:dyDescent="0.4">
      <c r="A691">
        <v>689</v>
      </c>
      <c r="B691" t="s">
        <v>1417</v>
      </c>
      <c r="C691" s="3" t="s">
        <v>1418</v>
      </c>
      <c r="D691" s="9">
        <v>7300</v>
      </c>
      <c r="E691" s="9">
        <v>7348</v>
      </c>
      <c r="F691" t="s">
        <v>20</v>
      </c>
      <c r="G691" s="10">
        <f t="shared" si="40"/>
        <v>100.65753424657535</v>
      </c>
      <c r="H691" s="6">
        <f t="shared" si="41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2"/>
        <v>41576.208333333336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9.5" x14ac:dyDescent="0.4">
      <c r="A692">
        <v>690</v>
      </c>
      <c r="B692" t="s">
        <v>1419</v>
      </c>
      <c r="C692" s="3" t="s">
        <v>1420</v>
      </c>
      <c r="D692" s="9">
        <v>3600</v>
      </c>
      <c r="E692" s="9">
        <v>8158</v>
      </c>
      <c r="F692" t="s">
        <v>20</v>
      </c>
      <c r="G692" s="10">
        <f t="shared" si="40"/>
        <v>226.61111111111109</v>
      </c>
      <c r="H692" s="6">
        <f t="shared" si="41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2"/>
        <v>40874.25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9.5" x14ac:dyDescent="0.4">
      <c r="A693">
        <v>691</v>
      </c>
      <c r="B693" t="s">
        <v>1421</v>
      </c>
      <c r="C693" s="3" t="s">
        <v>1422</v>
      </c>
      <c r="D693" s="9">
        <v>5000</v>
      </c>
      <c r="E693" s="9">
        <v>7119</v>
      </c>
      <c r="F693" t="s">
        <v>20</v>
      </c>
      <c r="G693" s="10">
        <f t="shared" si="40"/>
        <v>142.38</v>
      </c>
      <c r="H693" s="6">
        <f t="shared" si="4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2"/>
        <v>41185.208333333336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9.5" x14ac:dyDescent="0.4">
      <c r="A694">
        <v>692</v>
      </c>
      <c r="B694" t="s">
        <v>1423</v>
      </c>
      <c r="C694" s="3" t="s">
        <v>1424</v>
      </c>
      <c r="D694" s="9">
        <v>6000</v>
      </c>
      <c r="E694" s="9">
        <v>5438</v>
      </c>
      <c r="F694" t="s">
        <v>14</v>
      </c>
      <c r="G694" s="10">
        <f t="shared" si="40"/>
        <v>90.633333333333326</v>
      </c>
      <c r="H694" s="6">
        <f t="shared" si="41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2"/>
        <v>43655.208333333328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3.75" x14ac:dyDescent="0.4">
      <c r="A695">
        <v>693</v>
      </c>
      <c r="B695" t="s">
        <v>1425</v>
      </c>
      <c r="C695" s="3" t="s">
        <v>1426</v>
      </c>
      <c r="D695" s="9">
        <v>180400</v>
      </c>
      <c r="E695" s="9">
        <v>115396</v>
      </c>
      <c r="F695" t="s">
        <v>14</v>
      </c>
      <c r="G695" s="10">
        <f t="shared" si="40"/>
        <v>63.966740576496676</v>
      </c>
      <c r="H695" s="6">
        <f t="shared" si="4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2"/>
        <v>43025.208333333328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9.5" x14ac:dyDescent="0.4">
      <c r="A696">
        <v>694</v>
      </c>
      <c r="B696" t="s">
        <v>1427</v>
      </c>
      <c r="C696" s="3" t="s">
        <v>1428</v>
      </c>
      <c r="D696" s="9">
        <v>9100</v>
      </c>
      <c r="E696" s="9">
        <v>7656</v>
      </c>
      <c r="F696" t="s">
        <v>14</v>
      </c>
      <c r="G696" s="10">
        <f t="shared" si="40"/>
        <v>84.131868131868131</v>
      </c>
      <c r="H696" s="6">
        <f t="shared" si="41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2"/>
        <v>43066.25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9.5" x14ac:dyDescent="0.4">
      <c r="A697">
        <v>695</v>
      </c>
      <c r="B697" t="s">
        <v>1429</v>
      </c>
      <c r="C697" s="3" t="s">
        <v>1430</v>
      </c>
      <c r="D697" s="9">
        <v>9200</v>
      </c>
      <c r="E697" s="9">
        <v>12322</v>
      </c>
      <c r="F697" t="s">
        <v>20</v>
      </c>
      <c r="G697" s="10">
        <f t="shared" si="40"/>
        <v>133.93478260869566</v>
      </c>
      <c r="H697" s="6">
        <f t="shared" si="4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2"/>
        <v>42322.25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9.5" x14ac:dyDescent="0.4">
      <c r="A698">
        <v>696</v>
      </c>
      <c r="B698" t="s">
        <v>1431</v>
      </c>
      <c r="C698" s="3" t="s">
        <v>1432</v>
      </c>
      <c r="D698" s="9">
        <v>164100</v>
      </c>
      <c r="E698" s="9">
        <v>96888</v>
      </c>
      <c r="F698" t="s">
        <v>14</v>
      </c>
      <c r="G698" s="10">
        <f t="shared" si="40"/>
        <v>59.042047531992694</v>
      </c>
      <c r="H698" s="6">
        <f t="shared" si="4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2"/>
        <v>42114.208333333328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19.5" x14ac:dyDescent="0.4">
      <c r="A699">
        <v>697</v>
      </c>
      <c r="B699" t="s">
        <v>1433</v>
      </c>
      <c r="C699" s="3" t="s">
        <v>1434</v>
      </c>
      <c r="D699" s="9">
        <v>128900</v>
      </c>
      <c r="E699" s="9">
        <v>196960</v>
      </c>
      <c r="F699" t="s">
        <v>20</v>
      </c>
      <c r="G699" s="10">
        <f t="shared" si="40"/>
        <v>152.80062063615205</v>
      </c>
      <c r="H699" s="6">
        <f t="shared" si="4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2"/>
        <v>43190.208333333328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9.5" x14ac:dyDescent="0.4">
      <c r="A700">
        <v>698</v>
      </c>
      <c r="B700" t="s">
        <v>1435</v>
      </c>
      <c r="C700" s="3" t="s">
        <v>1436</v>
      </c>
      <c r="D700" s="9">
        <v>42100</v>
      </c>
      <c r="E700" s="9">
        <v>188057</v>
      </c>
      <c r="F700" t="s">
        <v>20</v>
      </c>
      <c r="G700" s="10">
        <f t="shared" si="40"/>
        <v>446.69121140142522</v>
      </c>
      <c r="H700" s="6">
        <f t="shared" si="4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2"/>
        <v>40871.25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9.5" x14ac:dyDescent="0.4">
      <c r="A701">
        <v>699</v>
      </c>
      <c r="B701" t="s">
        <v>444</v>
      </c>
      <c r="C701" s="3" t="s">
        <v>1437</v>
      </c>
      <c r="D701" s="9">
        <v>7400</v>
      </c>
      <c r="E701" s="9">
        <v>6245</v>
      </c>
      <c r="F701" t="s">
        <v>14</v>
      </c>
      <c r="G701" s="10">
        <f t="shared" si="40"/>
        <v>84.391891891891888</v>
      </c>
      <c r="H701" s="6">
        <f t="shared" si="41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2"/>
        <v>43641.208333333328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3.75" x14ac:dyDescent="0.4">
      <c r="A702">
        <v>700</v>
      </c>
      <c r="B702" t="s">
        <v>1438</v>
      </c>
      <c r="C702" s="3" t="s">
        <v>1439</v>
      </c>
      <c r="D702" s="9">
        <v>100</v>
      </c>
      <c r="E702" s="9">
        <v>3</v>
      </c>
      <c r="F702" t="s">
        <v>14</v>
      </c>
      <c r="G702" s="10">
        <f t="shared" si="40"/>
        <v>3</v>
      </c>
      <c r="H702" s="6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2"/>
        <v>40203.25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3.75" x14ac:dyDescent="0.4">
      <c r="A703">
        <v>701</v>
      </c>
      <c r="B703" t="s">
        <v>1440</v>
      </c>
      <c r="C703" s="3" t="s">
        <v>1441</v>
      </c>
      <c r="D703" s="9">
        <v>52000</v>
      </c>
      <c r="E703" s="9">
        <v>91014</v>
      </c>
      <c r="F703" t="s">
        <v>20</v>
      </c>
      <c r="G703" s="10">
        <f t="shared" si="40"/>
        <v>175.02692307692308</v>
      </c>
      <c r="H703" s="6">
        <f t="shared" si="4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2"/>
        <v>40629.208333333336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3.75" x14ac:dyDescent="0.4">
      <c r="A704">
        <v>702</v>
      </c>
      <c r="B704" t="s">
        <v>1442</v>
      </c>
      <c r="C704" s="3" t="s">
        <v>1443</v>
      </c>
      <c r="D704" s="9">
        <v>8700</v>
      </c>
      <c r="E704" s="9">
        <v>4710</v>
      </c>
      <c r="F704" t="s">
        <v>14</v>
      </c>
      <c r="G704" s="10">
        <f t="shared" si="40"/>
        <v>54.137931034482754</v>
      </c>
      <c r="H704" s="6">
        <f t="shared" si="41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2"/>
        <v>41477.208333333336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9.5" x14ac:dyDescent="0.4">
      <c r="A705">
        <v>703</v>
      </c>
      <c r="B705" t="s">
        <v>1444</v>
      </c>
      <c r="C705" s="3" t="s">
        <v>1445</v>
      </c>
      <c r="D705" s="9">
        <v>63400</v>
      </c>
      <c r="E705" s="9">
        <v>197728</v>
      </c>
      <c r="F705" t="s">
        <v>20</v>
      </c>
      <c r="G705" s="10">
        <f t="shared" si="40"/>
        <v>311.87381703470032</v>
      </c>
      <c r="H705" s="6">
        <f t="shared" si="4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2"/>
        <v>41020.208333333336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3.75" x14ac:dyDescent="0.4">
      <c r="A706">
        <v>704</v>
      </c>
      <c r="B706" t="s">
        <v>1446</v>
      </c>
      <c r="C706" s="3" t="s">
        <v>1447</v>
      </c>
      <c r="D706" s="9">
        <v>8700</v>
      </c>
      <c r="E706" s="9">
        <v>10682</v>
      </c>
      <c r="F706" t="s">
        <v>20</v>
      </c>
      <c r="G706" s="10">
        <f t="shared" si="40"/>
        <v>122.78160919540231</v>
      </c>
      <c r="H706" s="6">
        <f t="shared" si="41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2"/>
        <v>42555.208333333328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9.5" x14ac:dyDescent="0.4">
      <c r="A707">
        <v>705</v>
      </c>
      <c r="B707" t="s">
        <v>1448</v>
      </c>
      <c r="C707" s="3" t="s">
        <v>1449</v>
      </c>
      <c r="D707" s="9">
        <v>169700</v>
      </c>
      <c r="E707" s="9">
        <v>168048</v>
      </c>
      <c r="F707" t="s">
        <v>14</v>
      </c>
      <c r="G707" s="10">
        <f t="shared" ref="G707:G770" si="44">E707/D707*100</f>
        <v>99.026517383618156</v>
      </c>
      <c r="H707" s="6">
        <f t="shared" ref="H707:H770" si="45">IFERROR(E707/I707,"NONE")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6">(((L707/60)/60)/24)+DATE(1970,1,1)</f>
        <v>41619.25</v>
      </c>
      <c r="O707" s="12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3.75" x14ac:dyDescent="0.4">
      <c r="A708">
        <v>706</v>
      </c>
      <c r="B708" t="s">
        <v>1450</v>
      </c>
      <c r="C708" s="3" t="s">
        <v>1451</v>
      </c>
      <c r="D708" s="9">
        <v>108400</v>
      </c>
      <c r="E708" s="9">
        <v>138586</v>
      </c>
      <c r="F708" t="s">
        <v>20</v>
      </c>
      <c r="G708" s="10">
        <f t="shared" si="44"/>
        <v>127.84686346863469</v>
      </c>
      <c r="H708" s="6">
        <f t="shared" si="45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6"/>
        <v>43471.25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3.75" x14ac:dyDescent="0.4">
      <c r="A709">
        <v>707</v>
      </c>
      <c r="B709" t="s">
        <v>1452</v>
      </c>
      <c r="C709" s="3" t="s">
        <v>1453</v>
      </c>
      <c r="D709" s="9">
        <v>7300</v>
      </c>
      <c r="E709" s="9">
        <v>11579</v>
      </c>
      <c r="F709" t="s">
        <v>20</v>
      </c>
      <c r="G709" s="10">
        <f t="shared" si="44"/>
        <v>158.61643835616439</v>
      </c>
      <c r="H709" s="6">
        <f t="shared" si="45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6"/>
        <v>43442.25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9.5" x14ac:dyDescent="0.4">
      <c r="A710">
        <v>708</v>
      </c>
      <c r="B710" t="s">
        <v>1454</v>
      </c>
      <c r="C710" s="3" t="s">
        <v>1455</v>
      </c>
      <c r="D710" s="9">
        <v>1700</v>
      </c>
      <c r="E710" s="9">
        <v>12020</v>
      </c>
      <c r="F710" t="s">
        <v>20</v>
      </c>
      <c r="G710" s="10">
        <f t="shared" si="44"/>
        <v>707.05882352941171</v>
      </c>
      <c r="H710" s="6">
        <f t="shared" si="45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6"/>
        <v>42877.208333333328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9.5" x14ac:dyDescent="0.4">
      <c r="A711">
        <v>709</v>
      </c>
      <c r="B711" t="s">
        <v>1456</v>
      </c>
      <c r="C711" s="3" t="s">
        <v>1457</v>
      </c>
      <c r="D711" s="9">
        <v>9800</v>
      </c>
      <c r="E711" s="9">
        <v>13954</v>
      </c>
      <c r="F711" t="s">
        <v>20</v>
      </c>
      <c r="G711" s="10">
        <f t="shared" si="44"/>
        <v>142.38775510204081</v>
      </c>
      <c r="H711" s="6">
        <f t="shared" si="45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6"/>
        <v>41018.208333333336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3.75" x14ac:dyDescent="0.4">
      <c r="A712">
        <v>710</v>
      </c>
      <c r="B712" t="s">
        <v>1458</v>
      </c>
      <c r="C712" s="3" t="s">
        <v>1459</v>
      </c>
      <c r="D712" s="9">
        <v>4300</v>
      </c>
      <c r="E712" s="9">
        <v>6358</v>
      </c>
      <c r="F712" t="s">
        <v>20</v>
      </c>
      <c r="G712" s="10">
        <f t="shared" si="44"/>
        <v>147.86046511627907</v>
      </c>
      <c r="H712" s="6">
        <f t="shared" si="45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6"/>
        <v>43295.208333333328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3.75" x14ac:dyDescent="0.4">
      <c r="A713">
        <v>711</v>
      </c>
      <c r="B713" t="s">
        <v>1460</v>
      </c>
      <c r="C713" s="3" t="s">
        <v>1461</v>
      </c>
      <c r="D713" s="9">
        <v>6200</v>
      </c>
      <c r="E713" s="9">
        <v>1260</v>
      </c>
      <c r="F713" t="s">
        <v>14</v>
      </c>
      <c r="G713" s="10">
        <f t="shared" si="44"/>
        <v>20.322580645161288</v>
      </c>
      <c r="H713" s="6">
        <f t="shared" si="45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6"/>
        <v>42393.25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3.75" x14ac:dyDescent="0.4">
      <c r="A714">
        <v>712</v>
      </c>
      <c r="B714" t="s">
        <v>1462</v>
      </c>
      <c r="C714" s="3" t="s">
        <v>1463</v>
      </c>
      <c r="D714" s="9">
        <v>800</v>
      </c>
      <c r="E714" s="9">
        <v>14725</v>
      </c>
      <c r="F714" t="s">
        <v>20</v>
      </c>
      <c r="G714" s="10">
        <f t="shared" si="44"/>
        <v>1840.625</v>
      </c>
      <c r="H714" s="6">
        <f t="shared" si="45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6"/>
        <v>42559.208333333328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9.5" x14ac:dyDescent="0.4">
      <c r="A715">
        <v>713</v>
      </c>
      <c r="B715" t="s">
        <v>1464</v>
      </c>
      <c r="C715" s="3" t="s">
        <v>1465</v>
      </c>
      <c r="D715" s="9">
        <v>6900</v>
      </c>
      <c r="E715" s="9">
        <v>11174</v>
      </c>
      <c r="F715" t="s">
        <v>20</v>
      </c>
      <c r="G715" s="10">
        <f t="shared" si="44"/>
        <v>161.94202898550725</v>
      </c>
      <c r="H715" s="6">
        <f t="shared" si="45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6"/>
        <v>42604.208333333328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9.5" x14ac:dyDescent="0.4">
      <c r="A716">
        <v>714</v>
      </c>
      <c r="B716" t="s">
        <v>1466</v>
      </c>
      <c r="C716" s="3" t="s">
        <v>1467</v>
      </c>
      <c r="D716" s="9">
        <v>38500</v>
      </c>
      <c r="E716" s="9">
        <v>182036</v>
      </c>
      <c r="F716" t="s">
        <v>20</v>
      </c>
      <c r="G716" s="10">
        <f t="shared" si="44"/>
        <v>472.82077922077923</v>
      </c>
      <c r="H716" s="6">
        <f t="shared" si="45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6"/>
        <v>41870.208333333336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9.5" x14ac:dyDescent="0.4">
      <c r="A717">
        <v>715</v>
      </c>
      <c r="B717" t="s">
        <v>1468</v>
      </c>
      <c r="C717" s="3" t="s">
        <v>1469</v>
      </c>
      <c r="D717" s="9">
        <v>118000</v>
      </c>
      <c r="E717" s="9">
        <v>28870</v>
      </c>
      <c r="F717" t="s">
        <v>14</v>
      </c>
      <c r="G717" s="10">
        <f t="shared" si="44"/>
        <v>24.466101694915253</v>
      </c>
      <c r="H717" s="6">
        <f t="shared" si="45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6"/>
        <v>40397.208333333336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9.5" x14ac:dyDescent="0.4">
      <c r="A718">
        <v>716</v>
      </c>
      <c r="B718" t="s">
        <v>1470</v>
      </c>
      <c r="C718" s="3" t="s">
        <v>1471</v>
      </c>
      <c r="D718" s="9">
        <v>2000</v>
      </c>
      <c r="E718" s="9">
        <v>10353</v>
      </c>
      <c r="F718" t="s">
        <v>20</v>
      </c>
      <c r="G718" s="10">
        <f t="shared" si="44"/>
        <v>517.65</v>
      </c>
      <c r="H718" s="6">
        <f t="shared" si="45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6"/>
        <v>41465.208333333336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3.75" x14ac:dyDescent="0.4">
      <c r="A719">
        <v>717</v>
      </c>
      <c r="B719" t="s">
        <v>1472</v>
      </c>
      <c r="C719" s="3" t="s">
        <v>1473</v>
      </c>
      <c r="D719" s="9">
        <v>5600</v>
      </c>
      <c r="E719" s="9">
        <v>13868</v>
      </c>
      <c r="F719" t="s">
        <v>20</v>
      </c>
      <c r="G719" s="10">
        <f t="shared" si="44"/>
        <v>247.64285714285714</v>
      </c>
      <c r="H719" s="6">
        <f t="shared" si="45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6"/>
        <v>40777.208333333336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9.5" x14ac:dyDescent="0.4">
      <c r="A720">
        <v>718</v>
      </c>
      <c r="B720" t="s">
        <v>1474</v>
      </c>
      <c r="C720" s="3" t="s">
        <v>1475</v>
      </c>
      <c r="D720" s="9">
        <v>8300</v>
      </c>
      <c r="E720" s="9">
        <v>8317</v>
      </c>
      <c r="F720" t="s">
        <v>20</v>
      </c>
      <c r="G720" s="10">
        <f t="shared" si="44"/>
        <v>100.20481927710843</v>
      </c>
      <c r="H720" s="6">
        <f t="shared" si="45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6"/>
        <v>41442.208333333336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9.5" x14ac:dyDescent="0.4">
      <c r="A721">
        <v>719</v>
      </c>
      <c r="B721" t="s">
        <v>1476</v>
      </c>
      <c r="C721" s="3" t="s">
        <v>1477</v>
      </c>
      <c r="D721" s="9">
        <v>6900</v>
      </c>
      <c r="E721" s="9">
        <v>10557</v>
      </c>
      <c r="F721" t="s">
        <v>20</v>
      </c>
      <c r="G721" s="10">
        <f t="shared" si="44"/>
        <v>153</v>
      </c>
      <c r="H721" s="6">
        <f t="shared" si="45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6"/>
        <v>41058.208333333336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3.75" x14ac:dyDescent="0.4">
      <c r="A722">
        <v>720</v>
      </c>
      <c r="B722" t="s">
        <v>1478</v>
      </c>
      <c r="C722" s="3" t="s">
        <v>1479</v>
      </c>
      <c r="D722" s="9">
        <v>8700</v>
      </c>
      <c r="E722" s="9">
        <v>3227</v>
      </c>
      <c r="F722" t="s">
        <v>74</v>
      </c>
      <c r="G722" s="10">
        <f t="shared" si="44"/>
        <v>37.091954022988503</v>
      </c>
      <c r="H722" s="6">
        <f t="shared" si="45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6"/>
        <v>43152.25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9.5" x14ac:dyDescent="0.4">
      <c r="A723">
        <v>721</v>
      </c>
      <c r="B723" t="s">
        <v>1480</v>
      </c>
      <c r="C723" s="3" t="s">
        <v>1481</v>
      </c>
      <c r="D723" s="9">
        <v>123600</v>
      </c>
      <c r="E723" s="9">
        <v>5429</v>
      </c>
      <c r="F723" t="s">
        <v>74</v>
      </c>
      <c r="G723" s="10">
        <f t="shared" si="44"/>
        <v>4.392394822006473</v>
      </c>
      <c r="H723" s="6">
        <f t="shared" si="45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6"/>
        <v>43194.208333333328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9.5" x14ac:dyDescent="0.4">
      <c r="A724">
        <v>722</v>
      </c>
      <c r="B724" t="s">
        <v>1482</v>
      </c>
      <c r="C724" s="3" t="s">
        <v>1483</v>
      </c>
      <c r="D724" s="9">
        <v>48500</v>
      </c>
      <c r="E724" s="9">
        <v>75906</v>
      </c>
      <c r="F724" t="s">
        <v>20</v>
      </c>
      <c r="G724" s="10">
        <f t="shared" si="44"/>
        <v>156.50721649484535</v>
      </c>
      <c r="H724" s="6">
        <f t="shared" si="45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6"/>
        <v>43045.25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9.5" x14ac:dyDescent="0.4">
      <c r="A725">
        <v>723</v>
      </c>
      <c r="B725" t="s">
        <v>1484</v>
      </c>
      <c r="C725" s="3" t="s">
        <v>1485</v>
      </c>
      <c r="D725" s="9">
        <v>4900</v>
      </c>
      <c r="E725" s="9">
        <v>13250</v>
      </c>
      <c r="F725" t="s">
        <v>20</v>
      </c>
      <c r="G725" s="10">
        <f t="shared" si="44"/>
        <v>270.40816326530609</v>
      </c>
      <c r="H725" s="6">
        <f t="shared" si="45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6"/>
        <v>42431.25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3.75" x14ac:dyDescent="0.4">
      <c r="A726">
        <v>724</v>
      </c>
      <c r="B726" t="s">
        <v>1486</v>
      </c>
      <c r="C726" s="3" t="s">
        <v>1487</v>
      </c>
      <c r="D726" s="9">
        <v>8400</v>
      </c>
      <c r="E726" s="9">
        <v>11261</v>
      </c>
      <c r="F726" t="s">
        <v>20</v>
      </c>
      <c r="G726" s="10">
        <f t="shared" si="44"/>
        <v>134.05952380952382</v>
      </c>
      <c r="H726" s="6">
        <f t="shared" si="45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6"/>
        <v>41934.208333333336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9.5" x14ac:dyDescent="0.4">
      <c r="A727">
        <v>725</v>
      </c>
      <c r="B727" t="s">
        <v>1488</v>
      </c>
      <c r="C727" s="3" t="s">
        <v>1489</v>
      </c>
      <c r="D727" s="9">
        <v>193200</v>
      </c>
      <c r="E727" s="9">
        <v>97369</v>
      </c>
      <c r="F727" t="s">
        <v>14</v>
      </c>
      <c r="G727" s="10">
        <f t="shared" si="44"/>
        <v>50.398033126293996</v>
      </c>
      <c r="H727" s="6">
        <f t="shared" si="45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6"/>
        <v>41958.25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9.5" x14ac:dyDescent="0.4">
      <c r="A728">
        <v>726</v>
      </c>
      <c r="B728" t="s">
        <v>1490</v>
      </c>
      <c r="C728" s="3" t="s">
        <v>1491</v>
      </c>
      <c r="D728" s="9">
        <v>54300</v>
      </c>
      <c r="E728" s="9">
        <v>48227</v>
      </c>
      <c r="F728" t="s">
        <v>74</v>
      </c>
      <c r="G728" s="10">
        <f t="shared" si="44"/>
        <v>88.815837937384899</v>
      </c>
      <c r="H728" s="6">
        <f t="shared" si="45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6"/>
        <v>40476.208333333336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9.5" x14ac:dyDescent="0.4">
      <c r="A729">
        <v>727</v>
      </c>
      <c r="B729" t="s">
        <v>1492</v>
      </c>
      <c r="C729" s="3" t="s">
        <v>1493</v>
      </c>
      <c r="D729" s="9">
        <v>8900</v>
      </c>
      <c r="E729" s="9">
        <v>14685</v>
      </c>
      <c r="F729" t="s">
        <v>20</v>
      </c>
      <c r="G729" s="10">
        <f t="shared" si="44"/>
        <v>165</v>
      </c>
      <c r="H729" s="6">
        <f t="shared" si="45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6"/>
        <v>43485.25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3.75" x14ac:dyDescent="0.4">
      <c r="A730">
        <v>728</v>
      </c>
      <c r="B730" t="s">
        <v>1494</v>
      </c>
      <c r="C730" s="3" t="s">
        <v>1495</v>
      </c>
      <c r="D730" s="9">
        <v>4200</v>
      </c>
      <c r="E730" s="9">
        <v>735</v>
      </c>
      <c r="F730" t="s">
        <v>14</v>
      </c>
      <c r="G730" s="10">
        <f t="shared" si="44"/>
        <v>17.5</v>
      </c>
      <c r="H730" s="6">
        <f t="shared" si="45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6"/>
        <v>42515.208333333328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3.75" x14ac:dyDescent="0.4">
      <c r="A731">
        <v>729</v>
      </c>
      <c r="B731" t="s">
        <v>1496</v>
      </c>
      <c r="C731" s="3" t="s">
        <v>1497</v>
      </c>
      <c r="D731" s="9">
        <v>5600</v>
      </c>
      <c r="E731" s="9">
        <v>10397</v>
      </c>
      <c r="F731" t="s">
        <v>20</v>
      </c>
      <c r="G731" s="10">
        <f t="shared" si="44"/>
        <v>185.66071428571428</v>
      </c>
      <c r="H731" s="6">
        <f t="shared" si="45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6"/>
        <v>41309.25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9.5" x14ac:dyDescent="0.4">
      <c r="A732">
        <v>730</v>
      </c>
      <c r="B732" t="s">
        <v>1498</v>
      </c>
      <c r="C732" s="3" t="s">
        <v>1499</v>
      </c>
      <c r="D732" s="9">
        <v>28800</v>
      </c>
      <c r="E732" s="9">
        <v>118847</v>
      </c>
      <c r="F732" t="s">
        <v>20</v>
      </c>
      <c r="G732" s="10">
        <f t="shared" si="44"/>
        <v>412.6631944444444</v>
      </c>
      <c r="H732" s="6">
        <f t="shared" si="45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6"/>
        <v>42147.208333333328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9.5" x14ac:dyDescent="0.4">
      <c r="A733">
        <v>731</v>
      </c>
      <c r="B733" t="s">
        <v>1500</v>
      </c>
      <c r="C733" s="3" t="s">
        <v>1501</v>
      </c>
      <c r="D733" s="9">
        <v>8000</v>
      </c>
      <c r="E733" s="9">
        <v>7220</v>
      </c>
      <c r="F733" t="s">
        <v>74</v>
      </c>
      <c r="G733" s="10">
        <f t="shared" si="44"/>
        <v>90.25</v>
      </c>
      <c r="H733" s="6">
        <f t="shared" si="45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6"/>
        <v>42939.208333333328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9.5" x14ac:dyDescent="0.4">
      <c r="A734">
        <v>732</v>
      </c>
      <c r="B734" t="s">
        <v>1502</v>
      </c>
      <c r="C734" s="3" t="s">
        <v>1503</v>
      </c>
      <c r="D734" s="9">
        <v>117000</v>
      </c>
      <c r="E734" s="9">
        <v>107622</v>
      </c>
      <c r="F734" t="s">
        <v>14</v>
      </c>
      <c r="G734" s="10">
        <f t="shared" si="44"/>
        <v>91.984615384615381</v>
      </c>
      <c r="H734" s="6">
        <f t="shared" si="45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6"/>
        <v>42816.208333333328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9.5" x14ac:dyDescent="0.4">
      <c r="A735">
        <v>733</v>
      </c>
      <c r="B735" t="s">
        <v>1504</v>
      </c>
      <c r="C735" s="3" t="s">
        <v>1505</v>
      </c>
      <c r="D735" s="9">
        <v>15800</v>
      </c>
      <c r="E735" s="9">
        <v>83267</v>
      </c>
      <c r="F735" t="s">
        <v>20</v>
      </c>
      <c r="G735" s="10">
        <f t="shared" si="44"/>
        <v>527.00632911392404</v>
      </c>
      <c r="H735" s="6">
        <f t="shared" si="45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6"/>
        <v>41844.208333333336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9.5" x14ac:dyDescent="0.4">
      <c r="A736">
        <v>734</v>
      </c>
      <c r="B736" t="s">
        <v>1506</v>
      </c>
      <c r="C736" s="3" t="s">
        <v>1507</v>
      </c>
      <c r="D736" s="9">
        <v>4200</v>
      </c>
      <c r="E736" s="9">
        <v>13404</v>
      </c>
      <c r="F736" t="s">
        <v>20</v>
      </c>
      <c r="G736" s="10">
        <f t="shared" si="44"/>
        <v>319.14285714285711</v>
      </c>
      <c r="H736" s="6">
        <f t="shared" si="45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6"/>
        <v>42763.25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3.75" x14ac:dyDescent="0.4">
      <c r="A737">
        <v>735</v>
      </c>
      <c r="B737" t="s">
        <v>1508</v>
      </c>
      <c r="C737" s="3" t="s">
        <v>1509</v>
      </c>
      <c r="D737" s="9">
        <v>37100</v>
      </c>
      <c r="E737" s="9">
        <v>131404</v>
      </c>
      <c r="F737" t="s">
        <v>20</v>
      </c>
      <c r="G737" s="10">
        <f t="shared" si="44"/>
        <v>354.18867924528303</v>
      </c>
      <c r="H737" s="6">
        <f t="shared" si="45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6"/>
        <v>42459.208333333328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9.5" x14ac:dyDescent="0.4">
      <c r="A738">
        <v>736</v>
      </c>
      <c r="B738" t="s">
        <v>1510</v>
      </c>
      <c r="C738" s="3" t="s">
        <v>1511</v>
      </c>
      <c r="D738" s="9">
        <v>7700</v>
      </c>
      <c r="E738" s="9">
        <v>2533</v>
      </c>
      <c r="F738" t="s">
        <v>74</v>
      </c>
      <c r="G738" s="10">
        <f t="shared" si="44"/>
        <v>32.896103896103895</v>
      </c>
      <c r="H738" s="6">
        <f t="shared" si="45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6"/>
        <v>42055.25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3.75" x14ac:dyDescent="0.4">
      <c r="A739">
        <v>737</v>
      </c>
      <c r="B739" t="s">
        <v>1512</v>
      </c>
      <c r="C739" s="3" t="s">
        <v>1513</v>
      </c>
      <c r="D739" s="9">
        <v>3700</v>
      </c>
      <c r="E739" s="9">
        <v>5028</v>
      </c>
      <c r="F739" t="s">
        <v>20</v>
      </c>
      <c r="G739" s="10">
        <f t="shared" si="44"/>
        <v>135.8918918918919</v>
      </c>
      <c r="H739" s="6">
        <f t="shared" si="45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6"/>
        <v>42685.25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19.5" x14ac:dyDescent="0.4">
      <c r="A740">
        <v>738</v>
      </c>
      <c r="B740" t="s">
        <v>1032</v>
      </c>
      <c r="C740" s="3" t="s">
        <v>1514</v>
      </c>
      <c r="D740" s="9">
        <v>74700</v>
      </c>
      <c r="E740" s="9">
        <v>1557</v>
      </c>
      <c r="F740" t="s">
        <v>14</v>
      </c>
      <c r="G740" s="10">
        <f t="shared" si="44"/>
        <v>2.0843373493975905</v>
      </c>
      <c r="H740" s="6">
        <f t="shared" si="45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6"/>
        <v>41959.25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9.5" x14ac:dyDescent="0.4">
      <c r="A741">
        <v>739</v>
      </c>
      <c r="B741" t="s">
        <v>1515</v>
      </c>
      <c r="C741" s="3" t="s">
        <v>1516</v>
      </c>
      <c r="D741" s="9">
        <v>10000</v>
      </c>
      <c r="E741" s="9">
        <v>6100</v>
      </c>
      <c r="F741" t="s">
        <v>14</v>
      </c>
      <c r="G741" s="10">
        <f t="shared" si="44"/>
        <v>61</v>
      </c>
      <c r="H741" s="6">
        <f t="shared" si="45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6"/>
        <v>41089.208333333336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19.5" x14ac:dyDescent="0.4">
      <c r="A742">
        <v>740</v>
      </c>
      <c r="B742" t="s">
        <v>1517</v>
      </c>
      <c r="C742" s="3" t="s">
        <v>1518</v>
      </c>
      <c r="D742" s="9">
        <v>5300</v>
      </c>
      <c r="E742" s="9">
        <v>1592</v>
      </c>
      <c r="F742" t="s">
        <v>14</v>
      </c>
      <c r="G742" s="10">
        <f t="shared" si="44"/>
        <v>30.037735849056602</v>
      </c>
      <c r="H742" s="6">
        <f t="shared" si="45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6"/>
        <v>42769.25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9.5" x14ac:dyDescent="0.4">
      <c r="A743">
        <v>741</v>
      </c>
      <c r="B743" t="s">
        <v>628</v>
      </c>
      <c r="C743" s="3" t="s">
        <v>1519</v>
      </c>
      <c r="D743" s="9">
        <v>1200</v>
      </c>
      <c r="E743" s="9">
        <v>14150</v>
      </c>
      <c r="F743" t="s">
        <v>20</v>
      </c>
      <c r="G743" s="10">
        <f t="shared" si="44"/>
        <v>1179.1666666666665</v>
      </c>
      <c r="H743" s="6">
        <f t="shared" si="45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6"/>
        <v>40321.208333333336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9.5" x14ac:dyDescent="0.4">
      <c r="A744">
        <v>742</v>
      </c>
      <c r="B744" t="s">
        <v>1520</v>
      </c>
      <c r="C744" s="3" t="s">
        <v>1521</v>
      </c>
      <c r="D744" s="9">
        <v>1200</v>
      </c>
      <c r="E744" s="9">
        <v>13513</v>
      </c>
      <c r="F744" t="s">
        <v>20</v>
      </c>
      <c r="G744" s="10">
        <f t="shared" si="44"/>
        <v>1126.0833333333335</v>
      </c>
      <c r="H744" s="6">
        <f t="shared" si="45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6"/>
        <v>40197.25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3.75" x14ac:dyDescent="0.4">
      <c r="A745">
        <v>743</v>
      </c>
      <c r="B745" t="s">
        <v>1522</v>
      </c>
      <c r="C745" s="3" t="s">
        <v>1523</v>
      </c>
      <c r="D745" s="9">
        <v>3900</v>
      </c>
      <c r="E745" s="9">
        <v>504</v>
      </c>
      <c r="F745" t="s">
        <v>14</v>
      </c>
      <c r="G745" s="10">
        <f t="shared" si="44"/>
        <v>12.923076923076923</v>
      </c>
      <c r="H745" s="6">
        <f t="shared" si="45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6"/>
        <v>42298.208333333328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9.5" x14ac:dyDescent="0.4">
      <c r="A746">
        <v>744</v>
      </c>
      <c r="B746" t="s">
        <v>1524</v>
      </c>
      <c r="C746" s="3" t="s">
        <v>1525</v>
      </c>
      <c r="D746" s="9">
        <v>2000</v>
      </c>
      <c r="E746" s="9">
        <v>14240</v>
      </c>
      <c r="F746" t="s">
        <v>20</v>
      </c>
      <c r="G746" s="10">
        <f t="shared" si="44"/>
        <v>712</v>
      </c>
      <c r="H746" s="6">
        <f t="shared" si="45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6"/>
        <v>43322.208333333328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3.75" x14ac:dyDescent="0.4">
      <c r="A747">
        <v>745</v>
      </c>
      <c r="B747" t="s">
        <v>1526</v>
      </c>
      <c r="C747" s="3" t="s">
        <v>1527</v>
      </c>
      <c r="D747" s="9">
        <v>6900</v>
      </c>
      <c r="E747" s="9">
        <v>2091</v>
      </c>
      <c r="F747" t="s">
        <v>14</v>
      </c>
      <c r="G747" s="10">
        <f t="shared" si="44"/>
        <v>30.304347826086957</v>
      </c>
      <c r="H747" s="6">
        <f t="shared" si="45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6"/>
        <v>40328.208333333336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9.5" x14ac:dyDescent="0.4">
      <c r="A748">
        <v>746</v>
      </c>
      <c r="B748" t="s">
        <v>1528</v>
      </c>
      <c r="C748" s="3" t="s">
        <v>1529</v>
      </c>
      <c r="D748" s="9">
        <v>55800</v>
      </c>
      <c r="E748" s="9">
        <v>118580</v>
      </c>
      <c r="F748" t="s">
        <v>20</v>
      </c>
      <c r="G748" s="10">
        <f t="shared" si="44"/>
        <v>212.50896057347671</v>
      </c>
      <c r="H748" s="6">
        <f t="shared" si="45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6"/>
        <v>40825.208333333336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9.5" x14ac:dyDescent="0.4">
      <c r="A749">
        <v>747</v>
      </c>
      <c r="B749" t="s">
        <v>1530</v>
      </c>
      <c r="C749" s="3" t="s">
        <v>1531</v>
      </c>
      <c r="D749" s="9">
        <v>4900</v>
      </c>
      <c r="E749" s="9">
        <v>11214</v>
      </c>
      <c r="F749" t="s">
        <v>20</v>
      </c>
      <c r="G749" s="10">
        <f t="shared" si="44"/>
        <v>228.85714285714286</v>
      </c>
      <c r="H749" s="6">
        <f t="shared" si="45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6"/>
        <v>40423.208333333336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9.5" x14ac:dyDescent="0.4">
      <c r="A750">
        <v>748</v>
      </c>
      <c r="B750" t="s">
        <v>1532</v>
      </c>
      <c r="C750" s="3" t="s">
        <v>1533</v>
      </c>
      <c r="D750" s="9">
        <v>194900</v>
      </c>
      <c r="E750" s="9">
        <v>68137</v>
      </c>
      <c r="F750" t="s">
        <v>74</v>
      </c>
      <c r="G750" s="10">
        <f t="shared" si="44"/>
        <v>34.959979476654695</v>
      </c>
      <c r="H750" s="6">
        <f t="shared" si="45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6"/>
        <v>40238.25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9.5" x14ac:dyDescent="0.4">
      <c r="A751">
        <v>749</v>
      </c>
      <c r="B751" t="s">
        <v>1534</v>
      </c>
      <c r="C751" s="3" t="s">
        <v>1535</v>
      </c>
      <c r="D751" s="9">
        <v>8600</v>
      </c>
      <c r="E751" s="9">
        <v>13527</v>
      </c>
      <c r="F751" t="s">
        <v>20</v>
      </c>
      <c r="G751" s="10">
        <f t="shared" si="44"/>
        <v>157.29069767441862</v>
      </c>
      <c r="H751" s="6">
        <f t="shared" si="45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6"/>
        <v>41920.208333333336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9.5" x14ac:dyDescent="0.4">
      <c r="A752">
        <v>750</v>
      </c>
      <c r="B752" t="s">
        <v>1536</v>
      </c>
      <c r="C752" s="3" t="s">
        <v>1537</v>
      </c>
      <c r="D752" s="9">
        <v>100</v>
      </c>
      <c r="E752" s="9">
        <v>1</v>
      </c>
      <c r="F752" t="s">
        <v>14</v>
      </c>
      <c r="G752" s="10">
        <f t="shared" si="44"/>
        <v>1</v>
      </c>
      <c r="H752" s="6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6"/>
        <v>40360.208333333336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9.5" x14ac:dyDescent="0.4">
      <c r="A753">
        <v>751</v>
      </c>
      <c r="B753" t="s">
        <v>1538</v>
      </c>
      <c r="C753" s="3" t="s">
        <v>1539</v>
      </c>
      <c r="D753" s="9">
        <v>3600</v>
      </c>
      <c r="E753" s="9">
        <v>8363</v>
      </c>
      <c r="F753" t="s">
        <v>20</v>
      </c>
      <c r="G753" s="10">
        <f t="shared" si="44"/>
        <v>232.30555555555554</v>
      </c>
      <c r="H753" s="6">
        <f t="shared" si="45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6"/>
        <v>42446.208333333328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9.5" x14ac:dyDescent="0.4">
      <c r="A754">
        <v>752</v>
      </c>
      <c r="B754" t="s">
        <v>1540</v>
      </c>
      <c r="C754" s="3" t="s">
        <v>1541</v>
      </c>
      <c r="D754" s="9">
        <v>5800</v>
      </c>
      <c r="E754" s="9">
        <v>5362</v>
      </c>
      <c r="F754" t="s">
        <v>74</v>
      </c>
      <c r="G754" s="10">
        <f t="shared" si="44"/>
        <v>92.448275862068968</v>
      </c>
      <c r="H754" s="6">
        <f t="shared" si="45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6"/>
        <v>40395.208333333336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9.5" x14ac:dyDescent="0.4">
      <c r="A755">
        <v>753</v>
      </c>
      <c r="B755" t="s">
        <v>1542</v>
      </c>
      <c r="C755" s="3" t="s">
        <v>1543</v>
      </c>
      <c r="D755" s="9">
        <v>4700</v>
      </c>
      <c r="E755" s="9">
        <v>12065</v>
      </c>
      <c r="F755" t="s">
        <v>20</v>
      </c>
      <c r="G755" s="10">
        <f t="shared" si="44"/>
        <v>256.70212765957444</v>
      </c>
      <c r="H755" s="6">
        <f t="shared" si="45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6"/>
        <v>40321.208333333336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9.5" x14ac:dyDescent="0.4">
      <c r="A756">
        <v>754</v>
      </c>
      <c r="B756" t="s">
        <v>1544</v>
      </c>
      <c r="C756" s="3" t="s">
        <v>1545</v>
      </c>
      <c r="D756" s="9">
        <v>70400</v>
      </c>
      <c r="E756" s="9">
        <v>118603</v>
      </c>
      <c r="F756" t="s">
        <v>20</v>
      </c>
      <c r="G756" s="10">
        <f t="shared" si="44"/>
        <v>168.47017045454547</v>
      </c>
      <c r="H756" s="6">
        <f t="shared" si="45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6"/>
        <v>41210.208333333336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9.5" x14ac:dyDescent="0.4">
      <c r="A757">
        <v>755</v>
      </c>
      <c r="B757" t="s">
        <v>1546</v>
      </c>
      <c r="C757" s="3" t="s">
        <v>1547</v>
      </c>
      <c r="D757" s="9">
        <v>4500</v>
      </c>
      <c r="E757" s="9">
        <v>7496</v>
      </c>
      <c r="F757" t="s">
        <v>20</v>
      </c>
      <c r="G757" s="10">
        <f t="shared" si="44"/>
        <v>166.57777777777778</v>
      </c>
      <c r="H757" s="6">
        <f t="shared" si="45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6"/>
        <v>43096.25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19.5" x14ac:dyDescent="0.4">
      <c r="A758">
        <v>756</v>
      </c>
      <c r="B758" t="s">
        <v>1548</v>
      </c>
      <c r="C758" s="3" t="s">
        <v>1549</v>
      </c>
      <c r="D758" s="9">
        <v>1300</v>
      </c>
      <c r="E758" s="9">
        <v>10037</v>
      </c>
      <c r="F758" t="s">
        <v>20</v>
      </c>
      <c r="G758" s="10">
        <f t="shared" si="44"/>
        <v>772.07692307692309</v>
      </c>
      <c r="H758" s="6">
        <f t="shared" si="45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6"/>
        <v>42024.25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9.5" x14ac:dyDescent="0.4">
      <c r="A759">
        <v>757</v>
      </c>
      <c r="B759" t="s">
        <v>1550</v>
      </c>
      <c r="C759" s="3" t="s">
        <v>1551</v>
      </c>
      <c r="D759" s="9">
        <v>1400</v>
      </c>
      <c r="E759" s="9">
        <v>5696</v>
      </c>
      <c r="F759" t="s">
        <v>20</v>
      </c>
      <c r="G759" s="10">
        <f t="shared" si="44"/>
        <v>406.85714285714283</v>
      </c>
      <c r="H759" s="6">
        <f t="shared" si="45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6"/>
        <v>40675.208333333336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9.5" x14ac:dyDescent="0.4">
      <c r="A760">
        <v>758</v>
      </c>
      <c r="B760" t="s">
        <v>1552</v>
      </c>
      <c r="C760" s="3" t="s">
        <v>1553</v>
      </c>
      <c r="D760" s="9">
        <v>29600</v>
      </c>
      <c r="E760" s="9">
        <v>167005</v>
      </c>
      <c r="F760" t="s">
        <v>20</v>
      </c>
      <c r="G760" s="10">
        <f t="shared" si="44"/>
        <v>564.20608108108115</v>
      </c>
      <c r="H760" s="6">
        <f t="shared" si="45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6"/>
        <v>41936.208333333336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3.75" x14ac:dyDescent="0.4">
      <c r="A761">
        <v>759</v>
      </c>
      <c r="B761" t="s">
        <v>1554</v>
      </c>
      <c r="C761" s="3" t="s">
        <v>1555</v>
      </c>
      <c r="D761" s="9">
        <v>167500</v>
      </c>
      <c r="E761" s="9">
        <v>114615</v>
      </c>
      <c r="F761" t="s">
        <v>14</v>
      </c>
      <c r="G761" s="10">
        <f t="shared" si="44"/>
        <v>68.426865671641792</v>
      </c>
      <c r="H761" s="6">
        <f t="shared" si="45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6"/>
        <v>43136.25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9.5" x14ac:dyDescent="0.4">
      <c r="A762">
        <v>760</v>
      </c>
      <c r="B762" t="s">
        <v>1556</v>
      </c>
      <c r="C762" s="3" t="s">
        <v>1557</v>
      </c>
      <c r="D762" s="9">
        <v>48300</v>
      </c>
      <c r="E762" s="9">
        <v>16592</v>
      </c>
      <c r="F762" t="s">
        <v>14</v>
      </c>
      <c r="G762" s="10">
        <f t="shared" si="44"/>
        <v>34.351966873706004</v>
      </c>
      <c r="H762" s="6">
        <f t="shared" si="45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6"/>
        <v>43678.208333333328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9.5" x14ac:dyDescent="0.4">
      <c r="A763">
        <v>761</v>
      </c>
      <c r="B763" t="s">
        <v>1558</v>
      </c>
      <c r="C763" s="3" t="s">
        <v>1559</v>
      </c>
      <c r="D763" s="9">
        <v>2200</v>
      </c>
      <c r="E763" s="9">
        <v>14420</v>
      </c>
      <c r="F763" t="s">
        <v>20</v>
      </c>
      <c r="G763" s="10">
        <f t="shared" si="44"/>
        <v>655.4545454545455</v>
      </c>
      <c r="H763" s="6">
        <f t="shared" si="45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6"/>
        <v>42938.208333333328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9.5" x14ac:dyDescent="0.4">
      <c r="A764">
        <v>762</v>
      </c>
      <c r="B764" t="s">
        <v>668</v>
      </c>
      <c r="C764" s="3" t="s">
        <v>1560</v>
      </c>
      <c r="D764" s="9">
        <v>3500</v>
      </c>
      <c r="E764" s="9">
        <v>6204</v>
      </c>
      <c r="F764" t="s">
        <v>20</v>
      </c>
      <c r="G764" s="10">
        <f t="shared" si="44"/>
        <v>177.25714285714284</v>
      </c>
      <c r="H764" s="6">
        <f t="shared" si="45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6"/>
        <v>41241.25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9.5" x14ac:dyDescent="0.4">
      <c r="A765">
        <v>763</v>
      </c>
      <c r="B765" t="s">
        <v>1561</v>
      </c>
      <c r="C765" s="3" t="s">
        <v>1562</v>
      </c>
      <c r="D765" s="9">
        <v>5600</v>
      </c>
      <c r="E765" s="9">
        <v>6338</v>
      </c>
      <c r="F765" t="s">
        <v>20</v>
      </c>
      <c r="G765" s="10">
        <f t="shared" si="44"/>
        <v>113.17857142857144</v>
      </c>
      <c r="H765" s="6">
        <f t="shared" si="45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6"/>
        <v>41037.208333333336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3.75" x14ac:dyDescent="0.4">
      <c r="A766">
        <v>764</v>
      </c>
      <c r="B766" t="s">
        <v>1563</v>
      </c>
      <c r="C766" s="3" t="s">
        <v>1564</v>
      </c>
      <c r="D766" s="9">
        <v>1100</v>
      </c>
      <c r="E766" s="9">
        <v>8010</v>
      </c>
      <c r="F766" t="s">
        <v>20</v>
      </c>
      <c r="G766" s="10">
        <f t="shared" si="44"/>
        <v>728.18181818181824</v>
      </c>
      <c r="H766" s="6">
        <f t="shared" si="45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6"/>
        <v>40676.208333333336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9.5" x14ac:dyDescent="0.4">
      <c r="A767">
        <v>765</v>
      </c>
      <c r="B767" t="s">
        <v>1565</v>
      </c>
      <c r="C767" s="3" t="s">
        <v>1566</v>
      </c>
      <c r="D767" s="9">
        <v>3900</v>
      </c>
      <c r="E767" s="9">
        <v>8125</v>
      </c>
      <c r="F767" t="s">
        <v>20</v>
      </c>
      <c r="G767" s="10">
        <f t="shared" si="44"/>
        <v>208.33333333333334</v>
      </c>
      <c r="H767" s="6">
        <f t="shared" si="45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6"/>
        <v>42840.208333333328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3.75" x14ac:dyDescent="0.4">
      <c r="A768">
        <v>766</v>
      </c>
      <c r="B768" t="s">
        <v>1567</v>
      </c>
      <c r="C768" s="3" t="s">
        <v>1568</v>
      </c>
      <c r="D768" s="9">
        <v>43800</v>
      </c>
      <c r="E768" s="9">
        <v>13653</v>
      </c>
      <c r="F768" t="s">
        <v>14</v>
      </c>
      <c r="G768" s="10">
        <f t="shared" si="44"/>
        <v>31.171232876712331</v>
      </c>
      <c r="H768" s="6">
        <f t="shared" si="45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6"/>
        <v>43362.208333333328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9.5" x14ac:dyDescent="0.4">
      <c r="A769">
        <v>767</v>
      </c>
      <c r="B769" t="s">
        <v>1569</v>
      </c>
      <c r="C769" s="3" t="s">
        <v>1570</v>
      </c>
      <c r="D769" s="9">
        <v>97200</v>
      </c>
      <c r="E769" s="9">
        <v>55372</v>
      </c>
      <c r="F769" t="s">
        <v>14</v>
      </c>
      <c r="G769" s="10">
        <f t="shared" si="44"/>
        <v>56.967078189300416</v>
      </c>
      <c r="H769" s="6">
        <f t="shared" si="45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6"/>
        <v>42283.208333333328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9.5" x14ac:dyDescent="0.4">
      <c r="A770">
        <v>768</v>
      </c>
      <c r="B770" t="s">
        <v>1571</v>
      </c>
      <c r="C770" s="3" t="s">
        <v>1572</v>
      </c>
      <c r="D770" s="9">
        <v>4800</v>
      </c>
      <c r="E770" s="9">
        <v>11088</v>
      </c>
      <c r="F770" t="s">
        <v>20</v>
      </c>
      <c r="G770" s="10">
        <f t="shared" si="44"/>
        <v>231</v>
      </c>
      <c r="H770" s="6">
        <f t="shared" si="45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6"/>
        <v>41619.25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9.5" x14ac:dyDescent="0.4">
      <c r="A771">
        <v>769</v>
      </c>
      <c r="B771" t="s">
        <v>1573</v>
      </c>
      <c r="C771" s="3" t="s">
        <v>1574</v>
      </c>
      <c r="D771" s="9">
        <v>125600</v>
      </c>
      <c r="E771" s="9">
        <v>109106</v>
      </c>
      <c r="F771" t="s">
        <v>14</v>
      </c>
      <c r="G771" s="10">
        <f t="shared" ref="G771:G834" si="48">E771/D771*100</f>
        <v>86.867834394904463</v>
      </c>
      <c r="H771" s="6">
        <f t="shared" ref="H771:H834" si="49">IFERROR(E771/I771,"NONE")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50">(((L771/60)/60)/24)+DATE(1970,1,1)</f>
        <v>41501.208333333336</v>
      </c>
      <c r="O771" s="12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9.5" x14ac:dyDescent="0.4">
      <c r="A772">
        <v>770</v>
      </c>
      <c r="B772" t="s">
        <v>1575</v>
      </c>
      <c r="C772" s="3" t="s">
        <v>1576</v>
      </c>
      <c r="D772" s="9">
        <v>4300</v>
      </c>
      <c r="E772" s="9">
        <v>11642</v>
      </c>
      <c r="F772" t="s">
        <v>20</v>
      </c>
      <c r="G772" s="10">
        <f t="shared" si="48"/>
        <v>270.74418604651163</v>
      </c>
      <c r="H772" s="6">
        <f t="shared" si="49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50"/>
        <v>41743.208333333336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9.5" x14ac:dyDescent="0.4">
      <c r="A773">
        <v>771</v>
      </c>
      <c r="B773" t="s">
        <v>1577</v>
      </c>
      <c r="C773" s="3" t="s">
        <v>1578</v>
      </c>
      <c r="D773" s="9">
        <v>5600</v>
      </c>
      <c r="E773" s="9">
        <v>2769</v>
      </c>
      <c r="F773" t="s">
        <v>74</v>
      </c>
      <c r="G773" s="10">
        <f t="shared" si="48"/>
        <v>49.446428571428569</v>
      </c>
      <c r="H773" s="6">
        <f t="shared" si="49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50"/>
        <v>43491.25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9.5" x14ac:dyDescent="0.4">
      <c r="A774">
        <v>772</v>
      </c>
      <c r="B774" t="s">
        <v>1579</v>
      </c>
      <c r="C774" s="3" t="s">
        <v>1580</v>
      </c>
      <c r="D774" s="9">
        <v>149600</v>
      </c>
      <c r="E774" s="9">
        <v>169586</v>
      </c>
      <c r="F774" t="s">
        <v>20</v>
      </c>
      <c r="G774" s="10">
        <f t="shared" si="48"/>
        <v>113.3596256684492</v>
      </c>
      <c r="H774" s="6">
        <f t="shared" si="49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50"/>
        <v>43505.25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9.5" x14ac:dyDescent="0.4">
      <c r="A775">
        <v>773</v>
      </c>
      <c r="B775" t="s">
        <v>1581</v>
      </c>
      <c r="C775" s="3" t="s">
        <v>1582</v>
      </c>
      <c r="D775" s="9">
        <v>53100</v>
      </c>
      <c r="E775" s="9">
        <v>101185</v>
      </c>
      <c r="F775" t="s">
        <v>20</v>
      </c>
      <c r="G775" s="10">
        <f t="shared" si="48"/>
        <v>190.55555555555554</v>
      </c>
      <c r="H775" s="6">
        <f t="shared" si="49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50"/>
        <v>42838.208333333328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9.5" x14ac:dyDescent="0.4">
      <c r="A776">
        <v>774</v>
      </c>
      <c r="B776" t="s">
        <v>1583</v>
      </c>
      <c r="C776" s="3" t="s">
        <v>1584</v>
      </c>
      <c r="D776" s="9">
        <v>5000</v>
      </c>
      <c r="E776" s="9">
        <v>6775</v>
      </c>
      <c r="F776" t="s">
        <v>20</v>
      </c>
      <c r="G776" s="10">
        <f t="shared" si="48"/>
        <v>135.5</v>
      </c>
      <c r="H776" s="6">
        <f t="shared" si="49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50"/>
        <v>42513.208333333328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3.75" x14ac:dyDescent="0.4">
      <c r="A777">
        <v>775</v>
      </c>
      <c r="B777" t="s">
        <v>1585</v>
      </c>
      <c r="C777" s="3" t="s">
        <v>1586</v>
      </c>
      <c r="D777" s="9">
        <v>9400</v>
      </c>
      <c r="E777" s="9">
        <v>968</v>
      </c>
      <c r="F777" t="s">
        <v>14</v>
      </c>
      <c r="G777" s="10">
        <f t="shared" si="48"/>
        <v>10.297872340425531</v>
      </c>
      <c r="H777" s="6">
        <f t="shared" si="49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50"/>
        <v>41949.25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9.5" x14ac:dyDescent="0.4">
      <c r="A778">
        <v>776</v>
      </c>
      <c r="B778" t="s">
        <v>1587</v>
      </c>
      <c r="C778" s="3" t="s">
        <v>1588</v>
      </c>
      <c r="D778" s="9">
        <v>110800</v>
      </c>
      <c r="E778" s="9">
        <v>72623</v>
      </c>
      <c r="F778" t="s">
        <v>14</v>
      </c>
      <c r="G778" s="10">
        <f t="shared" si="48"/>
        <v>65.544223826714799</v>
      </c>
      <c r="H778" s="6">
        <f t="shared" si="49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50"/>
        <v>43650.208333333328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9.5" x14ac:dyDescent="0.4">
      <c r="A779">
        <v>777</v>
      </c>
      <c r="B779" t="s">
        <v>1589</v>
      </c>
      <c r="C779" s="3" t="s">
        <v>1590</v>
      </c>
      <c r="D779" s="9">
        <v>93800</v>
      </c>
      <c r="E779" s="9">
        <v>45987</v>
      </c>
      <c r="F779" t="s">
        <v>14</v>
      </c>
      <c r="G779" s="10">
        <f t="shared" si="48"/>
        <v>49.026652452025587</v>
      </c>
      <c r="H779" s="6">
        <f t="shared" si="49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50"/>
        <v>40809.208333333336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9.5" x14ac:dyDescent="0.4">
      <c r="A780">
        <v>778</v>
      </c>
      <c r="B780" t="s">
        <v>1591</v>
      </c>
      <c r="C780" s="3" t="s">
        <v>1592</v>
      </c>
      <c r="D780" s="9">
        <v>1300</v>
      </c>
      <c r="E780" s="9">
        <v>10243</v>
      </c>
      <c r="F780" t="s">
        <v>20</v>
      </c>
      <c r="G780" s="10">
        <f t="shared" si="48"/>
        <v>787.92307692307691</v>
      </c>
      <c r="H780" s="6">
        <f t="shared" si="49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50"/>
        <v>40768.208333333336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9.5" x14ac:dyDescent="0.4">
      <c r="A781">
        <v>779</v>
      </c>
      <c r="B781" t="s">
        <v>1593</v>
      </c>
      <c r="C781" s="3" t="s">
        <v>1594</v>
      </c>
      <c r="D781" s="9">
        <v>108700</v>
      </c>
      <c r="E781" s="9">
        <v>87293</v>
      </c>
      <c r="F781" t="s">
        <v>14</v>
      </c>
      <c r="G781" s="10">
        <f t="shared" si="48"/>
        <v>80.306347746090154</v>
      </c>
      <c r="H781" s="6">
        <f t="shared" si="49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50"/>
        <v>42230.208333333328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19.5" x14ac:dyDescent="0.4">
      <c r="A782">
        <v>780</v>
      </c>
      <c r="B782" t="s">
        <v>1595</v>
      </c>
      <c r="C782" s="3" t="s">
        <v>1596</v>
      </c>
      <c r="D782" s="9">
        <v>5100</v>
      </c>
      <c r="E782" s="9">
        <v>5421</v>
      </c>
      <c r="F782" t="s">
        <v>20</v>
      </c>
      <c r="G782" s="10">
        <f t="shared" si="48"/>
        <v>106.29411764705883</v>
      </c>
      <c r="H782" s="6">
        <f t="shared" si="49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50"/>
        <v>42573.208333333328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9.5" x14ac:dyDescent="0.4">
      <c r="A783">
        <v>781</v>
      </c>
      <c r="B783" t="s">
        <v>1597</v>
      </c>
      <c r="C783" s="3" t="s">
        <v>1598</v>
      </c>
      <c r="D783" s="9">
        <v>8700</v>
      </c>
      <c r="E783" s="9">
        <v>4414</v>
      </c>
      <c r="F783" t="s">
        <v>74</v>
      </c>
      <c r="G783" s="10">
        <f t="shared" si="48"/>
        <v>50.735632183908038</v>
      </c>
      <c r="H783" s="6">
        <f t="shared" si="49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50"/>
        <v>40482.208333333336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9.5" x14ac:dyDescent="0.4">
      <c r="A784">
        <v>782</v>
      </c>
      <c r="B784" t="s">
        <v>1599</v>
      </c>
      <c r="C784" s="3" t="s">
        <v>1600</v>
      </c>
      <c r="D784" s="9">
        <v>5100</v>
      </c>
      <c r="E784" s="9">
        <v>10981</v>
      </c>
      <c r="F784" t="s">
        <v>20</v>
      </c>
      <c r="G784" s="10">
        <f t="shared" si="48"/>
        <v>215.31372549019611</v>
      </c>
      <c r="H784" s="6">
        <f t="shared" si="49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50"/>
        <v>40603.25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9.5" x14ac:dyDescent="0.4">
      <c r="A785">
        <v>783</v>
      </c>
      <c r="B785" t="s">
        <v>1601</v>
      </c>
      <c r="C785" s="3" t="s">
        <v>1602</v>
      </c>
      <c r="D785" s="9">
        <v>7400</v>
      </c>
      <c r="E785" s="9">
        <v>10451</v>
      </c>
      <c r="F785" t="s">
        <v>20</v>
      </c>
      <c r="G785" s="10">
        <f t="shared" si="48"/>
        <v>141.22972972972974</v>
      </c>
      <c r="H785" s="6">
        <f t="shared" si="49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50"/>
        <v>41625.25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9.5" x14ac:dyDescent="0.4">
      <c r="A786">
        <v>784</v>
      </c>
      <c r="B786" t="s">
        <v>1603</v>
      </c>
      <c r="C786" s="3" t="s">
        <v>1604</v>
      </c>
      <c r="D786" s="9">
        <v>88900</v>
      </c>
      <c r="E786" s="9">
        <v>102535</v>
      </c>
      <c r="F786" t="s">
        <v>20</v>
      </c>
      <c r="G786" s="10">
        <f t="shared" si="48"/>
        <v>115.33745781777279</v>
      </c>
      <c r="H786" s="6">
        <f t="shared" si="49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50"/>
        <v>42435.25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3.75" x14ac:dyDescent="0.4">
      <c r="A787">
        <v>785</v>
      </c>
      <c r="B787" t="s">
        <v>1605</v>
      </c>
      <c r="C787" s="3" t="s">
        <v>1606</v>
      </c>
      <c r="D787" s="9">
        <v>6700</v>
      </c>
      <c r="E787" s="9">
        <v>12939</v>
      </c>
      <c r="F787" t="s">
        <v>20</v>
      </c>
      <c r="G787" s="10">
        <f t="shared" si="48"/>
        <v>193.11940298507463</v>
      </c>
      <c r="H787" s="6">
        <f t="shared" si="49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50"/>
        <v>43582.208333333328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9.5" x14ac:dyDescent="0.4">
      <c r="A788">
        <v>786</v>
      </c>
      <c r="B788" t="s">
        <v>1607</v>
      </c>
      <c r="C788" s="3" t="s">
        <v>1608</v>
      </c>
      <c r="D788" s="9">
        <v>1500</v>
      </c>
      <c r="E788" s="9">
        <v>10946</v>
      </c>
      <c r="F788" t="s">
        <v>20</v>
      </c>
      <c r="G788" s="10">
        <f t="shared" si="48"/>
        <v>729.73333333333335</v>
      </c>
      <c r="H788" s="6">
        <f t="shared" si="49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50"/>
        <v>43186.208333333328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9.5" x14ac:dyDescent="0.4">
      <c r="A789">
        <v>787</v>
      </c>
      <c r="B789" t="s">
        <v>1609</v>
      </c>
      <c r="C789" s="3" t="s">
        <v>1610</v>
      </c>
      <c r="D789" s="9">
        <v>61200</v>
      </c>
      <c r="E789" s="9">
        <v>60994</v>
      </c>
      <c r="F789" t="s">
        <v>14</v>
      </c>
      <c r="G789" s="10">
        <f t="shared" si="48"/>
        <v>99.66339869281046</v>
      </c>
      <c r="H789" s="6">
        <f t="shared" si="49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50"/>
        <v>40684.208333333336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9.5" x14ac:dyDescent="0.4">
      <c r="A790">
        <v>788</v>
      </c>
      <c r="B790" t="s">
        <v>1611</v>
      </c>
      <c r="C790" s="3" t="s">
        <v>1612</v>
      </c>
      <c r="D790" s="9">
        <v>3600</v>
      </c>
      <c r="E790" s="9">
        <v>3174</v>
      </c>
      <c r="F790" t="s">
        <v>47</v>
      </c>
      <c r="G790" s="10">
        <f t="shared" si="48"/>
        <v>88.166666666666671</v>
      </c>
      <c r="H790" s="6">
        <f t="shared" si="49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50"/>
        <v>41202.208333333336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9.5" x14ac:dyDescent="0.4">
      <c r="A791">
        <v>789</v>
      </c>
      <c r="B791" t="s">
        <v>1613</v>
      </c>
      <c r="C791" s="3" t="s">
        <v>1614</v>
      </c>
      <c r="D791" s="9">
        <v>9000</v>
      </c>
      <c r="E791" s="9">
        <v>3351</v>
      </c>
      <c r="F791" t="s">
        <v>14</v>
      </c>
      <c r="G791" s="10">
        <f t="shared" si="48"/>
        <v>37.233333333333334</v>
      </c>
      <c r="H791" s="6">
        <f t="shared" si="49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50"/>
        <v>41786.208333333336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9.5" x14ac:dyDescent="0.4">
      <c r="A792">
        <v>790</v>
      </c>
      <c r="B792" t="s">
        <v>1615</v>
      </c>
      <c r="C792" s="3" t="s">
        <v>1616</v>
      </c>
      <c r="D792" s="9">
        <v>185900</v>
      </c>
      <c r="E792" s="9">
        <v>56774</v>
      </c>
      <c r="F792" t="s">
        <v>74</v>
      </c>
      <c r="G792" s="10">
        <f t="shared" si="48"/>
        <v>30.540075309306079</v>
      </c>
      <c r="H792" s="6">
        <f t="shared" si="49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50"/>
        <v>40223.25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9.5" x14ac:dyDescent="0.4">
      <c r="A793">
        <v>791</v>
      </c>
      <c r="B793" t="s">
        <v>1617</v>
      </c>
      <c r="C793" s="3" t="s">
        <v>1618</v>
      </c>
      <c r="D793" s="9">
        <v>2100</v>
      </c>
      <c r="E793" s="9">
        <v>540</v>
      </c>
      <c r="F793" t="s">
        <v>14</v>
      </c>
      <c r="G793" s="10">
        <f t="shared" si="48"/>
        <v>25.714285714285712</v>
      </c>
      <c r="H793" s="6">
        <f t="shared" si="49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50"/>
        <v>42715.25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9.5" x14ac:dyDescent="0.4">
      <c r="A794">
        <v>792</v>
      </c>
      <c r="B794" t="s">
        <v>1619</v>
      </c>
      <c r="C794" s="3" t="s">
        <v>1620</v>
      </c>
      <c r="D794" s="9">
        <v>2000</v>
      </c>
      <c r="E794" s="9">
        <v>680</v>
      </c>
      <c r="F794" t="s">
        <v>14</v>
      </c>
      <c r="G794" s="10">
        <f t="shared" si="48"/>
        <v>34</v>
      </c>
      <c r="H794" s="6">
        <f t="shared" si="49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50"/>
        <v>41451.208333333336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9.5" x14ac:dyDescent="0.4">
      <c r="A795">
        <v>793</v>
      </c>
      <c r="B795" t="s">
        <v>1621</v>
      </c>
      <c r="C795" s="3" t="s">
        <v>1622</v>
      </c>
      <c r="D795" s="9">
        <v>1100</v>
      </c>
      <c r="E795" s="9">
        <v>13045</v>
      </c>
      <c r="F795" t="s">
        <v>20</v>
      </c>
      <c r="G795" s="10">
        <f t="shared" si="48"/>
        <v>1185.909090909091</v>
      </c>
      <c r="H795" s="6">
        <f t="shared" si="49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50"/>
        <v>41450.208333333336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9.5" x14ac:dyDescent="0.4">
      <c r="A796">
        <v>794</v>
      </c>
      <c r="B796" t="s">
        <v>1623</v>
      </c>
      <c r="C796" s="3" t="s">
        <v>1624</v>
      </c>
      <c r="D796" s="9">
        <v>6600</v>
      </c>
      <c r="E796" s="9">
        <v>8276</v>
      </c>
      <c r="F796" t="s">
        <v>20</v>
      </c>
      <c r="G796" s="10">
        <f t="shared" si="48"/>
        <v>125.39393939393939</v>
      </c>
      <c r="H796" s="6">
        <f t="shared" si="49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50"/>
        <v>43091.25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3.75" x14ac:dyDescent="0.4">
      <c r="A797">
        <v>795</v>
      </c>
      <c r="B797" t="s">
        <v>1625</v>
      </c>
      <c r="C797" s="3" t="s">
        <v>1626</v>
      </c>
      <c r="D797" s="9">
        <v>7100</v>
      </c>
      <c r="E797" s="9">
        <v>1022</v>
      </c>
      <c r="F797" t="s">
        <v>14</v>
      </c>
      <c r="G797" s="10">
        <f t="shared" si="48"/>
        <v>14.394366197183098</v>
      </c>
      <c r="H797" s="6">
        <f t="shared" si="49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50"/>
        <v>42675.208333333328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9.5" x14ac:dyDescent="0.4">
      <c r="A798">
        <v>796</v>
      </c>
      <c r="B798" t="s">
        <v>1627</v>
      </c>
      <c r="C798" s="3" t="s">
        <v>1628</v>
      </c>
      <c r="D798" s="9">
        <v>7800</v>
      </c>
      <c r="E798" s="9">
        <v>4275</v>
      </c>
      <c r="F798" t="s">
        <v>14</v>
      </c>
      <c r="G798" s="10">
        <f t="shared" si="48"/>
        <v>54.807692307692314</v>
      </c>
      <c r="H798" s="6">
        <f t="shared" si="49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50"/>
        <v>41859.208333333336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9.5" x14ac:dyDescent="0.4">
      <c r="A799">
        <v>797</v>
      </c>
      <c r="B799" t="s">
        <v>1629</v>
      </c>
      <c r="C799" s="3" t="s">
        <v>1630</v>
      </c>
      <c r="D799" s="9">
        <v>7600</v>
      </c>
      <c r="E799" s="9">
        <v>8332</v>
      </c>
      <c r="F799" t="s">
        <v>20</v>
      </c>
      <c r="G799" s="10">
        <f t="shared" si="48"/>
        <v>109.63157894736841</v>
      </c>
      <c r="H799" s="6">
        <f t="shared" si="49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50"/>
        <v>43464.25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9.5" x14ac:dyDescent="0.4">
      <c r="A800">
        <v>798</v>
      </c>
      <c r="B800" t="s">
        <v>1631</v>
      </c>
      <c r="C800" s="3" t="s">
        <v>1632</v>
      </c>
      <c r="D800" s="9">
        <v>3400</v>
      </c>
      <c r="E800" s="9">
        <v>6408</v>
      </c>
      <c r="F800" t="s">
        <v>20</v>
      </c>
      <c r="G800" s="10">
        <f t="shared" si="48"/>
        <v>188.47058823529412</v>
      </c>
      <c r="H800" s="6">
        <f t="shared" si="49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50"/>
        <v>41060.208333333336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9.5" x14ac:dyDescent="0.4">
      <c r="A801">
        <v>799</v>
      </c>
      <c r="B801" t="s">
        <v>1633</v>
      </c>
      <c r="C801" s="3" t="s">
        <v>1634</v>
      </c>
      <c r="D801" s="9">
        <v>84500</v>
      </c>
      <c r="E801" s="9">
        <v>73522</v>
      </c>
      <c r="F801" t="s">
        <v>14</v>
      </c>
      <c r="G801" s="10">
        <f t="shared" si="48"/>
        <v>87.008284023668637</v>
      </c>
      <c r="H801" s="6">
        <f t="shared" si="49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50"/>
        <v>42399.25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9.5" x14ac:dyDescent="0.4">
      <c r="A802">
        <v>800</v>
      </c>
      <c r="B802" t="s">
        <v>1635</v>
      </c>
      <c r="C802" s="3" t="s">
        <v>1636</v>
      </c>
      <c r="D802" s="9">
        <v>100</v>
      </c>
      <c r="E802" s="9">
        <v>1</v>
      </c>
      <c r="F802" t="s">
        <v>14</v>
      </c>
      <c r="G802" s="10">
        <f t="shared" si="48"/>
        <v>1</v>
      </c>
      <c r="H802" s="6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50"/>
        <v>42167.208333333328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9.5" x14ac:dyDescent="0.4">
      <c r="A803">
        <v>801</v>
      </c>
      <c r="B803" t="s">
        <v>1637</v>
      </c>
      <c r="C803" s="3" t="s">
        <v>1638</v>
      </c>
      <c r="D803" s="9">
        <v>2300</v>
      </c>
      <c r="E803" s="9">
        <v>4667</v>
      </c>
      <c r="F803" t="s">
        <v>20</v>
      </c>
      <c r="G803" s="10">
        <f t="shared" si="48"/>
        <v>202.9130434782609</v>
      </c>
      <c r="H803" s="6">
        <f t="shared" si="49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50"/>
        <v>43830.25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3.75" x14ac:dyDescent="0.4">
      <c r="A804">
        <v>802</v>
      </c>
      <c r="B804" t="s">
        <v>1639</v>
      </c>
      <c r="C804" s="3" t="s">
        <v>1640</v>
      </c>
      <c r="D804" s="9">
        <v>6200</v>
      </c>
      <c r="E804" s="9">
        <v>12216</v>
      </c>
      <c r="F804" t="s">
        <v>20</v>
      </c>
      <c r="G804" s="10">
        <f t="shared" si="48"/>
        <v>197.03225806451613</v>
      </c>
      <c r="H804" s="6">
        <f t="shared" si="49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50"/>
        <v>43650.208333333328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3.75" x14ac:dyDescent="0.4">
      <c r="A805">
        <v>803</v>
      </c>
      <c r="B805" t="s">
        <v>1641</v>
      </c>
      <c r="C805" s="3" t="s">
        <v>1642</v>
      </c>
      <c r="D805" s="9">
        <v>6100</v>
      </c>
      <c r="E805" s="9">
        <v>6527</v>
      </c>
      <c r="F805" t="s">
        <v>20</v>
      </c>
      <c r="G805" s="10">
        <f t="shared" si="48"/>
        <v>107</v>
      </c>
      <c r="H805" s="6">
        <f t="shared" si="49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50"/>
        <v>43492.25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9.5" x14ac:dyDescent="0.4">
      <c r="A806">
        <v>804</v>
      </c>
      <c r="B806" t="s">
        <v>1643</v>
      </c>
      <c r="C806" s="3" t="s">
        <v>1644</v>
      </c>
      <c r="D806" s="9">
        <v>2600</v>
      </c>
      <c r="E806" s="9">
        <v>6987</v>
      </c>
      <c r="F806" t="s">
        <v>20</v>
      </c>
      <c r="G806" s="10">
        <f t="shared" si="48"/>
        <v>268.73076923076923</v>
      </c>
      <c r="H806" s="6">
        <f t="shared" si="49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50"/>
        <v>43102.25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3.75" x14ac:dyDescent="0.4">
      <c r="A807">
        <v>805</v>
      </c>
      <c r="B807" t="s">
        <v>1645</v>
      </c>
      <c r="C807" s="3" t="s">
        <v>1646</v>
      </c>
      <c r="D807" s="9">
        <v>9700</v>
      </c>
      <c r="E807" s="9">
        <v>4932</v>
      </c>
      <c r="F807" t="s">
        <v>14</v>
      </c>
      <c r="G807" s="10">
        <f t="shared" si="48"/>
        <v>50.845360824742272</v>
      </c>
      <c r="H807" s="6">
        <f t="shared" si="49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50"/>
        <v>41958.25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9.5" x14ac:dyDescent="0.4">
      <c r="A808">
        <v>806</v>
      </c>
      <c r="B808" t="s">
        <v>1647</v>
      </c>
      <c r="C808" s="3" t="s">
        <v>1648</v>
      </c>
      <c r="D808" s="9">
        <v>700</v>
      </c>
      <c r="E808" s="9">
        <v>8262</v>
      </c>
      <c r="F808" t="s">
        <v>20</v>
      </c>
      <c r="G808" s="10">
        <f t="shared" si="48"/>
        <v>1180.2857142857142</v>
      </c>
      <c r="H808" s="6">
        <f t="shared" si="49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50"/>
        <v>40973.25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9.5" x14ac:dyDescent="0.4">
      <c r="A809">
        <v>807</v>
      </c>
      <c r="B809" t="s">
        <v>1649</v>
      </c>
      <c r="C809" s="3" t="s">
        <v>1650</v>
      </c>
      <c r="D809" s="9">
        <v>700</v>
      </c>
      <c r="E809" s="9">
        <v>1848</v>
      </c>
      <c r="F809" t="s">
        <v>20</v>
      </c>
      <c r="G809" s="10">
        <f t="shared" si="48"/>
        <v>264</v>
      </c>
      <c r="H809" s="6">
        <f t="shared" si="49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50"/>
        <v>43753.208333333328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9.5" x14ac:dyDescent="0.4">
      <c r="A810">
        <v>808</v>
      </c>
      <c r="B810" t="s">
        <v>1651</v>
      </c>
      <c r="C810" s="3" t="s">
        <v>1652</v>
      </c>
      <c r="D810" s="9">
        <v>5200</v>
      </c>
      <c r="E810" s="9">
        <v>1583</v>
      </c>
      <c r="F810" t="s">
        <v>14</v>
      </c>
      <c r="G810" s="10">
        <f t="shared" si="48"/>
        <v>30.44230769230769</v>
      </c>
      <c r="H810" s="6">
        <f t="shared" si="49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50"/>
        <v>42507.208333333328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9.5" x14ac:dyDescent="0.4">
      <c r="A811">
        <v>809</v>
      </c>
      <c r="B811" t="s">
        <v>1599</v>
      </c>
      <c r="C811" s="3" t="s">
        <v>1653</v>
      </c>
      <c r="D811" s="9">
        <v>140800</v>
      </c>
      <c r="E811" s="9">
        <v>88536</v>
      </c>
      <c r="F811" t="s">
        <v>14</v>
      </c>
      <c r="G811" s="10">
        <f t="shared" si="48"/>
        <v>62.880681818181813</v>
      </c>
      <c r="H811" s="6">
        <f t="shared" si="49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50"/>
        <v>41135.208333333336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19.5" x14ac:dyDescent="0.4">
      <c r="A812">
        <v>810</v>
      </c>
      <c r="B812" t="s">
        <v>1654</v>
      </c>
      <c r="C812" s="3" t="s">
        <v>1655</v>
      </c>
      <c r="D812" s="9">
        <v>6400</v>
      </c>
      <c r="E812" s="9">
        <v>12360</v>
      </c>
      <c r="F812" t="s">
        <v>20</v>
      </c>
      <c r="G812" s="10">
        <f t="shared" si="48"/>
        <v>193.125</v>
      </c>
      <c r="H812" s="6">
        <f t="shared" si="49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50"/>
        <v>43067.25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9.5" x14ac:dyDescent="0.4">
      <c r="A813">
        <v>811</v>
      </c>
      <c r="B813" t="s">
        <v>1656</v>
      </c>
      <c r="C813" s="3" t="s">
        <v>1657</v>
      </c>
      <c r="D813" s="9">
        <v>92500</v>
      </c>
      <c r="E813" s="9">
        <v>71320</v>
      </c>
      <c r="F813" t="s">
        <v>14</v>
      </c>
      <c r="G813" s="10">
        <f t="shared" si="48"/>
        <v>77.102702702702715</v>
      </c>
      <c r="H813" s="6">
        <f t="shared" si="49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50"/>
        <v>42378.25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9.5" x14ac:dyDescent="0.4">
      <c r="A814">
        <v>812</v>
      </c>
      <c r="B814" t="s">
        <v>1658</v>
      </c>
      <c r="C814" s="3" t="s">
        <v>1659</v>
      </c>
      <c r="D814" s="9">
        <v>59700</v>
      </c>
      <c r="E814" s="9">
        <v>134640</v>
      </c>
      <c r="F814" t="s">
        <v>20</v>
      </c>
      <c r="G814" s="10">
        <f t="shared" si="48"/>
        <v>225.52763819095478</v>
      </c>
      <c r="H814" s="6">
        <f t="shared" si="49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50"/>
        <v>43206.208333333328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9.5" x14ac:dyDescent="0.4">
      <c r="A815">
        <v>813</v>
      </c>
      <c r="B815" t="s">
        <v>1660</v>
      </c>
      <c r="C815" s="3" t="s">
        <v>1661</v>
      </c>
      <c r="D815" s="9">
        <v>3200</v>
      </c>
      <c r="E815" s="9">
        <v>7661</v>
      </c>
      <c r="F815" t="s">
        <v>20</v>
      </c>
      <c r="G815" s="10">
        <f t="shared" si="48"/>
        <v>239.40625</v>
      </c>
      <c r="H815" s="6">
        <f t="shared" si="49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50"/>
        <v>41148.208333333336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9.5" x14ac:dyDescent="0.4">
      <c r="A816">
        <v>814</v>
      </c>
      <c r="B816" t="s">
        <v>1662</v>
      </c>
      <c r="C816" s="3" t="s">
        <v>1663</v>
      </c>
      <c r="D816" s="9">
        <v>3200</v>
      </c>
      <c r="E816" s="9">
        <v>2950</v>
      </c>
      <c r="F816" t="s">
        <v>14</v>
      </c>
      <c r="G816" s="10">
        <f t="shared" si="48"/>
        <v>92.1875</v>
      </c>
      <c r="H816" s="6">
        <f t="shared" si="49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50"/>
        <v>42517.208333333328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3.75" x14ac:dyDescent="0.4">
      <c r="A817">
        <v>815</v>
      </c>
      <c r="B817" t="s">
        <v>1664</v>
      </c>
      <c r="C817" s="3" t="s">
        <v>1665</v>
      </c>
      <c r="D817" s="9">
        <v>9000</v>
      </c>
      <c r="E817" s="9">
        <v>11721</v>
      </c>
      <c r="F817" t="s">
        <v>20</v>
      </c>
      <c r="G817" s="10">
        <f t="shared" si="48"/>
        <v>130.23333333333335</v>
      </c>
      <c r="H817" s="6">
        <f t="shared" si="49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50"/>
        <v>43068.25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19.5" x14ac:dyDescent="0.4">
      <c r="A818">
        <v>816</v>
      </c>
      <c r="B818" t="s">
        <v>1666</v>
      </c>
      <c r="C818" s="3" t="s">
        <v>1667</v>
      </c>
      <c r="D818" s="9">
        <v>2300</v>
      </c>
      <c r="E818" s="9">
        <v>14150</v>
      </c>
      <c r="F818" t="s">
        <v>20</v>
      </c>
      <c r="G818" s="10">
        <f t="shared" si="48"/>
        <v>615.21739130434787</v>
      </c>
      <c r="H818" s="6">
        <f t="shared" si="49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50"/>
        <v>41680.25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9.5" x14ac:dyDescent="0.4">
      <c r="A819">
        <v>817</v>
      </c>
      <c r="B819" t="s">
        <v>1668</v>
      </c>
      <c r="C819" s="3" t="s">
        <v>1669</v>
      </c>
      <c r="D819" s="9">
        <v>51300</v>
      </c>
      <c r="E819" s="9">
        <v>189192</v>
      </c>
      <c r="F819" t="s">
        <v>20</v>
      </c>
      <c r="G819" s="10">
        <f t="shared" si="48"/>
        <v>368.79532163742692</v>
      </c>
      <c r="H819" s="6">
        <f t="shared" si="49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50"/>
        <v>43589.208333333328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9.5" x14ac:dyDescent="0.4">
      <c r="A820">
        <v>818</v>
      </c>
      <c r="B820" t="s">
        <v>676</v>
      </c>
      <c r="C820" s="3" t="s">
        <v>1670</v>
      </c>
      <c r="D820" s="9">
        <v>700</v>
      </c>
      <c r="E820" s="9">
        <v>7664</v>
      </c>
      <c r="F820" t="s">
        <v>20</v>
      </c>
      <c r="G820" s="10">
        <f t="shared" si="48"/>
        <v>1094.8571428571429</v>
      </c>
      <c r="H820" s="6">
        <f t="shared" si="49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50"/>
        <v>43486.25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3.75" x14ac:dyDescent="0.4">
      <c r="A821">
        <v>819</v>
      </c>
      <c r="B821" t="s">
        <v>1671</v>
      </c>
      <c r="C821" s="3" t="s">
        <v>1672</v>
      </c>
      <c r="D821" s="9">
        <v>8900</v>
      </c>
      <c r="E821" s="9">
        <v>4509</v>
      </c>
      <c r="F821" t="s">
        <v>14</v>
      </c>
      <c r="G821" s="10">
        <f t="shared" si="48"/>
        <v>50.662921348314605</v>
      </c>
      <c r="H821" s="6">
        <f t="shared" si="49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50"/>
        <v>41237.25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9.5" x14ac:dyDescent="0.4">
      <c r="A822">
        <v>820</v>
      </c>
      <c r="B822" t="s">
        <v>1673</v>
      </c>
      <c r="C822" s="3" t="s">
        <v>1674</v>
      </c>
      <c r="D822" s="9">
        <v>1500</v>
      </c>
      <c r="E822" s="9">
        <v>12009</v>
      </c>
      <c r="F822" t="s">
        <v>20</v>
      </c>
      <c r="G822" s="10">
        <f t="shared" si="48"/>
        <v>800.6</v>
      </c>
      <c r="H822" s="6">
        <f t="shared" si="49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50"/>
        <v>43310.208333333328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9.5" x14ac:dyDescent="0.4">
      <c r="A823">
        <v>821</v>
      </c>
      <c r="B823" t="s">
        <v>1675</v>
      </c>
      <c r="C823" s="3" t="s">
        <v>1676</v>
      </c>
      <c r="D823" s="9">
        <v>4900</v>
      </c>
      <c r="E823" s="9">
        <v>14273</v>
      </c>
      <c r="F823" t="s">
        <v>20</v>
      </c>
      <c r="G823" s="10">
        <f t="shared" si="48"/>
        <v>291.28571428571428</v>
      </c>
      <c r="H823" s="6">
        <f t="shared" si="49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50"/>
        <v>42794.25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9.5" x14ac:dyDescent="0.4">
      <c r="A824">
        <v>822</v>
      </c>
      <c r="B824" t="s">
        <v>1677</v>
      </c>
      <c r="C824" s="3" t="s">
        <v>1678</v>
      </c>
      <c r="D824" s="9">
        <v>54000</v>
      </c>
      <c r="E824" s="9">
        <v>188982</v>
      </c>
      <c r="F824" t="s">
        <v>20</v>
      </c>
      <c r="G824" s="10">
        <f t="shared" si="48"/>
        <v>349.9666666666667</v>
      </c>
      <c r="H824" s="6">
        <f t="shared" si="49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50"/>
        <v>41698.25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19.5" x14ac:dyDescent="0.4">
      <c r="A825">
        <v>823</v>
      </c>
      <c r="B825" t="s">
        <v>1679</v>
      </c>
      <c r="C825" s="3" t="s">
        <v>1680</v>
      </c>
      <c r="D825" s="9">
        <v>4100</v>
      </c>
      <c r="E825" s="9">
        <v>14640</v>
      </c>
      <c r="F825" t="s">
        <v>20</v>
      </c>
      <c r="G825" s="10">
        <f t="shared" si="48"/>
        <v>357.07317073170731</v>
      </c>
      <c r="H825" s="6">
        <f t="shared" si="49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50"/>
        <v>41892.208333333336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9.5" x14ac:dyDescent="0.4">
      <c r="A826">
        <v>824</v>
      </c>
      <c r="B826" t="s">
        <v>1681</v>
      </c>
      <c r="C826" s="3" t="s">
        <v>1682</v>
      </c>
      <c r="D826" s="9">
        <v>85000</v>
      </c>
      <c r="E826" s="9">
        <v>107516</v>
      </c>
      <c r="F826" t="s">
        <v>20</v>
      </c>
      <c r="G826" s="10">
        <f t="shared" si="48"/>
        <v>126.48941176470588</v>
      </c>
      <c r="H826" s="6">
        <f t="shared" si="49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50"/>
        <v>40348.208333333336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9.5" x14ac:dyDescent="0.4">
      <c r="A827">
        <v>825</v>
      </c>
      <c r="B827" t="s">
        <v>1683</v>
      </c>
      <c r="C827" s="3" t="s">
        <v>1684</v>
      </c>
      <c r="D827" s="9">
        <v>3600</v>
      </c>
      <c r="E827" s="9">
        <v>13950</v>
      </c>
      <c r="F827" t="s">
        <v>20</v>
      </c>
      <c r="G827" s="10">
        <f t="shared" si="48"/>
        <v>387.5</v>
      </c>
      <c r="H827" s="6">
        <f t="shared" si="49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50"/>
        <v>42941.208333333328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3.75" x14ac:dyDescent="0.4">
      <c r="A828">
        <v>826</v>
      </c>
      <c r="B828" t="s">
        <v>1685</v>
      </c>
      <c r="C828" s="3" t="s">
        <v>1686</v>
      </c>
      <c r="D828" s="9">
        <v>2800</v>
      </c>
      <c r="E828" s="9">
        <v>12797</v>
      </c>
      <c r="F828" t="s">
        <v>20</v>
      </c>
      <c r="G828" s="10">
        <f t="shared" si="48"/>
        <v>457.03571428571428</v>
      </c>
      <c r="H828" s="6">
        <f t="shared" si="49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50"/>
        <v>40525.25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3.75" x14ac:dyDescent="0.4">
      <c r="A829">
        <v>827</v>
      </c>
      <c r="B829" t="s">
        <v>1687</v>
      </c>
      <c r="C829" s="3" t="s">
        <v>1688</v>
      </c>
      <c r="D829" s="9">
        <v>2300</v>
      </c>
      <c r="E829" s="9">
        <v>6134</v>
      </c>
      <c r="F829" t="s">
        <v>20</v>
      </c>
      <c r="G829" s="10">
        <f t="shared" si="48"/>
        <v>266.69565217391306</v>
      </c>
      <c r="H829" s="6">
        <f t="shared" si="49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50"/>
        <v>40666.208333333336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3.75" x14ac:dyDescent="0.4">
      <c r="A830">
        <v>828</v>
      </c>
      <c r="B830" t="s">
        <v>1689</v>
      </c>
      <c r="C830" s="3" t="s">
        <v>1690</v>
      </c>
      <c r="D830" s="9">
        <v>7100</v>
      </c>
      <c r="E830" s="9">
        <v>4899</v>
      </c>
      <c r="F830" t="s">
        <v>14</v>
      </c>
      <c r="G830" s="10">
        <f t="shared" si="48"/>
        <v>69</v>
      </c>
      <c r="H830" s="6">
        <f t="shared" si="49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50"/>
        <v>43340.208333333328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9.5" x14ac:dyDescent="0.4">
      <c r="A831">
        <v>829</v>
      </c>
      <c r="B831" t="s">
        <v>1691</v>
      </c>
      <c r="C831" s="3" t="s">
        <v>1692</v>
      </c>
      <c r="D831" s="9">
        <v>9600</v>
      </c>
      <c r="E831" s="9">
        <v>4929</v>
      </c>
      <c r="F831" t="s">
        <v>14</v>
      </c>
      <c r="G831" s="10">
        <f t="shared" si="48"/>
        <v>51.34375</v>
      </c>
      <c r="H831" s="6">
        <f t="shared" si="49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50"/>
        <v>42164.208333333328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3.75" x14ac:dyDescent="0.4">
      <c r="A832">
        <v>830</v>
      </c>
      <c r="B832" t="s">
        <v>1693</v>
      </c>
      <c r="C832" s="3" t="s">
        <v>1694</v>
      </c>
      <c r="D832" s="9">
        <v>121600</v>
      </c>
      <c r="E832" s="9">
        <v>1424</v>
      </c>
      <c r="F832" t="s">
        <v>14</v>
      </c>
      <c r="G832" s="10">
        <f t="shared" si="48"/>
        <v>1.1710526315789473</v>
      </c>
      <c r="H832" s="6">
        <f t="shared" si="49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50"/>
        <v>43103.25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3.75" x14ac:dyDescent="0.4">
      <c r="A833">
        <v>831</v>
      </c>
      <c r="B833" t="s">
        <v>1695</v>
      </c>
      <c r="C833" s="3" t="s">
        <v>1696</v>
      </c>
      <c r="D833" s="9">
        <v>97100</v>
      </c>
      <c r="E833" s="9">
        <v>105817</v>
      </c>
      <c r="F833" t="s">
        <v>20</v>
      </c>
      <c r="G833" s="10">
        <f t="shared" si="48"/>
        <v>108.97734294541709</v>
      </c>
      <c r="H833" s="6">
        <f t="shared" si="49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50"/>
        <v>40994.208333333336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9.5" x14ac:dyDescent="0.4">
      <c r="A834">
        <v>832</v>
      </c>
      <c r="B834" t="s">
        <v>1697</v>
      </c>
      <c r="C834" s="3" t="s">
        <v>1698</v>
      </c>
      <c r="D834" s="9">
        <v>43200</v>
      </c>
      <c r="E834" s="9">
        <v>136156</v>
      </c>
      <c r="F834" t="s">
        <v>20</v>
      </c>
      <c r="G834" s="10">
        <f t="shared" si="48"/>
        <v>315.17592592592592</v>
      </c>
      <c r="H834" s="6">
        <f t="shared" si="49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50"/>
        <v>42299.208333333328</v>
      </c>
      <c r="O834" s="12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9.5" x14ac:dyDescent="0.4">
      <c r="A835">
        <v>833</v>
      </c>
      <c r="B835" t="s">
        <v>1699</v>
      </c>
      <c r="C835" s="3" t="s">
        <v>1700</v>
      </c>
      <c r="D835" s="9">
        <v>6800</v>
      </c>
      <c r="E835" s="9">
        <v>10723</v>
      </c>
      <c r="F835" t="s">
        <v>20</v>
      </c>
      <c r="G835" s="10">
        <f t="shared" ref="G835:G898" si="52">E835/D835*100</f>
        <v>157.69117647058823</v>
      </c>
      <c r="H835" s="6">
        <f t="shared" ref="H835:H898" si="53">IFERROR(E835/I835,"NONE")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4">(((L835/60)/60)/24)+DATE(1970,1,1)</f>
        <v>40588.25</v>
      </c>
      <c r="O835" s="12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9.5" x14ac:dyDescent="0.4">
      <c r="A836">
        <v>834</v>
      </c>
      <c r="B836" t="s">
        <v>1701</v>
      </c>
      <c r="C836" s="3" t="s">
        <v>1702</v>
      </c>
      <c r="D836" s="9">
        <v>7300</v>
      </c>
      <c r="E836" s="9">
        <v>11228</v>
      </c>
      <c r="F836" t="s">
        <v>20</v>
      </c>
      <c r="G836" s="10">
        <f t="shared" si="52"/>
        <v>153.8082191780822</v>
      </c>
      <c r="H836" s="6">
        <f t="shared" si="53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4"/>
        <v>41448.208333333336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9.5" x14ac:dyDescent="0.4">
      <c r="A837">
        <v>835</v>
      </c>
      <c r="B837" t="s">
        <v>1703</v>
      </c>
      <c r="C837" s="3" t="s">
        <v>1704</v>
      </c>
      <c r="D837" s="9">
        <v>86200</v>
      </c>
      <c r="E837" s="9">
        <v>77355</v>
      </c>
      <c r="F837" t="s">
        <v>14</v>
      </c>
      <c r="G837" s="10">
        <f t="shared" si="52"/>
        <v>89.738979118329468</v>
      </c>
      <c r="H837" s="6">
        <f t="shared" si="53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4"/>
        <v>42063.25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9.5" x14ac:dyDescent="0.4">
      <c r="A838">
        <v>836</v>
      </c>
      <c r="B838" t="s">
        <v>1705</v>
      </c>
      <c r="C838" s="3" t="s">
        <v>1706</v>
      </c>
      <c r="D838" s="9">
        <v>8100</v>
      </c>
      <c r="E838" s="9">
        <v>6086</v>
      </c>
      <c r="F838" t="s">
        <v>14</v>
      </c>
      <c r="G838" s="10">
        <f t="shared" si="52"/>
        <v>75.135802469135797</v>
      </c>
      <c r="H838" s="6">
        <f t="shared" si="53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4"/>
        <v>40214.25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9.5" x14ac:dyDescent="0.4">
      <c r="A839">
        <v>837</v>
      </c>
      <c r="B839" t="s">
        <v>1707</v>
      </c>
      <c r="C839" s="3" t="s">
        <v>1708</v>
      </c>
      <c r="D839" s="9">
        <v>17700</v>
      </c>
      <c r="E839" s="9">
        <v>150960</v>
      </c>
      <c r="F839" t="s">
        <v>20</v>
      </c>
      <c r="G839" s="10">
        <f t="shared" si="52"/>
        <v>852.88135593220341</v>
      </c>
      <c r="H839" s="6">
        <f t="shared" si="53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4"/>
        <v>40629.208333333336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9.5" x14ac:dyDescent="0.4">
      <c r="A840">
        <v>838</v>
      </c>
      <c r="B840" t="s">
        <v>1709</v>
      </c>
      <c r="C840" s="3" t="s">
        <v>1710</v>
      </c>
      <c r="D840" s="9">
        <v>6400</v>
      </c>
      <c r="E840" s="9">
        <v>8890</v>
      </c>
      <c r="F840" t="s">
        <v>20</v>
      </c>
      <c r="G840" s="10">
        <f t="shared" si="52"/>
        <v>138.90625</v>
      </c>
      <c r="H840" s="6">
        <f t="shared" si="53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4"/>
        <v>43370.208333333328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9.5" x14ac:dyDescent="0.4">
      <c r="A841">
        <v>839</v>
      </c>
      <c r="B841" t="s">
        <v>1711</v>
      </c>
      <c r="C841" s="3" t="s">
        <v>1712</v>
      </c>
      <c r="D841" s="9">
        <v>7700</v>
      </c>
      <c r="E841" s="9">
        <v>14644</v>
      </c>
      <c r="F841" t="s">
        <v>20</v>
      </c>
      <c r="G841" s="10">
        <f t="shared" si="52"/>
        <v>190.18181818181819</v>
      </c>
      <c r="H841" s="6">
        <f t="shared" si="53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4"/>
        <v>41715.208333333336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9.5" x14ac:dyDescent="0.4">
      <c r="A842">
        <v>840</v>
      </c>
      <c r="B842" t="s">
        <v>1713</v>
      </c>
      <c r="C842" s="3" t="s">
        <v>1714</v>
      </c>
      <c r="D842" s="9">
        <v>116300</v>
      </c>
      <c r="E842" s="9">
        <v>116583</v>
      </c>
      <c r="F842" t="s">
        <v>20</v>
      </c>
      <c r="G842" s="10">
        <f t="shared" si="52"/>
        <v>100.24333619948409</v>
      </c>
      <c r="H842" s="6">
        <f t="shared" si="53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4"/>
        <v>41836.208333333336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9.5" x14ac:dyDescent="0.4">
      <c r="A843">
        <v>841</v>
      </c>
      <c r="B843" t="s">
        <v>1715</v>
      </c>
      <c r="C843" s="3" t="s">
        <v>1716</v>
      </c>
      <c r="D843" s="9">
        <v>9100</v>
      </c>
      <c r="E843" s="9">
        <v>12991</v>
      </c>
      <c r="F843" t="s">
        <v>20</v>
      </c>
      <c r="G843" s="10">
        <f t="shared" si="52"/>
        <v>142.75824175824175</v>
      </c>
      <c r="H843" s="6">
        <f t="shared" si="53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4"/>
        <v>42419.25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3.75" x14ac:dyDescent="0.4">
      <c r="A844">
        <v>842</v>
      </c>
      <c r="B844" t="s">
        <v>1717</v>
      </c>
      <c r="C844" s="3" t="s">
        <v>1718</v>
      </c>
      <c r="D844" s="9">
        <v>1500</v>
      </c>
      <c r="E844" s="9">
        <v>8447</v>
      </c>
      <c r="F844" t="s">
        <v>20</v>
      </c>
      <c r="G844" s="10">
        <f t="shared" si="52"/>
        <v>563.13333333333333</v>
      </c>
      <c r="H844" s="6">
        <f t="shared" si="53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4"/>
        <v>43266.208333333328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3.75" x14ac:dyDescent="0.4">
      <c r="A845">
        <v>843</v>
      </c>
      <c r="B845" t="s">
        <v>1719</v>
      </c>
      <c r="C845" s="3" t="s">
        <v>1720</v>
      </c>
      <c r="D845" s="9">
        <v>8800</v>
      </c>
      <c r="E845" s="9">
        <v>2703</v>
      </c>
      <c r="F845" t="s">
        <v>14</v>
      </c>
      <c r="G845" s="10">
        <f t="shared" si="52"/>
        <v>30.715909090909086</v>
      </c>
      <c r="H845" s="6">
        <f t="shared" si="53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4"/>
        <v>43338.208333333328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9.5" x14ac:dyDescent="0.4">
      <c r="A846">
        <v>844</v>
      </c>
      <c r="B846" t="s">
        <v>1721</v>
      </c>
      <c r="C846" s="3" t="s">
        <v>1722</v>
      </c>
      <c r="D846" s="9">
        <v>8800</v>
      </c>
      <c r="E846" s="9">
        <v>8747</v>
      </c>
      <c r="F846" t="s">
        <v>74</v>
      </c>
      <c r="G846" s="10">
        <f t="shared" si="52"/>
        <v>99.39772727272728</v>
      </c>
      <c r="H846" s="6">
        <f t="shared" si="53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4"/>
        <v>40930.25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9.5" x14ac:dyDescent="0.4">
      <c r="A847">
        <v>845</v>
      </c>
      <c r="B847" t="s">
        <v>1723</v>
      </c>
      <c r="C847" s="3" t="s">
        <v>1724</v>
      </c>
      <c r="D847" s="9">
        <v>69900</v>
      </c>
      <c r="E847" s="9">
        <v>138087</v>
      </c>
      <c r="F847" t="s">
        <v>20</v>
      </c>
      <c r="G847" s="10">
        <f t="shared" si="52"/>
        <v>197.54935622317598</v>
      </c>
      <c r="H847" s="6">
        <f t="shared" si="53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4"/>
        <v>43235.208333333328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9.5" x14ac:dyDescent="0.4">
      <c r="A848">
        <v>846</v>
      </c>
      <c r="B848" t="s">
        <v>1725</v>
      </c>
      <c r="C848" s="3" t="s">
        <v>1726</v>
      </c>
      <c r="D848" s="9">
        <v>1000</v>
      </c>
      <c r="E848" s="9">
        <v>5085</v>
      </c>
      <c r="F848" t="s">
        <v>20</v>
      </c>
      <c r="G848" s="10">
        <f t="shared" si="52"/>
        <v>508.5</v>
      </c>
      <c r="H848" s="6">
        <f t="shared" si="53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4"/>
        <v>43302.208333333328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9.5" x14ac:dyDescent="0.4">
      <c r="A849">
        <v>847</v>
      </c>
      <c r="B849" t="s">
        <v>1727</v>
      </c>
      <c r="C849" s="3" t="s">
        <v>1728</v>
      </c>
      <c r="D849" s="9">
        <v>4700</v>
      </c>
      <c r="E849" s="9">
        <v>11174</v>
      </c>
      <c r="F849" t="s">
        <v>20</v>
      </c>
      <c r="G849" s="10">
        <f t="shared" si="52"/>
        <v>237.74468085106383</v>
      </c>
      <c r="H849" s="6">
        <f t="shared" si="53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4"/>
        <v>43107.25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9.5" x14ac:dyDescent="0.4">
      <c r="A850">
        <v>848</v>
      </c>
      <c r="B850" t="s">
        <v>1729</v>
      </c>
      <c r="C850" s="3" t="s">
        <v>1730</v>
      </c>
      <c r="D850" s="9">
        <v>3200</v>
      </c>
      <c r="E850" s="9">
        <v>10831</v>
      </c>
      <c r="F850" t="s">
        <v>20</v>
      </c>
      <c r="G850" s="10">
        <f t="shared" si="52"/>
        <v>338.46875</v>
      </c>
      <c r="H850" s="6">
        <f t="shared" si="53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4"/>
        <v>40341.208333333336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9.5" x14ac:dyDescent="0.4">
      <c r="A851">
        <v>849</v>
      </c>
      <c r="B851" t="s">
        <v>1731</v>
      </c>
      <c r="C851" s="3" t="s">
        <v>1732</v>
      </c>
      <c r="D851" s="9">
        <v>6700</v>
      </c>
      <c r="E851" s="9">
        <v>8917</v>
      </c>
      <c r="F851" t="s">
        <v>20</v>
      </c>
      <c r="G851" s="10">
        <f t="shared" si="52"/>
        <v>133.08955223880596</v>
      </c>
      <c r="H851" s="6">
        <f t="shared" si="53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4"/>
        <v>40948.25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19.5" x14ac:dyDescent="0.4">
      <c r="A852">
        <v>850</v>
      </c>
      <c r="B852" t="s">
        <v>1733</v>
      </c>
      <c r="C852" s="3" t="s">
        <v>1734</v>
      </c>
      <c r="D852" s="9">
        <v>100</v>
      </c>
      <c r="E852" s="9">
        <v>1</v>
      </c>
      <c r="F852" t="s">
        <v>14</v>
      </c>
      <c r="G852" s="10">
        <f t="shared" si="52"/>
        <v>1</v>
      </c>
      <c r="H852" s="6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4"/>
        <v>40866.25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3.75" x14ac:dyDescent="0.4">
      <c r="A853">
        <v>851</v>
      </c>
      <c r="B853" t="s">
        <v>1735</v>
      </c>
      <c r="C853" s="3" t="s">
        <v>1736</v>
      </c>
      <c r="D853" s="9">
        <v>6000</v>
      </c>
      <c r="E853" s="9">
        <v>12468</v>
      </c>
      <c r="F853" t="s">
        <v>20</v>
      </c>
      <c r="G853" s="10">
        <f t="shared" si="52"/>
        <v>207.79999999999998</v>
      </c>
      <c r="H853" s="6">
        <f t="shared" si="53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4"/>
        <v>41031.208333333336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19.5" x14ac:dyDescent="0.4">
      <c r="A854">
        <v>852</v>
      </c>
      <c r="B854" t="s">
        <v>1737</v>
      </c>
      <c r="C854" s="3" t="s">
        <v>1738</v>
      </c>
      <c r="D854" s="9">
        <v>4900</v>
      </c>
      <c r="E854" s="9">
        <v>2505</v>
      </c>
      <c r="F854" t="s">
        <v>14</v>
      </c>
      <c r="G854" s="10">
        <f t="shared" si="52"/>
        <v>51.122448979591837</v>
      </c>
      <c r="H854" s="6">
        <f t="shared" si="53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4"/>
        <v>40740.208333333336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9.5" x14ac:dyDescent="0.4">
      <c r="A855">
        <v>853</v>
      </c>
      <c r="B855" t="s">
        <v>1739</v>
      </c>
      <c r="C855" s="3" t="s">
        <v>1740</v>
      </c>
      <c r="D855" s="9">
        <v>17100</v>
      </c>
      <c r="E855" s="9">
        <v>111502</v>
      </c>
      <c r="F855" t="s">
        <v>20</v>
      </c>
      <c r="G855" s="10">
        <f t="shared" si="52"/>
        <v>652.05847953216369</v>
      </c>
      <c r="H855" s="6">
        <f t="shared" si="53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4"/>
        <v>40714.208333333336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19.5" x14ac:dyDescent="0.4">
      <c r="A856">
        <v>854</v>
      </c>
      <c r="B856" t="s">
        <v>1741</v>
      </c>
      <c r="C856" s="3" t="s">
        <v>1742</v>
      </c>
      <c r="D856" s="9">
        <v>171000</v>
      </c>
      <c r="E856" s="9">
        <v>194309</v>
      </c>
      <c r="F856" t="s">
        <v>20</v>
      </c>
      <c r="G856" s="10">
        <f t="shared" si="52"/>
        <v>113.63099415204678</v>
      </c>
      <c r="H856" s="6">
        <f t="shared" si="53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4"/>
        <v>43787.25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9.5" x14ac:dyDescent="0.4">
      <c r="A857">
        <v>855</v>
      </c>
      <c r="B857" t="s">
        <v>1743</v>
      </c>
      <c r="C857" s="3" t="s">
        <v>1744</v>
      </c>
      <c r="D857" s="9">
        <v>23400</v>
      </c>
      <c r="E857" s="9">
        <v>23956</v>
      </c>
      <c r="F857" t="s">
        <v>20</v>
      </c>
      <c r="G857" s="10">
        <f t="shared" si="52"/>
        <v>102.37606837606839</v>
      </c>
      <c r="H857" s="6">
        <f t="shared" si="53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4"/>
        <v>40712.208333333336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9.5" x14ac:dyDescent="0.4">
      <c r="A858">
        <v>856</v>
      </c>
      <c r="B858" t="s">
        <v>1599</v>
      </c>
      <c r="C858" s="3" t="s">
        <v>1745</v>
      </c>
      <c r="D858" s="9">
        <v>2400</v>
      </c>
      <c r="E858" s="9">
        <v>8558</v>
      </c>
      <c r="F858" t="s">
        <v>20</v>
      </c>
      <c r="G858" s="10">
        <f t="shared" si="52"/>
        <v>356.58333333333331</v>
      </c>
      <c r="H858" s="6">
        <f t="shared" si="53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4"/>
        <v>41023.208333333336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3.75" x14ac:dyDescent="0.4">
      <c r="A859">
        <v>857</v>
      </c>
      <c r="B859" t="s">
        <v>1746</v>
      </c>
      <c r="C859" s="3" t="s">
        <v>1747</v>
      </c>
      <c r="D859" s="9">
        <v>5300</v>
      </c>
      <c r="E859" s="9">
        <v>7413</v>
      </c>
      <c r="F859" t="s">
        <v>20</v>
      </c>
      <c r="G859" s="10">
        <f t="shared" si="52"/>
        <v>139.86792452830187</v>
      </c>
      <c r="H859" s="6">
        <f t="shared" si="53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4"/>
        <v>40944.25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3.75" x14ac:dyDescent="0.4">
      <c r="A860">
        <v>858</v>
      </c>
      <c r="B860" t="s">
        <v>1748</v>
      </c>
      <c r="C860" s="3" t="s">
        <v>1749</v>
      </c>
      <c r="D860" s="9">
        <v>4000</v>
      </c>
      <c r="E860" s="9">
        <v>2778</v>
      </c>
      <c r="F860" t="s">
        <v>14</v>
      </c>
      <c r="G860" s="10">
        <f t="shared" si="52"/>
        <v>69.45</v>
      </c>
      <c r="H860" s="6">
        <f t="shared" si="53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4"/>
        <v>43211.208333333328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3.75" x14ac:dyDescent="0.4">
      <c r="A861">
        <v>859</v>
      </c>
      <c r="B861" t="s">
        <v>1750</v>
      </c>
      <c r="C861" s="3" t="s">
        <v>1751</v>
      </c>
      <c r="D861" s="9">
        <v>7300</v>
      </c>
      <c r="E861" s="9">
        <v>2594</v>
      </c>
      <c r="F861" t="s">
        <v>14</v>
      </c>
      <c r="G861" s="10">
        <f t="shared" si="52"/>
        <v>35.534246575342465</v>
      </c>
      <c r="H861" s="6">
        <f t="shared" si="53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4"/>
        <v>41334.25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3.75" x14ac:dyDescent="0.4">
      <c r="A862">
        <v>860</v>
      </c>
      <c r="B862" t="s">
        <v>1752</v>
      </c>
      <c r="C862" s="3" t="s">
        <v>1753</v>
      </c>
      <c r="D862" s="9">
        <v>2000</v>
      </c>
      <c r="E862" s="9">
        <v>5033</v>
      </c>
      <c r="F862" t="s">
        <v>20</v>
      </c>
      <c r="G862" s="10">
        <f t="shared" si="52"/>
        <v>251.65</v>
      </c>
      <c r="H862" s="6">
        <f t="shared" si="53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4"/>
        <v>43515.25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9.5" x14ac:dyDescent="0.4">
      <c r="A863">
        <v>861</v>
      </c>
      <c r="B863" t="s">
        <v>1754</v>
      </c>
      <c r="C863" s="3" t="s">
        <v>1755</v>
      </c>
      <c r="D863" s="9">
        <v>8800</v>
      </c>
      <c r="E863" s="9">
        <v>9317</v>
      </c>
      <c r="F863" t="s">
        <v>20</v>
      </c>
      <c r="G863" s="10">
        <f t="shared" si="52"/>
        <v>105.87500000000001</v>
      </c>
      <c r="H863" s="6">
        <f t="shared" si="53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4"/>
        <v>40258.208333333336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9.5" x14ac:dyDescent="0.4">
      <c r="A864">
        <v>862</v>
      </c>
      <c r="B864" t="s">
        <v>1756</v>
      </c>
      <c r="C864" s="3" t="s">
        <v>1757</v>
      </c>
      <c r="D864" s="9">
        <v>3500</v>
      </c>
      <c r="E864" s="9">
        <v>6560</v>
      </c>
      <c r="F864" t="s">
        <v>20</v>
      </c>
      <c r="G864" s="10">
        <f t="shared" si="52"/>
        <v>187.42857142857144</v>
      </c>
      <c r="H864" s="6">
        <f t="shared" si="53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4"/>
        <v>40756.208333333336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9.5" x14ac:dyDescent="0.4">
      <c r="A865">
        <v>863</v>
      </c>
      <c r="B865" t="s">
        <v>1758</v>
      </c>
      <c r="C865" s="3" t="s">
        <v>1759</v>
      </c>
      <c r="D865" s="9">
        <v>1400</v>
      </c>
      <c r="E865" s="9">
        <v>5415</v>
      </c>
      <c r="F865" t="s">
        <v>20</v>
      </c>
      <c r="G865" s="10">
        <f t="shared" si="52"/>
        <v>386.78571428571428</v>
      </c>
      <c r="H865" s="6">
        <f t="shared" si="53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4"/>
        <v>42172.208333333328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9.5" x14ac:dyDescent="0.4">
      <c r="A866">
        <v>864</v>
      </c>
      <c r="B866" t="s">
        <v>1760</v>
      </c>
      <c r="C866" s="3" t="s">
        <v>1761</v>
      </c>
      <c r="D866" s="9">
        <v>4200</v>
      </c>
      <c r="E866" s="9">
        <v>14577</v>
      </c>
      <c r="F866" t="s">
        <v>20</v>
      </c>
      <c r="G866" s="10">
        <f t="shared" si="52"/>
        <v>347.07142857142856</v>
      </c>
      <c r="H866" s="6">
        <f t="shared" si="53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4"/>
        <v>42601.208333333328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9.5" x14ac:dyDescent="0.4">
      <c r="A867">
        <v>865</v>
      </c>
      <c r="B867" t="s">
        <v>1762</v>
      </c>
      <c r="C867" s="3" t="s">
        <v>1763</v>
      </c>
      <c r="D867" s="9">
        <v>81000</v>
      </c>
      <c r="E867" s="9">
        <v>150515</v>
      </c>
      <c r="F867" t="s">
        <v>20</v>
      </c>
      <c r="G867" s="10">
        <f t="shared" si="52"/>
        <v>185.82098765432099</v>
      </c>
      <c r="H867" s="6">
        <f t="shared" si="53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4"/>
        <v>41897.208333333336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9.5" x14ac:dyDescent="0.4">
      <c r="A868">
        <v>866</v>
      </c>
      <c r="B868" t="s">
        <v>1764</v>
      </c>
      <c r="C868" s="3" t="s">
        <v>1765</v>
      </c>
      <c r="D868" s="9">
        <v>182800</v>
      </c>
      <c r="E868" s="9">
        <v>79045</v>
      </c>
      <c r="F868" t="s">
        <v>74</v>
      </c>
      <c r="G868" s="10">
        <f t="shared" si="52"/>
        <v>43.241247264770237</v>
      </c>
      <c r="H868" s="6">
        <f t="shared" si="53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4"/>
        <v>40671.208333333336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3.75" x14ac:dyDescent="0.4">
      <c r="A869">
        <v>867</v>
      </c>
      <c r="B869" t="s">
        <v>1766</v>
      </c>
      <c r="C869" s="3" t="s">
        <v>1767</v>
      </c>
      <c r="D869" s="9">
        <v>4800</v>
      </c>
      <c r="E869" s="9">
        <v>7797</v>
      </c>
      <c r="F869" t="s">
        <v>20</v>
      </c>
      <c r="G869" s="10">
        <f t="shared" si="52"/>
        <v>162.4375</v>
      </c>
      <c r="H869" s="6">
        <f t="shared" si="53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4"/>
        <v>43382.208333333328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9.5" x14ac:dyDescent="0.4">
      <c r="A870">
        <v>868</v>
      </c>
      <c r="B870" t="s">
        <v>1768</v>
      </c>
      <c r="C870" s="3" t="s">
        <v>1769</v>
      </c>
      <c r="D870" s="9">
        <v>7000</v>
      </c>
      <c r="E870" s="9">
        <v>12939</v>
      </c>
      <c r="F870" t="s">
        <v>20</v>
      </c>
      <c r="G870" s="10">
        <f t="shared" si="52"/>
        <v>184.84285714285716</v>
      </c>
      <c r="H870" s="6">
        <f t="shared" si="53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4"/>
        <v>41559.208333333336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9.5" x14ac:dyDescent="0.4">
      <c r="A871">
        <v>869</v>
      </c>
      <c r="B871" t="s">
        <v>1770</v>
      </c>
      <c r="C871" s="3" t="s">
        <v>1771</v>
      </c>
      <c r="D871" s="9">
        <v>161900</v>
      </c>
      <c r="E871" s="9">
        <v>38376</v>
      </c>
      <c r="F871" t="s">
        <v>14</v>
      </c>
      <c r="G871" s="10">
        <f t="shared" si="52"/>
        <v>23.703520691785052</v>
      </c>
      <c r="H871" s="6">
        <f t="shared" si="53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4"/>
        <v>40350.208333333336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9.5" x14ac:dyDescent="0.4">
      <c r="A872">
        <v>870</v>
      </c>
      <c r="B872" t="s">
        <v>1772</v>
      </c>
      <c r="C872" s="3" t="s">
        <v>1773</v>
      </c>
      <c r="D872" s="9">
        <v>7700</v>
      </c>
      <c r="E872" s="9">
        <v>6920</v>
      </c>
      <c r="F872" t="s">
        <v>14</v>
      </c>
      <c r="G872" s="10">
        <f t="shared" si="52"/>
        <v>89.870129870129873</v>
      </c>
      <c r="H872" s="6">
        <f t="shared" si="53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4"/>
        <v>42240.208333333328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3.75" x14ac:dyDescent="0.4">
      <c r="A873">
        <v>871</v>
      </c>
      <c r="B873" t="s">
        <v>1774</v>
      </c>
      <c r="C873" s="3" t="s">
        <v>1775</v>
      </c>
      <c r="D873" s="9">
        <v>71500</v>
      </c>
      <c r="E873" s="9">
        <v>194912</v>
      </c>
      <c r="F873" t="s">
        <v>20</v>
      </c>
      <c r="G873" s="10">
        <f t="shared" si="52"/>
        <v>272.6041958041958</v>
      </c>
      <c r="H873" s="6">
        <f t="shared" si="53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4"/>
        <v>43040.208333333328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9.5" x14ac:dyDescent="0.4">
      <c r="A874">
        <v>872</v>
      </c>
      <c r="B874" t="s">
        <v>1776</v>
      </c>
      <c r="C874" s="3" t="s">
        <v>1777</v>
      </c>
      <c r="D874" s="9">
        <v>4700</v>
      </c>
      <c r="E874" s="9">
        <v>7992</v>
      </c>
      <c r="F874" t="s">
        <v>20</v>
      </c>
      <c r="G874" s="10">
        <f t="shared" si="52"/>
        <v>170.04255319148936</v>
      </c>
      <c r="H874" s="6">
        <f t="shared" si="53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4"/>
        <v>43346.208333333328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9.5" x14ac:dyDescent="0.4">
      <c r="A875">
        <v>873</v>
      </c>
      <c r="B875" t="s">
        <v>1778</v>
      </c>
      <c r="C875" s="3" t="s">
        <v>1779</v>
      </c>
      <c r="D875" s="9">
        <v>42100</v>
      </c>
      <c r="E875" s="9">
        <v>79268</v>
      </c>
      <c r="F875" t="s">
        <v>20</v>
      </c>
      <c r="G875" s="10">
        <f t="shared" si="52"/>
        <v>188.28503562945369</v>
      </c>
      <c r="H875" s="6">
        <f t="shared" si="53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4"/>
        <v>41647.25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9.5" x14ac:dyDescent="0.4">
      <c r="A876">
        <v>874</v>
      </c>
      <c r="B876" t="s">
        <v>1780</v>
      </c>
      <c r="C876" s="3" t="s">
        <v>1781</v>
      </c>
      <c r="D876" s="9">
        <v>40200</v>
      </c>
      <c r="E876" s="9">
        <v>139468</v>
      </c>
      <c r="F876" t="s">
        <v>20</v>
      </c>
      <c r="G876" s="10">
        <f t="shared" si="52"/>
        <v>346.93532338308455</v>
      </c>
      <c r="H876" s="6">
        <f t="shared" si="53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4"/>
        <v>40291.208333333336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9.5" x14ac:dyDescent="0.4">
      <c r="A877">
        <v>875</v>
      </c>
      <c r="B877" t="s">
        <v>1782</v>
      </c>
      <c r="C877" s="3" t="s">
        <v>1783</v>
      </c>
      <c r="D877" s="9">
        <v>7900</v>
      </c>
      <c r="E877" s="9">
        <v>5465</v>
      </c>
      <c r="F877" t="s">
        <v>14</v>
      </c>
      <c r="G877" s="10">
        <f t="shared" si="52"/>
        <v>69.177215189873422</v>
      </c>
      <c r="H877" s="6">
        <f t="shared" si="53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4"/>
        <v>40556.25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3.75" x14ac:dyDescent="0.4">
      <c r="A878">
        <v>876</v>
      </c>
      <c r="B878" t="s">
        <v>1784</v>
      </c>
      <c r="C878" s="3" t="s">
        <v>1785</v>
      </c>
      <c r="D878" s="9">
        <v>8300</v>
      </c>
      <c r="E878" s="9">
        <v>2111</v>
      </c>
      <c r="F878" t="s">
        <v>14</v>
      </c>
      <c r="G878" s="10">
        <f t="shared" si="52"/>
        <v>25.433734939759034</v>
      </c>
      <c r="H878" s="6">
        <f t="shared" si="53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4"/>
        <v>43624.208333333328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9.5" x14ac:dyDescent="0.4">
      <c r="A879">
        <v>877</v>
      </c>
      <c r="B879" t="s">
        <v>1786</v>
      </c>
      <c r="C879" s="3" t="s">
        <v>1787</v>
      </c>
      <c r="D879" s="9">
        <v>163600</v>
      </c>
      <c r="E879" s="9">
        <v>126628</v>
      </c>
      <c r="F879" t="s">
        <v>14</v>
      </c>
      <c r="G879" s="10">
        <f t="shared" si="52"/>
        <v>77.400977995110026</v>
      </c>
      <c r="H879" s="6">
        <f t="shared" si="53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4"/>
        <v>42577.208333333328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9.5" x14ac:dyDescent="0.4">
      <c r="A880">
        <v>878</v>
      </c>
      <c r="B880" t="s">
        <v>1788</v>
      </c>
      <c r="C880" s="3" t="s">
        <v>1789</v>
      </c>
      <c r="D880" s="9">
        <v>2700</v>
      </c>
      <c r="E880" s="9">
        <v>1012</v>
      </c>
      <c r="F880" t="s">
        <v>14</v>
      </c>
      <c r="G880" s="10">
        <f t="shared" si="52"/>
        <v>37.481481481481481</v>
      </c>
      <c r="H880" s="6">
        <f t="shared" si="53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4"/>
        <v>43845.25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9.5" x14ac:dyDescent="0.4">
      <c r="A881">
        <v>879</v>
      </c>
      <c r="B881" t="s">
        <v>1790</v>
      </c>
      <c r="C881" s="3" t="s">
        <v>1791</v>
      </c>
      <c r="D881" s="9">
        <v>1000</v>
      </c>
      <c r="E881" s="9">
        <v>5438</v>
      </c>
      <c r="F881" t="s">
        <v>20</v>
      </c>
      <c r="G881" s="10">
        <f t="shared" si="52"/>
        <v>543.79999999999995</v>
      </c>
      <c r="H881" s="6">
        <f t="shared" si="53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4"/>
        <v>42788.25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9.5" x14ac:dyDescent="0.4">
      <c r="A882">
        <v>880</v>
      </c>
      <c r="B882" t="s">
        <v>1792</v>
      </c>
      <c r="C882" s="3" t="s">
        <v>1793</v>
      </c>
      <c r="D882" s="9">
        <v>84500</v>
      </c>
      <c r="E882" s="9">
        <v>193101</v>
      </c>
      <c r="F882" t="s">
        <v>20</v>
      </c>
      <c r="G882" s="10">
        <f t="shared" si="52"/>
        <v>228.52189349112427</v>
      </c>
      <c r="H882" s="6">
        <f t="shared" si="53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4"/>
        <v>43667.208333333328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9.5" x14ac:dyDescent="0.4">
      <c r="A883">
        <v>881</v>
      </c>
      <c r="B883" t="s">
        <v>1794</v>
      </c>
      <c r="C883" s="3" t="s">
        <v>1795</v>
      </c>
      <c r="D883" s="9">
        <v>81300</v>
      </c>
      <c r="E883" s="9">
        <v>31665</v>
      </c>
      <c r="F883" t="s">
        <v>14</v>
      </c>
      <c r="G883" s="10">
        <f t="shared" si="52"/>
        <v>38.948339483394832</v>
      </c>
      <c r="H883" s="6">
        <f t="shared" si="53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4"/>
        <v>42194.208333333328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9.5" x14ac:dyDescent="0.4">
      <c r="A884">
        <v>882</v>
      </c>
      <c r="B884" t="s">
        <v>1796</v>
      </c>
      <c r="C884" s="3" t="s">
        <v>1797</v>
      </c>
      <c r="D884" s="9">
        <v>800</v>
      </c>
      <c r="E884" s="9">
        <v>2960</v>
      </c>
      <c r="F884" t="s">
        <v>20</v>
      </c>
      <c r="G884" s="10">
        <f t="shared" si="52"/>
        <v>370</v>
      </c>
      <c r="H884" s="6">
        <f t="shared" si="53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4"/>
        <v>42025.25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3.75" x14ac:dyDescent="0.4">
      <c r="A885">
        <v>883</v>
      </c>
      <c r="B885" t="s">
        <v>1798</v>
      </c>
      <c r="C885" s="3" t="s">
        <v>1799</v>
      </c>
      <c r="D885" s="9">
        <v>3400</v>
      </c>
      <c r="E885" s="9">
        <v>8089</v>
      </c>
      <c r="F885" t="s">
        <v>20</v>
      </c>
      <c r="G885" s="10">
        <f t="shared" si="52"/>
        <v>237.91176470588232</v>
      </c>
      <c r="H885" s="6">
        <f t="shared" si="53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4"/>
        <v>40323.208333333336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9.5" x14ac:dyDescent="0.4">
      <c r="A886">
        <v>884</v>
      </c>
      <c r="B886" t="s">
        <v>1800</v>
      </c>
      <c r="C886" s="3" t="s">
        <v>1801</v>
      </c>
      <c r="D886" s="9">
        <v>170800</v>
      </c>
      <c r="E886" s="9">
        <v>109374</v>
      </c>
      <c r="F886" t="s">
        <v>14</v>
      </c>
      <c r="G886" s="10">
        <f t="shared" si="52"/>
        <v>64.036299765807954</v>
      </c>
      <c r="H886" s="6">
        <f t="shared" si="53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4"/>
        <v>41763.208333333336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9.5" x14ac:dyDescent="0.4">
      <c r="A887">
        <v>885</v>
      </c>
      <c r="B887" t="s">
        <v>1802</v>
      </c>
      <c r="C887" s="3" t="s">
        <v>1803</v>
      </c>
      <c r="D887" s="9">
        <v>1800</v>
      </c>
      <c r="E887" s="9">
        <v>2129</v>
      </c>
      <c r="F887" t="s">
        <v>20</v>
      </c>
      <c r="G887" s="10">
        <f t="shared" si="52"/>
        <v>118.27777777777777</v>
      </c>
      <c r="H887" s="6">
        <f t="shared" si="53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4"/>
        <v>40335.208333333336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9.5" x14ac:dyDescent="0.4">
      <c r="A888">
        <v>886</v>
      </c>
      <c r="B888" t="s">
        <v>1804</v>
      </c>
      <c r="C888" s="3" t="s">
        <v>1805</v>
      </c>
      <c r="D888" s="9">
        <v>150600</v>
      </c>
      <c r="E888" s="9">
        <v>127745</v>
      </c>
      <c r="F888" t="s">
        <v>14</v>
      </c>
      <c r="G888" s="10">
        <f t="shared" si="52"/>
        <v>84.824037184594957</v>
      </c>
      <c r="H888" s="6">
        <f t="shared" si="53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4"/>
        <v>40416.208333333336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3.75" x14ac:dyDescent="0.4">
      <c r="A889">
        <v>887</v>
      </c>
      <c r="B889" t="s">
        <v>1806</v>
      </c>
      <c r="C889" s="3" t="s">
        <v>1807</v>
      </c>
      <c r="D889" s="9">
        <v>7800</v>
      </c>
      <c r="E889" s="9">
        <v>2289</v>
      </c>
      <c r="F889" t="s">
        <v>14</v>
      </c>
      <c r="G889" s="10">
        <f t="shared" si="52"/>
        <v>29.346153846153843</v>
      </c>
      <c r="H889" s="6">
        <f t="shared" si="53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4"/>
        <v>42202.208333333328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3.75" x14ac:dyDescent="0.4">
      <c r="A890">
        <v>888</v>
      </c>
      <c r="B890" t="s">
        <v>1808</v>
      </c>
      <c r="C890" s="3" t="s">
        <v>1809</v>
      </c>
      <c r="D890" s="9">
        <v>5800</v>
      </c>
      <c r="E890" s="9">
        <v>12174</v>
      </c>
      <c r="F890" t="s">
        <v>20</v>
      </c>
      <c r="G890" s="10">
        <f t="shared" si="52"/>
        <v>209.89655172413794</v>
      </c>
      <c r="H890" s="6">
        <f t="shared" si="53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4"/>
        <v>42836.208333333328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9.5" x14ac:dyDescent="0.4">
      <c r="A891">
        <v>889</v>
      </c>
      <c r="B891" t="s">
        <v>1810</v>
      </c>
      <c r="C891" s="3" t="s">
        <v>1811</v>
      </c>
      <c r="D891" s="9">
        <v>5600</v>
      </c>
      <c r="E891" s="9">
        <v>9508</v>
      </c>
      <c r="F891" t="s">
        <v>20</v>
      </c>
      <c r="G891" s="10">
        <f t="shared" si="52"/>
        <v>169.78571428571431</v>
      </c>
      <c r="H891" s="6">
        <f t="shared" si="53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4"/>
        <v>41710.208333333336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9.5" x14ac:dyDescent="0.4">
      <c r="A892">
        <v>890</v>
      </c>
      <c r="B892" t="s">
        <v>1812</v>
      </c>
      <c r="C892" s="3" t="s">
        <v>1813</v>
      </c>
      <c r="D892" s="9">
        <v>134400</v>
      </c>
      <c r="E892" s="9">
        <v>155849</v>
      </c>
      <c r="F892" t="s">
        <v>20</v>
      </c>
      <c r="G892" s="10">
        <f t="shared" si="52"/>
        <v>115.95907738095239</v>
      </c>
      <c r="H892" s="6">
        <f t="shared" si="53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4"/>
        <v>43640.208333333328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3.75" x14ac:dyDescent="0.4">
      <c r="A893">
        <v>891</v>
      </c>
      <c r="B893" t="s">
        <v>1814</v>
      </c>
      <c r="C893" s="3" t="s">
        <v>1815</v>
      </c>
      <c r="D893" s="9">
        <v>3000</v>
      </c>
      <c r="E893" s="9">
        <v>7758</v>
      </c>
      <c r="F893" t="s">
        <v>20</v>
      </c>
      <c r="G893" s="10">
        <f t="shared" si="52"/>
        <v>258.59999999999997</v>
      </c>
      <c r="H893" s="6">
        <f t="shared" si="53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4"/>
        <v>40880.25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9.5" x14ac:dyDescent="0.4">
      <c r="A894">
        <v>892</v>
      </c>
      <c r="B894" t="s">
        <v>1816</v>
      </c>
      <c r="C894" s="3" t="s">
        <v>1817</v>
      </c>
      <c r="D894" s="9">
        <v>6000</v>
      </c>
      <c r="E894" s="9">
        <v>13835</v>
      </c>
      <c r="F894" t="s">
        <v>20</v>
      </c>
      <c r="G894" s="10">
        <f t="shared" si="52"/>
        <v>230.58333333333331</v>
      </c>
      <c r="H894" s="6">
        <f t="shared" si="53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4"/>
        <v>40319.208333333336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9.5" x14ac:dyDescent="0.4">
      <c r="A895">
        <v>893</v>
      </c>
      <c r="B895" t="s">
        <v>1818</v>
      </c>
      <c r="C895" s="3" t="s">
        <v>1819</v>
      </c>
      <c r="D895" s="9">
        <v>8400</v>
      </c>
      <c r="E895" s="9">
        <v>10770</v>
      </c>
      <c r="F895" t="s">
        <v>20</v>
      </c>
      <c r="G895" s="10">
        <f t="shared" si="52"/>
        <v>128.21428571428572</v>
      </c>
      <c r="H895" s="6">
        <f t="shared" si="53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4"/>
        <v>42170.208333333328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9.5" x14ac:dyDescent="0.4">
      <c r="A896">
        <v>894</v>
      </c>
      <c r="B896" t="s">
        <v>1820</v>
      </c>
      <c r="C896" s="3" t="s">
        <v>1821</v>
      </c>
      <c r="D896" s="9">
        <v>1700</v>
      </c>
      <c r="E896" s="9">
        <v>3208</v>
      </c>
      <c r="F896" t="s">
        <v>20</v>
      </c>
      <c r="G896" s="10">
        <f t="shared" si="52"/>
        <v>188.70588235294116</v>
      </c>
      <c r="H896" s="6">
        <f t="shared" si="53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4"/>
        <v>41466.208333333336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3.75" x14ac:dyDescent="0.4">
      <c r="A897">
        <v>895</v>
      </c>
      <c r="B897" t="s">
        <v>1822</v>
      </c>
      <c r="C897" s="3" t="s">
        <v>1823</v>
      </c>
      <c r="D897" s="9">
        <v>159800</v>
      </c>
      <c r="E897" s="9">
        <v>11108</v>
      </c>
      <c r="F897" t="s">
        <v>14</v>
      </c>
      <c r="G897" s="10">
        <f t="shared" si="52"/>
        <v>6.9511889862327907</v>
      </c>
      <c r="H897" s="6">
        <f t="shared" si="53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4"/>
        <v>43134.25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3.75" x14ac:dyDescent="0.4">
      <c r="A898">
        <v>896</v>
      </c>
      <c r="B898" t="s">
        <v>1824</v>
      </c>
      <c r="C898" s="3" t="s">
        <v>1825</v>
      </c>
      <c r="D898" s="9">
        <v>19800</v>
      </c>
      <c r="E898" s="9">
        <v>153338</v>
      </c>
      <c r="F898" t="s">
        <v>20</v>
      </c>
      <c r="G898" s="10">
        <f t="shared" si="52"/>
        <v>774.43434343434342</v>
      </c>
      <c r="H898" s="6">
        <f t="shared" si="53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4"/>
        <v>40738.208333333336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9.5" x14ac:dyDescent="0.4">
      <c r="A899">
        <v>897</v>
      </c>
      <c r="B899" t="s">
        <v>1826</v>
      </c>
      <c r="C899" s="3" t="s">
        <v>1827</v>
      </c>
      <c r="D899" s="9">
        <v>8800</v>
      </c>
      <c r="E899" s="9">
        <v>2437</v>
      </c>
      <c r="F899" t="s">
        <v>14</v>
      </c>
      <c r="G899" s="10">
        <f t="shared" ref="G899:G962" si="56">E899/D899*100</f>
        <v>27.693181818181817</v>
      </c>
      <c r="H899" s="6">
        <f t="shared" ref="H899:H962" si="57">IFERROR(E899/I899,"NONE")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8">(((L899/60)/60)/24)+DATE(1970,1,1)</f>
        <v>43583.208333333328</v>
      </c>
      <c r="O899" s="12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9.5" x14ac:dyDescent="0.4">
      <c r="A900">
        <v>898</v>
      </c>
      <c r="B900" t="s">
        <v>1828</v>
      </c>
      <c r="C900" s="3" t="s">
        <v>1829</v>
      </c>
      <c r="D900" s="9">
        <v>179100</v>
      </c>
      <c r="E900" s="9">
        <v>93991</v>
      </c>
      <c r="F900" t="s">
        <v>14</v>
      </c>
      <c r="G900" s="10">
        <f t="shared" si="56"/>
        <v>52.479620323841424</v>
      </c>
      <c r="H900" s="6">
        <f t="shared" si="5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8"/>
        <v>43815.25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9.5" x14ac:dyDescent="0.4">
      <c r="A901">
        <v>899</v>
      </c>
      <c r="B901" t="s">
        <v>1830</v>
      </c>
      <c r="C901" s="3" t="s">
        <v>1831</v>
      </c>
      <c r="D901" s="9">
        <v>3100</v>
      </c>
      <c r="E901" s="9">
        <v>12620</v>
      </c>
      <c r="F901" t="s">
        <v>20</v>
      </c>
      <c r="G901" s="10">
        <f t="shared" si="56"/>
        <v>407.09677419354841</v>
      </c>
      <c r="H901" s="6">
        <f t="shared" si="5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8"/>
        <v>41554.208333333336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9.5" x14ac:dyDescent="0.4">
      <c r="A902">
        <v>900</v>
      </c>
      <c r="B902" t="s">
        <v>1832</v>
      </c>
      <c r="C902" s="3" t="s">
        <v>1833</v>
      </c>
      <c r="D902" s="9">
        <v>100</v>
      </c>
      <c r="E902" s="9">
        <v>2</v>
      </c>
      <c r="F902" t="s">
        <v>14</v>
      </c>
      <c r="G902" s="10">
        <f t="shared" si="56"/>
        <v>2</v>
      </c>
      <c r="H902" s="6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8"/>
        <v>41901.208333333336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9.5" x14ac:dyDescent="0.4">
      <c r="A903">
        <v>901</v>
      </c>
      <c r="B903" t="s">
        <v>1834</v>
      </c>
      <c r="C903" s="3" t="s">
        <v>1835</v>
      </c>
      <c r="D903" s="9">
        <v>5600</v>
      </c>
      <c r="E903" s="9">
        <v>8746</v>
      </c>
      <c r="F903" t="s">
        <v>20</v>
      </c>
      <c r="G903" s="10">
        <f t="shared" si="56"/>
        <v>156.17857142857144</v>
      </c>
      <c r="H903" s="6">
        <f t="shared" si="57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8"/>
        <v>43298.208333333328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9.5" x14ac:dyDescent="0.4">
      <c r="A904">
        <v>902</v>
      </c>
      <c r="B904" t="s">
        <v>1836</v>
      </c>
      <c r="C904" s="3" t="s">
        <v>1837</v>
      </c>
      <c r="D904" s="9">
        <v>1400</v>
      </c>
      <c r="E904" s="9">
        <v>3534</v>
      </c>
      <c r="F904" t="s">
        <v>20</v>
      </c>
      <c r="G904" s="10">
        <f t="shared" si="56"/>
        <v>252.42857142857144</v>
      </c>
      <c r="H904" s="6">
        <f t="shared" si="5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8"/>
        <v>42399.25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3.75" x14ac:dyDescent="0.4">
      <c r="A905">
        <v>903</v>
      </c>
      <c r="B905" t="s">
        <v>1838</v>
      </c>
      <c r="C905" s="3" t="s">
        <v>1839</v>
      </c>
      <c r="D905" s="9">
        <v>41000</v>
      </c>
      <c r="E905" s="9">
        <v>709</v>
      </c>
      <c r="F905" t="s">
        <v>47</v>
      </c>
      <c r="G905" s="10">
        <f t="shared" si="56"/>
        <v>1.729268292682927</v>
      </c>
      <c r="H905" s="6">
        <f t="shared" si="57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8"/>
        <v>41034.208333333336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9.5" x14ac:dyDescent="0.4">
      <c r="A906">
        <v>904</v>
      </c>
      <c r="B906" t="s">
        <v>1840</v>
      </c>
      <c r="C906" s="3" t="s">
        <v>1841</v>
      </c>
      <c r="D906" s="9">
        <v>6500</v>
      </c>
      <c r="E906" s="9">
        <v>795</v>
      </c>
      <c r="F906" t="s">
        <v>14</v>
      </c>
      <c r="G906" s="10">
        <f t="shared" si="56"/>
        <v>12.230769230769232</v>
      </c>
      <c r="H906" s="6">
        <f t="shared" si="57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8"/>
        <v>41186.208333333336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9.5" x14ac:dyDescent="0.4">
      <c r="A907">
        <v>905</v>
      </c>
      <c r="B907" t="s">
        <v>1842</v>
      </c>
      <c r="C907" s="3" t="s">
        <v>1843</v>
      </c>
      <c r="D907" s="9">
        <v>7900</v>
      </c>
      <c r="E907" s="9">
        <v>12955</v>
      </c>
      <c r="F907" t="s">
        <v>20</v>
      </c>
      <c r="G907" s="10">
        <f t="shared" si="56"/>
        <v>163.98734177215189</v>
      </c>
      <c r="H907" s="6">
        <f t="shared" si="5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8"/>
        <v>41536.208333333336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3.75" x14ac:dyDescent="0.4">
      <c r="A908">
        <v>906</v>
      </c>
      <c r="B908" t="s">
        <v>1844</v>
      </c>
      <c r="C908" s="3" t="s">
        <v>1845</v>
      </c>
      <c r="D908" s="9">
        <v>5500</v>
      </c>
      <c r="E908" s="9">
        <v>8964</v>
      </c>
      <c r="F908" t="s">
        <v>20</v>
      </c>
      <c r="G908" s="10">
        <f t="shared" si="56"/>
        <v>162.98181818181817</v>
      </c>
      <c r="H908" s="6">
        <f t="shared" si="5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8"/>
        <v>42868.208333333328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9.5" x14ac:dyDescent="0.4">
      <c r="A909">
        <v>907</v>
      </c>
      <c r="B909" t="s">
        <v>1846</v>
      </c>
      <c r="C909" s="3" t="s">
        <v>1847</v>
      </c>
      <c r="D909" s="9">
        <v>9100</v>
      </c>
      <c r="E909" s="9">
        <v>1843</v>
      </c>
      <c r="F909" t="s">
        <v>14</v>
      </c>
      <c r="G909" s="10">
        <f t="shared" si="56"/>
        <v>20.252747252747252</v>
      </c>
      <c r="H909" s="6">
        <f t="shared" si="57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8"/>
        <v>40660.208333333336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9.5" x14ac:dyDescent="0.4">
      <c r="A910">
        <v>908</v>
      </c>
      <c r="B910" t="s">
        <v>1848</v>
      </c>
      <c r="C910" s="3" t="s">
        <v>1849</v>
      </c>
      <c r="D910" s="9">
        <v>38200</v>
      </c>
      <c r="E910" s="9">
        <v>121950</v>
      </c>
      <c r="F910" t="s">
        <v>20</v>
      </c>
      <c r="G910" s="10">
        <f t="shared" si="56"/>
        <v>319.24083769633506</v>
      </c>
      <c r="H910" s="6">
        <f t="shared" si="5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8"/>
        <v>41031.208333333336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9.5" x14ac:dyDescent="0.4">
      <c r="A911">
        <v>909</v>
      </c>
      <c r="B911" t="s">
        <v>1850</v>
      </c>
      <c r="C911" s="3" t="s">
        <v>1851</v>
      </c>
      <c r="D911" s="9">
        <v>1800</v>
      </c>
      <c r="E911" s="9">
        <v>8621</v>
      </c>
      <c r="F911" t="s">
        <v>20</v>
      </c>
      <c r="G911" s="10">
        <f t="shared" si="56"/>
        <v>478.94444444444446</v>
      </c>
      <c r="H911" s="6">
        <f t="shared" si="57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8"/>
        <v>43255.208333333328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9.5" x14ac:dyDescent="0.4">
      <c r="A912">
        <v>910</v>
      </c>
      <c r="B912" t="s">
        <v>1852</v>
      </c>
      <c r="C912" s="3" t="s">
        <v>1853</v>
      </c>
      <c r="D912" s="9">
        <v>154500</v>
      </c>
      <c r="E912" s="9">
        <v>30215</v>
      </c>
      <c r="F912" t="s">
        <v>74</v>
      </c>
      <c r="G912" s="10">
        <f t="shared" si="56"/>
        <v>19.556634304207122</v>
      </c>
      <c r="H912" s="6">
        <f t="shared" si="5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8"/>
        <v>42026.25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9.5" x14ac:dyDescent="0.4">
      <c r="A913">
        <v>911</v>
      </c>
      <c r="B913" t="s">
        <v>1854</v>
      </c>
      <c r="C913" s="3" t="s">
        <v>1855</v>
      </c>
      <c r="D913" s="9">
        <v>5800</v>
      </c>
      <c r="E913" s="9">
        <v>11539</v>
      </c>
      <c r="F913" t="s">
        <v>20</v>
      </c>
      <c r="G913" s="10">
        <f t="shared" si="56"/>
        <v>198.94827586206895</v>
      </c>
      <c r="H913" s="6">
        <f t="shared" si="5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8"/>
        <v>43717.208333333328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9.5" x14ac:dyDescent="0.4">
      <c r="A914">
        <v>912</v>
      </c>
      <c r="B914" t="s">
        <v>1856</v>
      </c>
      <c r="C914" s="3" t="s">
        <v>1857</v>
      </c>
      <c r="D914" s="9">
        <v>1800</v>
      </c>
      <c r="E914" s="9">
        <v>14310</v>
      </c>
      <c r="F914" t="s">
        <v>20</v>
      </c>
      <c r="G914" s="10">
        <f t="shared" si="56"/>
        <v>795</v>
      </c>
      <c r="H914" s="6">
        <f t="shared" si="5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8"/>
        <v>41157.208333333336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9.5" x14ac:dyDescent="0.4">
      <c r="A915">
        <v>913</v>
      </c>
      <c r="B915" t="s">
        <v>1858</v>
      </c>
      <c r="C915" s="3" t="s">
        <v>1859</v>
      </c>
      <c r="D915" s="9">
        <v>70200</v>
      </c>
      <c r="E915" s="9">
        <v>35536</v>
      </c>
      <c r="F915" t="s">
        <v>14</v>
      </c>
      <c r="G915" s="10">
        <f t="shared" si="56"/>
        <v>50.621082621082621</v>
      </c>
      <c r="H915" s="6">
        <f t="shared" si="5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8"/>
        <v>43597.208333333328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9.5" x14ac:dyDescent="0.4">
      <c r="A916">
        <v>914</v>
      </c>
      <c r="B916" t="s">
        <v>1860</v>
      </c>
      <c r="C916" s="3" t="s">
        <v>1861</v>
      </c>
      <c r="D916" s="9">
        <v>6400</v>
      </c>
      <c r="E916" s="9">
        <v>3676</v>
      </c>
      <c r="F916" t="s">
        <v>14</v>
      </c>
      <c r="G916" s="10">
        <f t="shared" si="56"/>
        <v>57.4375</v>
      </c>
      <c r="H916" s="6">
        <f t="shared" si="5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8"/>
        <v>41490.208333333336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9.5" x14ac:dyDescent="0.4">
      <c r="A917">
        <v>915</v>
      </c>
      <c r="B917" t="s">
        <v>1862</v>
      </c>
      <c r="C917" s="3" t="s">
        <v>1863</v>
      </c>
      <c r="D917" s="9">
        <v>125900</v>
      </c>
      <c r="E917" s="9">
        <v>195936</v>
      </c>
      <c r="F917" t="s">
        <v>20</v>
      </c>
      <c r="G917" s="10">
        <f t="shared" si="56"/>
        <v>155.62827640984909</v>
      </c>
      <c r="H917" s="6">
        <f t="shared" si="5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8"/>
        <v>42976.208333333328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3.75" x14ac:dyDescent="0.4">
      <c r="A918">
        <v>916</v>
      </c>
      <c r="B918" t="s">
        <v>1864</v>
      </c>
      <c r="C918" s="3" t="s">
        <v>1865</v>
      </c>
      <c r="D918" s="9">
        <v>3700</v>
      </c>
      <c r="E918" s="9">
        <v>1343</v>
      </c>
      <c r="F918" t="s">
        <v>14</v>
      </c>
      <c r="G918" s="10">
        <f t="shared" si="56"/>
        <v>36.297297297297298</v>
      </c>
      <c r="H918" s="6">
        <f t="shared" si="57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8"/>
        <v>41991.25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9.5" x14ac:dyDescent="0.4">
      <c r="A919">
        <v>917</v>
      </c>
      <c r="B919" t="s">
        <v>1866</v>
      </c>
      <c r="C919" s="3" t="s">
        <v>1867</v>
      </c>
      <c r="D919" s="9">
        <v>3600</v>
      </c>
      <c r="E919" s="9">
        <v>2097</v>
      </c>
      <c r="F919" t="s">
        <v>47</v>
      </c>
      <c r="G919" s="10">
        <f t="shared" si="56"/>
        <v>58.25</v>
      </c>
      <c r="H919" s="6">
        <f t="shared" si="57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8"/>
        <v>40722.208333333336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9.5" x14ac:dyDescent="0.4">
      <c r="A920">
        <v>918</v>
      </c>
      <c r="B920" t="s">
        <v>1868</v>
      </c>
      <c r="C920" s="3" t="s">
        <v>1869</v>
      </c>
      <c r="D920" s="9">
        <v>3800</v>
      </c>
      <c r="E920" s="9">
        <v>9021</v>
      </c>
      <c r="F920" t="s">
        <v>20</v>
      </c>
      <c r="G920" s="10">
        <f t="shared" si="56"/>
        <v>237.39473684210526</v>
      </c>
      <c r="H920" s="6">
        <f t="shared" si="57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8"/>
        <v>41117.208333333336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9.5" x14ac:dyDescent="0.4">
      <c r="A921">
        <v>919</v>
      </c>
      <c r="B921" t="s">
        <v>1870</v>
      </c>
      <c r="C921" s="3" t="s">
        <v>1871</v>
      </c>
      <c r="D921" s="9">
        <v>35600</v>
      </c>
      <c r="E921" s="9">
        <v>20915</v>
      </c>
      <c r="F921" t="s">
        <v>14</v>
      </c>
      <c r="G921" s="10">
        <f t="shared" si="56"/>
        <v>58.75</v>
      </c>
      <c r="H921" s="6">
        <f t="shared" si="5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8"/>
        <v>43022.208333333328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9.5" x14ac:dyDescent="0.4">
      <c r="A922">
        <v>920</v>
      </c>
      <c r="B922" t="s">
        <v>1872</v>
      </c>
      <c r="C922" s="3" t="s">
        <v>1873</v>
      </c>
      <c r="D922" s="9">
        <v>5300</v>
      </c>
      <c r="E922" s="9">
        <v>9676</v>
      </c>
      <c r="F922" t="s">
        <v>20</v>
      </c>
      <c r="G922" s="10">
        <f t="shared" si="56"/>
        <v>182.56603773584905</v>
      </c>
      <c r="H922" s="6">
        <f t="shared" si="5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8"/>
        <v>43503.25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9.5" x14ac:dyDescent="0.4">
      <c r="A923">
        <v>921</v>
      </c>
      <c r="B923" t="s">
        <v>1874</v>
      </c>
      <c r="C923" s="3" t="s">
        <v>1875</v>
      </c>
      <c r="D923" s="9">
        <v>160400</v>
      </c>
      <c r="E923" s="9">
        <v>1210</v>
      </c>
      <c r="F923" t="s">
        <v>14</v>
      </c>
      <c r="G923" s="10">
        <f t="shared" si="56"/>
        <v>0.75436408977556113</v>
      </c>
      <c r="H923" s="6">
        <f t="shared" si="57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8"/>
        <v>40951.25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9.5" x14ac:dyDescent="0.4">
      <c r="A924">
        <v>922</v>
      </c>
      <c r="B924" t="s">
        <v>1876</v>
      </c>
      <c r="C924" s="3" t="s">
        <v>1877</v>
      </c>
      <c r="D924" s="9">
        <v>51400</v>
      </c>
      <c r="E924" s="9">
        <v>90440</v>
      </c>
      <c r="F924" t="s">
        <v>20</v>
      </c>
      <c r="G924" s="10">
        <f t="shared" si="56"/>
        <v>175.95330739299609</v>
      </c>
      <c r="H924" s="6">
        <f t="shared" si="57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8"/>
        <v>43443.25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9.5" x14ac:dyDescent="0.4">
      <c r="A925">
        <v>923</v>
      </c>
      <c r="B925" t="s">
        <v>1878</v>
      </c>
      <c r="C925" s="3" t="s">
        <v>1879</v>
      </c>
      <c r="D925" s="9">
        <v>1700</v>
      </c>
      <c r="E925" s="9">
        <v>4044</v>
      </c>
      <c r="F925" t="s">
        <v>20</v>
      </c>
      <c r="G925" s="10">
        <f t="shared" si="56"/>
        <v>237.88235294117646</v>
      </c>
      <c r="H925" s="6">
        <f t="shared" si="57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8"/>
        <v>40373.208333333336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9.5" x14ac:dyDescent="0.4">
      <c r="A926">
        <v>924</v>
      </c>
      <c r="B926" t="s">
        <v>1880</v>
      </c>
      <c r="C926" s="3" t="s">
        <v>1881</v>
      </c>
      <c r="D926" s="9">
        <v>39400</v>
      </c>
      <c r="E926" s="9">
        <v>192292</v>
      </c>
      <c r="F926" t="s">
        <v>20</v>
      </c>
      <c r="G926" s="10">
        <f t="shared" si="56"/>
        <v>488.05076142131981</v>
      </c>
      <c r="H926" s="6">
        <f t="shared" si="5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8"/>
        <v>43769.208333333328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3.75" x14ac:dyDescent="0.4">
      <c r="A927">
        <v>925</v>
      </c>
      <c r="B927" t="s">
        <v>1882</v>
      </c>
      <c r="C927" s="3" t="s">
        <v>1883</v>
      </c>
      <c r="D927" s="9">
        <v>3000</v>
      </c>
      <c r="E927" s="9">
        <v>6722</v>
      </c>
      <c r="F927" t="s">
        <v>20</v>
      </c>
      <c r="G927" s="10">
        <f t="shared" si="56"/>
        <v>224.06666666666669</v>
      </c>
      <c r="H927" s="6">
        <f t="shared" si="57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8"/>
        <v>43000.208333333328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9.5" x14ac:dyDescent="0.4">
      <c r="A928">
        <v>926</v>
      </c>
      <c r="B928" t="s">
        <v>1884</v>
      </c>
      <c r="C928" s="3" t="s">
        <v>1885</v>
      </c>
      <c r="D928" s="9">
        <v>8700</v>
      </c>
      <c r="E928" s="9">
        <v>1577</v>
      </c>
      <c r="F928" t="s">
        <v>14</v>
      </c>
      <c r="G928" s="10">
        <f t="shared" si="56"/>
        <v>18.126436781609197</v>
      </c>
      <c r="H928" s="6">
        <f t="shared" si="57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8"/>
        <v>42502.208333333328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9.5" x14ac:dyDescent="0.4">
      <c r="A929">
        <v>927</v>
      </c>
      <c r="B929" t="s">
        <v>1886</v>
      </c>
      <c r="C929" s="3" t="s">
        <v>1887</v>
      </c>
      <c r="D929" s="9">
        <v>7200</v>
      </c>
      <c r="E929" s="9">
        <v>3301</v>
      </c>
      <c r="F929" t="s">
        <v>14</v>
      </c>
      <c r="G929" s="10">
        <f t="shared" si="56"/>
        <v>45.847222222222221</v>
      </c>
      <c r="H929" s="6">
        <f t="shared" si="57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8"/>
        <v>41102.208333333336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9.5" x14ac:dyDescent="0.4">
      <c r="A930">
        <v>928</v>
      </c>
      <c r="B930" t="s">
        <v>1888</v>
      </c>
      <c r="C930" s="3" t="s">
        <v>1889</v>
      </c>
      <c r="D930" s="9">
        <v>167400</v>
      </c>
      <c r="E930" s="9">
        <v>196386</v>
      </c>
      <c r="F930" t="s">
        <v>20</v>
      </c>
      <c r="G930" s="10">
        <f t="shared" si="56"/>
        <v>117.31541218637993</v>
      </c>
      <c r="H930" s="6">
        <f t="shared" si="5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8"/>
        <v>41637.25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9.5" x14ac:dyDescent="0.4">
      <c r="A931">
        <v>929</v>
      </c>
      <c r="B931" t="s">
        <v>1890</v>
      </c>
      <c r="C931" s="3" t="s">
        <v>1891</v>
      </c>
      <c r="D931" s="9">
        <v>5500</v>
      </c>
      <c r="E931" s="9">
        <v>11952</v>
      </c>
      <c r="F931" t="s">
        <v>20</v>
      </c>
      <c r="G931" s="10">
        <f t="shared" si="56"/>
        <v>217.30909090909088</v>
      </c>
      <c r="H931" s="6">
        <f t="shared" si="5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8"/>
        <v>42858.208333333328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9.5" x14ac:dyDescent="0.4">
      <c r="A932">
        <v>930</v>
      </c>
      <c r="B932" t="s">
        <v>1892</v>
      </c>
      <c r="C932" s="3" t="s">
        <v>1893</v>
      </c>
      <c r="D932" s="9">
        <v>3500</v>
      </c>
      <c r="E932" s="9">
        <v>3930</v>
      </c>
      <c r="F932" t="s">
        <v>20</v>
      </c>
      <c r="G932" s="10">
        <f t="shared" si="56"/>
        <v>112.28571428571428</v>
      </c>
      <c r="H932" s="6">
        <f t="shared" si="57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8"/>
        <v>42060.25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9.5" x14ac:dyDescent="0.4">
      <c r="A933">
        <v>931</v>
      </c>
      <c r="B933" t="s">
        <v>1894</v>
      </c>
      <c r="C933" s="3" t="s">
        <v>1895</v>
      </c>
      <c r="D933" s="9">
        <v>7900</v>
      </c>
      <c r="E933" s="9">
        <v>5729</v>
      </c>
      <c r="F933" t="s">
        <v>14</v>
      </c>
      <c r="G933" s="10">
        <f t="shared" si="56"/>
        <v>72.51898734177216</v>
      </c>
      <c r="H933" s="6">
        <f t="shared" si="5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8"/>
        <v>41818.208333333336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9.5" x14ac:dyDescent="0.4">
      <c r="A934">
        <v>932</v>
      </c>
      <c r="B934" t="s">
        <v>1896</v>
      </c>
      <c r="C934" s="3" t="s">
        <v>1897</v>
      </c>
      <c r="D934" s="9">
        <v>2300</v>
      </c>
      <c r="E934" s="9">
        <v>4883</v>
      </c>
      <c r="F934" t="s">
        <v>20</v>
      </c>
      <c r="G934" s="10">
        <f t="shared" si="56"/>
        <v>212.30434782608697</v>
      </c>
      <c r="H934" s="6">
        <f t="shared" si="5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8"/>
        <v>41709.208333333336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9.5" x14ac:dyDescent="0.4">
      <c r="A935">
        <v>933</v>
      </c>
      <c r="B935" t="s">
        <v>1898</v>
      </c>
      <c r="C935" s="3" t="s">
        <v>1899</v>
      </c>
      <c r="D935" s="9">
        <v>73000</v>
      </c>
      <c r="E935" s="9">
        <v>175015</v>
      </c>
      <c r="F935" t="s">
        <v>20</v>
      </c>
      <c r="G935" s="10">
        <f t="shared" si="56"/>
        <v>239.74657534246577</v>
      </c>
      <c r="H935" s="6">
        <f t="shared" si="5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8"/>
        <v>41372.208333333336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9.5" x14ac:dyDescent="0.4">
      <c r="A936">
        <v>934</v>
      </c>
      <c r="B936" t="s">
        <v>1900</v>
      </c>
      <c r="C936" s="3" t="s">
        <v>1901</v>
      </c>
      <c r="D936" s="9">
        <v>6200</v>
      </c>
      <c r="E936" s="9">
        <v>11280</v>
      </c>
      <c r="F936" t="s">
        <v>20</v>
      </c>
      <c r="G936" s="10">
        <f t="shared" si="56"/>
        <v>181.93548387096774</v>
      </c>
      <c r="H936" s="6">
        <f t="shared" si="5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8"/>
        <v>42422.25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3.75" x14ac:dyDescent="0.4">
      <c r="A937">
        <v>935</v>
      </c>
      <c r="B937" t="s">
        <v>1902</v>
      </c>
      <c r="C937" s="3" t="s">
        <v>1903</v>
      </c>
      <c r="D937" s="9">
        <v>6100</v>
      </c>
      <c r="E937" s="9">
        <v>10012</v>
      </c>
      <c r="F937" t="s">
        <v>20</v>
      </c>
      <c r="G937" s="10">
        <f t="shared" si="56"/>
        <v>164.13114754098362</v>
      </c>
      <c r="H937" s="6">
        <f t="shared" si="5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8"/>
        <v>42209.208333333328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9.5" x14ac:dyDescent="0.4">
      <c r="A938">
        <v>936</v>
      </c>
      <c r="B938" t="s">
        <v>1246</v>
      </c>
      <c r="C938" s="3" t="s">
        <v>1904</v>
      </c>
      <c r="D938" s="9">
        <v>103200</v>
      </c>
      <c r="E938" s="9">
        <v>1690</v>
      </c>
      <c r="F938" t="s">
        <v>14</v>
      </c>
      <c r="G938" s="10">
        <f t="shared" si="56"/>
        <v>1.6375968992248062</v>
      </c>
      <c r="H938" s="6">
        <f t="shared" si="57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8"/>
        <v>43668.208333333328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9.5" x14ac:dyDescent="0.4">
      <c r="A939">
        <v>937</v>
      </c>
      <c r="B939" t="s">
        <v>1905</v>
      </c>
      <c r="C939" s="3" t="s">
        <v>1906</v>
      </c>
      <c r="D939" s="9">
        <v>171000</v>
      </c>
      <c r="E939" s="9">
        <v>84891</v>
      </c>
      <c r="F939" t="s">
        <v>74</v>
      </c>
      <c r="G939" s="10">
        <f t="shared" si="56"/>
        <v>49.64385964912281</v>
      </c>
      <c r="H939" s="6">
        <f t="shared" si="5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8"/>
        <v>42334.25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9.5" x14ac:dyDescent="0.4">
      <c r="A940">
        <v>938</v>
      </c>
      <c r="B940" t="s">
        <v>1907</v>
      </c>
      <c r="C940" s="3" t="s">
        <v>1908</v>
      </c>
      <c r="D940" s="9">
        <v>9200</v>
      </c>
      <c r="E940" s="9">
        <v>10093</v>
      </c>
      <c r="F940" t="s">
        <v>20</v>
      </c>
      <c r="G940" s="10">
        <f t="shared" si="56"/>
        <v>109.70652173913042</v>
      </c>
      <c r="H940" s="6">
        <f t="shared" si="57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8"/>
        <v>43263.208333333328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3.75" x14ac:dyDescent="0.4">
      <c r="A941">
        <v>939</v>
      </c>
      <c r="B941" t="s">
        <v>1909</v>
      </c>
      <c r="C941" s="3" t="s">
        <v>1910</v>
      </c>
      <c r="D941" s="9">
        <v>7800</v>
      </c>
      <c r="E941" s="9">
        <v>3839</v>
      </c>
      <c r="F941" t="s">
        <v>14</v>
      </c>
      <c r="G941" s="10">
        <f t="shared" si="56"/>
        <v>49.217948717948715</v>
      </c>
      <c r="H941" s="6">
        <f t="shared" si="57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8"/>
        <v>40670.208333333336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9.5" x14ac:dyDescent="0.4">
      <c r="A942">
        <v>940</v>
      </c>
      <c r="B942" t="s">
        <v>1911</v>
      </c>
      <c r="C942" s="3" t="s">
        <v>1912</v>
      </c>
      <c r="D942" s="9">
        <v>9900</v>
      </c>
      <c r="E942" s="9">
        <v>6161</v>
      </c>
      <c r="F942" t="s">
        <v>47</v>
      </c>
      <c r="G942" s="10">
        <f t="shared" si="56"/>
        <v>62.232323232323225</v>
      </c>
      <c r="H942" s="6">
        <f t="shared" si="57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8"/>
        <v>41244.25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9.5" x14ac:dyDescent="0.4">
      <c r="A943">
        <v>941</v>
      </c>
      <c r="B943" t="s">
        <v>1913</v>
      </c>
      <c r="C943" s="3" t="s">
        <v>1914</v>
      </c>
      <c r="D943" s="9">
        <v>43000</v>
      </c>
      <c r="E943" s="9">
        <v>5615</v>
      </c>
      <c r="F943" t="s">
        <v>14</v>
      </c>
      <c r="G943" s="10">
        <f t="shared" si="56"/>
        <v>13.05813953488372</v>
      </c>
      <c r="H943" s="6">
        <f t="shared" si="57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8"/>
        <v>40552.25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9.5" x14ac:dyDescent="0.4">
      <c r="A944">
        <v>942</v>
      </c>
      <c r="B944" t="s">
        <v>1907</v>
      </c>
      <c r="C944" s="3" t="s">
        <v>1915</v>
      </c>
      <c r="D944" s="9">
        <v>9600</v>
      </c>
      <c r="E944" s="9">
        <v>6205</v>
      </c>
      <c r="F944" t="s">
        <v>14</v>
      </c>
      <c r="G944" s="10">
        <f t="shared" si="56"/>
        <v>64.635416666666671</v>
      </c>
      <c r="H944" s="6">
        <f t="shared" si="57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8"/>
        <v>40568.25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9.5" x14ac:dyDescent="0.4">
      <c r="A945">
        <v>943</v>
      </c>
      <c r="B945" t="s">
        <v>1916</v>
      </c>
      <c r="C945" s="3" t="s">
        <v>1917</v>
      </c>
      <c r="D945" s="9">
        <v>7500</v>
      </c>
      <c r="E945" s="9">
        <v>11969</v>
      </c>
      <c r="F945" t="s">
        <v>20</v>
      </c>
      <c r="G945" s="10">
        <f t="shared" si="56"/>
        <v>159.58666666666667</v>
      </c>
      <c r="H945" s="6">
        <f t="shared" si="5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8"/>
        <v>41906.208333333336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9.5" x14ac:dyDescent="0.4">
      <c r="A946">
        <v>944</v>
      </c>
      <c r="B946" t="s">
        <v>1918</v>
      </c>
      <c r="C946" s="3" t="s">
        <v>1919</v>
      </c>
      <c r="D946" s="9">
        <v>10000</v>
      </c>
      <c r="E946" s="9">
        <v>8142</v>
      </c>
      <c r="F946" t="s">
        <v>14</v>
      </c>
      <c r="G946" s="10">
        <f t="shared" si="56"/>
        <v>81.42</v>
      </c>
      <c r="H946" s="6">
        <f t="shared" si="5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8"/>
        <v>42776.25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9.5" x14ac:dyDescent="0.4">
      <c r="A947">
        <v>945</v>
      </c>
      <c r="B947" t="s">
        <v>1920</v>
      </c>
      <c r="C947" s="3" t="s">
        <v>1921</v>
      </c>
      <c r="D947" s="9">
        <v>172000</v>
      </c>
      <c r="E947" s="9">
        <v>55805</v>
      </c>
      <c r="F947" t="s">
        <v>14</v>
      </c>
      <c r="G947" s="10">
        <f t="shared" si="56"/>
        <v>32.444767441860463</v>
      </c>
      <c r="H947" s="6">
        <f t="shared" si="5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8"/>
        <v>41004.208333333336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3.75" x14ac:dyDescent="0.4">
      <c r="A948">
        <v>946</v>
      </c>
      <c r="B948" t="s">
        <v>1922</v>
      </c>
      <c r="C948" s="3" t="s">
        <v>1923</v>
      </c>
      <c r="D948" s="9">
        <v>153700</v>
      </c>
      <c r="E948" s="9">
        <v>15238</v>
      </c>
      <c r="F948" t="s">
        <v>14</v>
      </c>
      <c r="G948" s="10">
        <f t="shared" si="56"/>
        <v>9.9141184124918666</v>
      </c>
      <c r="H948" s="6">
        <f t="shared" si="5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8"/>
        <v>40710.208333333336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9.5" x14ac:dyDescent="0.4">
      <c r="A949">
        <v>947</v>
      </c>
      <c r="B949" t="s">
        <v>1924</v>
      </c>
      <c r="C949" s="3" t="s">
        <v>1925</v>
      </c>
      <c r="D949" s="9">
        <v>3600</v>
      </c>
      <c r="E949" s="9">
        <v>961</v>
      </c>
      <c r="F949" t="s">
        <v>14</v>
      </c>
      <c r="G949" s="10">
        <f t="shared" si="56"/>
        <v>26.694444444444443</v>
      </c>
      <c r="H949" s="6">
        <f t="shared" si="57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8"/>
        <v>41908.208333333336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9.5" x14ac:dyDescent="0.4">
      <c r="A950">
        <v>948</v>
      </c>
      <c r="B950" t="s">
        <v>1926</v>
      </c>
      <c r="C950" s="3" t="s">
        <v>1927</v>
      </c>
      <c r="D950" s="9">
        <v>9400</v>
      </c>
      <c r="E950" s="9">
        <v>5918</v>
      </c>
      <c r="F950" t="s">
        <v>74</v>
      </c>
      <c r="G950" s="10">
        <f t="shared" si="56"/>
        <v>62.957446808510639</v>
      </c>
      <c r="H950" s="6">
        <f t="shared" si="5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8"/>
        <v>41985.25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3.75" x14ac:dyDescent="0.4">
      <c r="A951">
        <v>949</v>
      </c>
      <c r="B951" t="s">
        <v>1928</v>
      </c>
      <c r="C951" s="3" t="s">
        <v>1929</v>
      </c>
      <c r="D951" s="9">
        <v>5900</v>
      </c>
      <c r="E951" s="9">
        <v>9520</v>
      </c>
      <c r="F951" t="s">
        <v>20</v>
      </c>
      <c r="G951" s="10">
        <f t="shared" si="56"/>
        <v>161.35593220338984</v>
      </c>
      <c r="H951" s="6">
        <f t="shared" si="5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8"/>
        <v>42112.208333333328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9.5" x14ac:dyDescent="0.4">
      <c r="A952">
        <v>950</v>
      </c>
      <c r="B952" t="s">
        <v>1930</v>
      </c>
      <c r="C952" s="3" t="s">
        <v>1931</v>
      </c>
      <c r="D952" s="9">
        <v>100</v>
      </c>
      <c r="E952" s="9">
        <v>5</v>
      </c>
      <c r="F952" t="s">
        <v>14</v>
      </c>
      <c r="G952" s="10">
        <f t="shared" si="56"/>
        <v>5</v>
      </c>
      <c r="H952" s="6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8"/>
        <v>43571.208333333328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9.5" x14ac:dyDescent="0.4">
      <c r="A953">
        <v>951</v>
      </c>
      <c r="B953" t="s">
        <v>1932</v>
      </c>
      <c r="C953" s="3" t="s">
        <v>1933</v>
      </c>
      <c r="D953" s="9">
        <v>14500</v>
      </c>
      <c r="E953" s="9">
        <v>159056</v>
      </c>
      <c r="F953" t="s">
        <v>20</v>
      </c>
      <c r="G953" s="10">
        <f t="shared" si="56"/>
        <v>1096.9379310344827</v>
      </c>
      <c r="H953" s="6">
        <f t="shared" si="5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8"/>
        <v>42730.25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9.5" x14ac:dyDescent="0.4">
      <c r="A954">
        <v>952</v>
      </c>
      <c r="B954" t="s">
        <v>1934</v>
      </c>
      <c r="C954" s="3" t="s">
        <v>1935</v>
      </c>
      <c r="D954" s="9">
        <v>145500</v>
      </c>
      <c r="E954" s="9">
        <v>101987</v>
      </c>
      <c r="F954" t="s">
        <v>74</v>
      </c>
      <c r="G954" s="10">
        <f t="shared" si="56"/>
        <v>70.094158075601371</v>
      </c>
      <c r="H954" s="6">
        <f t="shared" si="5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8"/>
        <v>42591.208333333328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3.75" x14ac:dyDescent="0.4">
      <c r="A955">
        <v>953</v>
      </c>
      <c r="B955" t="s">
        <v>1936</v>
      </c>
      <c r="C955" s="3" t="s">
        <v>1937</v>
      </c>
      <c r="D955" s="9">
        <v>3300</v>
      </c>
      <c r="E955" s="9">
        <v>1980</v>
      </c>
      <c r="F955" t="s">
        <v>14</v>
      </c>
      <c r="G955" s="10">
        <f t="shared" si="56"/>
        <v>60</v>
      </c>
      <c r="H955" s="6">
        <f t="shared" si="57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8"/>
        <v>42358.25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9.5" x14ac:dyDescent="0.4">
      <c r="A956">
        <v>954</v>
      </c>
      <c r="B956" t="s">
        <v>1938</v>
      </c>
      <c r="C956" s="3" t="s">
        <v>1939</v>
      </c>
      <c r="D956" s="9">
        <v>42600</v>
      </c>
      <c r="E956" s="9">
        <v>156384</v>
      </c>
      <c r="F956" t="s">
        <v>20</v>
      </c>
      <c r="G956" s="10">
        <f t="shared" si="56"/>
        <v>367.0985915492958</v>
      </c>
      <c r="H956" s="6">
        <f t="shared" si="5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8"/>
        <v>41174.208333333336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3.75" x14ac:dyDescent="0.4">
      <c r="A957">
        <v>955</v>
      </c>
      <c r="B957" t="s">
        <v>1940</v>
      </c>
      <c r="C957" s="3" t="s">
        <v>1941</v>
      </c>
      <c r="D957" s="9">
        <v>700</v>
      </c>
      <c r="E957" s="9">
        <v>7763</v>
      </c>
      <c r="F957" t="s">
        <v>20</v>
      </c>
      <c r="G957" s="10">
        <f t="shared" si="56"/>
        <v>1109</v>
      </c>
      <c r="H957" s="6">
        <f t="shared" si="57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8"/>
        <v>41238.25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9.5" x14ac:dyDescent="0.4">
      <c r="A958">
        <v>956</v>
      </c>
      <c r="B958" t="s">
        <v>1942</v>
      </c>
      <c r="C958" s="3" t="s">
        <v>1943</v>
      </c>
      <c r="D958" s="9">
        <v>187600</v>
      </c>
      <c r="E958" s="9">
        <v>35698</v>
      </c>
      <c r="F958" t="s">
        <v>14</v>
      </c>
      <c r="G958" s="10">
        <f t="shared" si="56"/>
        <v>19.028784648187631</v>
      </c>
      <c r="H958" s="6">
        <f t="shared" si="57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8"/>
        <v>42360.25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9.5" x14ac:dyDescent="0.4">
      <c r="A959">
        <v>957</v>
      </c>
      <c r="B959" t="s">
        <v>1944</v>
      </c>
      <c r="C959" s="3" t="s">
        <v>1945</v>
      </c>
      <c r="D959" s="9">
        <v>9800</v>
      </c>
      <c r="E959" s="9">
        <v>12434</v>
      </c>
      <c r="F959" t="s">
        <v>20</v>
      </c>
      <c r="G959" s="10">
        <f t="shared" si="56"/>
        <v>126.87755102040816</v>
      </c>
      <c r="H959" s="6">
        <f t="shared" si="5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8"/>
        <v>40955.25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3.75" x14ac:dyDescent="0.4">
      <c r="A960">
        <v>958</v>
      </c>
      <c r="B960" t="s">
        <v>1946</v>
      </c>
      <c r="C960" s="3" t="s">
        <v>1947</v>
      </c>
      <c r="D960" s="9">
        <v>1100</v>
      </c>
      <c r="E960" s="9">
        <v>8081</v>
      </c>
      <c r="F960" t="s">
        <v>20</v>
      </c>
      <c r="G960" s="10">
        <f t="shared" si="56"/>
        <v>734.63636363636363</v>
      </c>
      <c r="H960" s="6">
        <f t="shared" si="5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8"/>
        <v>40350.208333333336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9.5" x14ac:dyDescent="0.4">
      <c r="A961">
        <v>959</v>
      </c>
      <c r="B961" t="s">
        <v>1948</v>
      </c>
      <c r="C961" s="3" t="s">
        <v>1949</v>
      </c>
      <c r="D961" s="9">
        <v>145000</v>
      </c>
      <c r="E961" s="9">
        <v>6631</v>
      </c>
      <c r="F961" t="s">
        <v>14</v>
      </c>
      <c r="G961" s="10">
        <f t="shared" si="56"/>
        <v>4.5731034482758623</v>
      </c>
      <c r="H961" s="6">
        <f t="shared" si="5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8"/>
        <v>40357.208333333336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9.5" x14ac:dyDescent="0.4">
      <c r="A962">
        <v>960</v>
      </c>
      <c r="B962" t="s">
        <v>1950</v>
      </c>
      <c r="C962" s="3" t="s">
        <v>1951</v>
      </c>
      <c r="D962" s="9">
        <v>5500</v>
      </c>
      <c r="E962" s="9">
        <v>4678</v>
      </c>
      <c r="F962" t="s">
        <v>14</v>
      </c>
      <c r="G962" s="10">
        <f t="shared" si="56"/>
        <v>85.054545454545448</v>
      </c>
      <c r="H962" s="6">
        <f t="shared" si="57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8"/>
        <v>42408.25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19.5" x14ac:dyDescent="0.4">
      <c r="A963">
        <v>961</v>
      </c>
      <c r="B963" t="s">
        <v>1952</v>
      </c>
      <c r="C963" s="3" t="s">
        <v>1953</v>
      </c>
      <c r="D963" s="9">
        <v>5700</v>
      </c>
      <c r="E963" s="9">
        <v>6800</v>
      </c>
      <c r="F963" t="s">
        <v>20</v>
      </c>
      <c r="G963" s="10">
        <f t="shared" ref="G963:G1001" si="60">E963/D963*100</f>
        <v>119.29824561403508</v>
      </c>
      <c r="H963" s="6">
        <f t="shared" ref="H963:H1001" si="61">IFERROR(E963/I963,"NONE")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2">(((L963/60)/60)/24)+DATE(1970,1,1)</f>
        <v>40591.25</v>
      </c>
      <c r="O963" s="12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9.5" x14ac:dyDescent="0.4">
      <c r="A964">
        <v>962</v>
      </c>
      <c r="B964" t="s">
        <v>1954</v>
      </c>
      <c r="C964" s="3" t="s">
        <v>1955</v>
      </c>
      <c r="D964" s="9">
        <v>3600</v>
      </c>
      <c r="E964" s="9">
        <v>10657</v>
      </c>
      <c r="F964" t="s">
        <v>20</v>
      </c>
      <c r="G964" s="10">
        <f t="shared" si="60"/>
        <v>296.02777777777777</v>
      </c>
      <c r="H964" s="6">
        <f t="shared" si="6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2"/>
        <v>41592.25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9.5" x14ac:dyDescent="0.4">
      <c r="A965">
        <v>963</v>
      </c>
      <c r="B965" t="s">
        <v>1956</v>
      </c>
      <c r="C965" s="3" t="s">
        <v>1957</v>
      </c>
      <c r="D965" s="9">
        <v>5900</v>
      </c>
      <c r="E965" s="9">
        <v>4997</v>
      </c>
      <c r="F965" t="s">
        <v>14</v>
      </c>
      <c r="G965" s="10">
        <f t="shared" si="60"/>
        <v>84.694915254237287</v>
      </c>
      <c r="H965" s="6">
        <f t="shared" si="6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2"/>
        <v>40607.25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9.5" x14ac:dyDescent="0.4">
      <c r="A966">
        <v>964</v>
      </c>
      <c r="B966" t="s">
        <v>1958</v>
      </c>
      <c r="C966" s="3" t="s">
        <v>1959</v>
      </c>
      <c r="D966" s="9">
        <v>3700</v>
      </c>
      <c r="E966" s="9">
        <v>13164</v>
      </c>
      <c r="F966" t="s">
        <v>20</v>
      </c>
      <c r="G966" s="10">
        <f t="shared" si="60"/>
        <v>355.7837837837838</v>
      </c>
      <c r="H966" s="6">
        <f t="shared" si="61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2"/>
        <v>42135.208333333328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9.5" x14ac:dyDescent="0.4">
      <c r="A967">
        <v>965</v>
      </c>
      <c r="B967" t="s">
        <v>1960</v>
      </c>
      <c r="C967" s="3" t="s">
        <v>1961</v>
      </c>
      <c r="D967" s="9">
        <v>2200</v>
      </c>
      <c r="E967" s="9">
        <v>8501</v>
      </c>
      <c r="F967" t="s">
        <v>20</v>
      </c>
      <c r="G967" s="10">
        <f t="shared" si="60"/>
        <v>386.40909090909093</v>
      </c>
      <c r="H967" s="6">
        <f t="shared" si="6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2"/>
        <v>40203.25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9.5" x14ac:dyDescent="0.4">
      <c r="A968">
        <v>966</v>
      </c>
      <c r="B968" t="s">
        <v>878</v>
      </c>
      <c r="C968" s="3" t="s">
        <v>1962</v>
      </c>
      <c r="D968" s="9">
        <v>1700</v>
      </c>
      <c r="E968" s="9">
        <v>13468</v>
      </c>
      <c r="F968" t="s">
        <v>20</v>
      </c>
      <c r="G968" s="10">
        <f t="shared" si="60"/>
        <v>792.23529411764707</v>
      </c>
      <c r="H968" s="6">
        <f t="shared" si="6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2"/>
        <v>42901.208333333328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9.5" x14ac:dyDescent="0.4">
      <c r="A969">
        <v>967</v>
      </c>
      <c r="B969" t="s">
        <v>1963</v>
      </c>
      <c r="C969" s="3" t="s">
        <v>1964</v>
      </c>
      <c r="D969" s="9">
        <v>88400</v>
      </c>
      <c r="E969" s="9">
        <v>121138</v>
      </c>
      <c r="F969" t="s">
        <v>20</v>
      </c>
      <c r="G969" s="10">
        <f t="shared" si="60"/>
        <v>137.03393665158373</v>
      </c>
      <c r="H969" s="6">
        <f t="shared" si="6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2"/>
        <v>41005.208333333336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3.75" x14ac:dyDescent="0.4">
      <c r="A970">
        <v>968</v>
      </c>
      <c r="B970" t="s">
        <v>1965</v>
      </c>
      <c r="C970" s="3" t="s">
        <v>1966</v>
      </c>
      <c r="D970" s="9">
        <v>2400</v>
      </c>
      <c r="E970" s="9">
        <v>8117</v>
      </c>
      <c r="F970" t="s">
        <v>20</v>
      </c>
      <c r="G970" s="10">
        <f t="shared" si="60"/>
        <v>338.20833333333337</v>
      </c>
      <c r="H970" s="6">
        <f t="shared" si="6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2"/>
        <v>40544.25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9.5" x14ac:dyDescent="0.4">
      <c r="A971">
        <v>969</v>
      </c>
      <c r="B971" t="s">
        <v>1967</v>
      </c>
      <c r="C971" s="3" t="s">
        <v>1968</v>
      </c>
      <c r="D971" s="9">
        <v>7900</v>
      </c>
      <c r="E971" s="9">
        <v>8550</v>
      </c>
      <c r="F971" t="s">
        <v>20</v>
      </c>
      <c r="G971" s="10">
        <f t="shared" si="60"/>
        <v>108.22784810126582</v>
      </c>
      <c r="H971" s="6">
        <f t="shared" si="61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2"/>
        <v>43821.25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3.75" x14ac:dyDescent="0.4">
      <c r="A972">
        <v>970</v>
      </c>
      <c r="B972" t="s">
        <v>1969</v>
      </c>
      <c r="C972" s="3" t="s">
        <v>1970</v>
      </c>
      <c r="D972" s="9">
        <v>94900</v>
      </c>
      <c r="E972" s="9">
        <v>57659</v>
      </c>
      <c r="F972" t="s">
        <v>14</v>
      </c>
      <c r="G972" s="10">
        <f t="shared" si="60"/>
        <v>60.757639620653315</v>
      </c>
      <c r="H972" s="6">
        <f t="shared" si="6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2"/>
        <v>40672.208333333336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9.5" x14ac:dyDescent="0.4">
      <c r="A973">
        <v>971</v>
      </c>
      <c r="B973" t="s">
        <v>1971</v>
      </c>
      <c r="C973" s="3" t="s">
        <v>1972</v>
      </c>
      <c r="D973" s="9">
        <v>5100</v>
      </c>
      <c r="E973" s="9">
        <v>1414</v>
      </c>
      <c r="F973" t="s">
        <v>14</v>
      </c>
      <c r="G973" s="10">
        <f t="shared" si="60"/>
        <v>27.725490196078432</v>
      </c>
      <c r="H973" s="6">
        <f t="shared" si="61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2"/>
        <v>41555.208333333336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3.75" x14ac:dyDescent="0.4">
      <c r="A974">
        <v>972</v>
      </c>
      <c r="B974" t="s">
        <v>1973</v>
      </c>
      <c r="C974" s="3" t="s">
        <v>1974</v>
      </c>
      <c r="D974" s="9">
        <v>42700</v>
      </c>
      <c r="E974" s="9">
        <v>97524</v>
      </c>
      <c r="F974" t="s">
        <v>20</v>
      </c>
      <c r="G974" s="10">
        <f t="shared" si="60"/>
        <v>228.3934426229508</v>
      </c>
      <c r="H974" s="6">
        <f t="shared" si="6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2"/>
        <v>41792.208333333336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9.5" x14ac:dyDescent="0.4">
      <c r="A975">
        <v>973</v>
      </c>
      <c r="B975" t="s">
        <v>1975</v>
      </c>
      <c r="C975" s="3" t="s">
        <v>1976</v>
      </c>
      <c r="D975" s="9">
        <v>121100</v>
      </c>
      <c r="E975" s="9">
        <v>26176</v>
      </c>
      <c r="F975" t="s">
        <v>14</v>
      </c>
      <c r="G975" s="10">
        <f t="shared" si="60"/>
        <v>21.615194054500414</v>
      </c>
      <c r="H975" s="6">
        <f t="shared" si="6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2"/>
        <v>40522.25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9.5" x14ac:dyDescent="0.4">
      <c r="A976">
        <v>974</v>
      </c>
      <c r="B976" t="s">
        <v>1977</v>
      </c>
      <c r="C976" s="3" t="s">
        <v>1978</v>
      </c>
      <c r="D976" s="9">
        <v>800</v>
      </c>
      <c r="E976" s="9">
        <v>2991</v>
      </c>
      <c r="F976" t="s">
        <v>20</v>
      </c>
      <c r="G976" s="10">
        <f t="shared" si="60"/>
        <v>373.875</v>
      </c>
      <c r="H976" s="6">
        <f t="shared" si="61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2"/>
        <v>41412.208333333336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9.5" x14ac:dyDescent="0.4">
      <c r="A977">
        <v>975</v>
      </c>
      <c r="B977" t="s">
        <v>1979</v>
      </c>
      <c r="C977" s="3" t="s">
        <v>1980</v>
      </c>
      <c r="D977" s="9">
        <v>5400</v>
      </c>
      <c r="E977" s="9">
        <v>8366</v>
      </c>
      <c r="F977" t="s">
        <v>20</v>
      </c>
      <c r="G977" s="10">
        <f t="shared" si="60"/>
        <v>154.92592592592592</v>
      </c>
      <c r="H977" s="6">
        <f t="shared" si="6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2"/>
        <v>42337.25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3.75" x14ac:dyDescent="0.4">
      <c r="A978">
        <v>976</v>
      </c>
      <c r="B978" t="s">
        <v>1981</v>
      </c>
      <c r="C978" s="3" t="s">
        <v>1982</v>
      </c>
      <c r="D978" s="9">
        <v>4000</v>
      </c>
      <c r="E978" s="9">
        <v>12886</v>
      </c>
      <c r="F978" t="s">
        <v>20</v>
      </c>
      <c r="G978" s="10">
        <f t="shared" si="60"/>
        <v>322.14999999999998</v>
      </c>
      <c r="H978" s="6">
        <f t="shared" si="6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2"/>
        <v>40571.25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9.5" x14ac:dyDescent="0.4">
      <c r="A979">
        <v>977</v>
      </c>
      <c r="B979" t="s">
        <v>1258</v>
      </c>
      <c r="C979" s="3" t="s">
        <v>1983</v>
      </c>
      <c r="D979" s="9">
        <v>7000</v>
      </c>
      <c r="E979" s="9">
        <v>5177</v>
      </c>
      <c r="F979" t="s">
        <v>14</v>
      </c>
      <c r="G979" s="10">
        <f t="shared" si="60"/>
        <v>73.957142857142856</v>
      </c>
      <c r="H979" s="6">
        <f t="shared" si="61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2"/>
        <v>43138.25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9.5" x14ac:dyDescent="0.4">
      <c r="A980">
        <v>978</v>
      </c>
      <c r="B980" t="s">
        <v>1984</v>
      </c>
      <c r="C980" s="3" t="s">
        <v>1985</v>
      </c>
      <c r="D980" s="9">
        <v>1000</v>
      </c>
      <c r="E980" s="9">
        <v>8641</v>
      </c>
      <c r="F980" t="s">
        <v>20</v>
      </c>
      <c r="G980" s="10">
        <f t="shared" si="60"/>
        <v>864.1</v>
      </c>
      <c r="H980" s="6">
        <f t="shared" si="61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2"/>
        <v>42686.25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9.5" x14ac:dyDescent="0.4">
      <c r="A981">
        <v>979</v>
      </c>
      <c r="B981" t="s">
        <v>1986</v>
      </c>
      <c r="C981" s="3" t="s">
        <v>1987</v>
      </c>
      <c r="D981" s="9">
        <v>60200</v>
      </c>
      <c r="E981" s="9">
        <v>86244</v>
      </c>
      <c r="F981" t="s">
        <v>20</v>
      </c>
      <c r="G981" s="10">
        <f t="shared" si="60"/>
        <v>143.26245847176079</v>
      </c>
      <c r="H981" s="6">
        <f t="shared" si="6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2"/>
        <v>42078.208333333328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9.5" x14ac:dyDescent="0.4">
      <c r="A982">
        <v>980</v>
      </c>
      <c r="B982" t="s">
        <v>1988</v>
      </c>
      <c r="C982" s="3" t="s">
        <v>1989</v>
      </c>
      <c r="D982" s="9">
        <v>195200</v>
      </c>
      <c r="E982" s="9">
        <v>78630</v>
      </c>
      <c r="F982" t="s">
        <v>14</v>
      </c>
      <c r="G982" s="10">
        <f t="shared" si="60"/>
        <v>40.281762295081968</v>
      </c>
      <c r="H982" s="6">
        <f t="shared" si="6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2"/>
        <v>42307.208333333328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9.5" x14ac:dyDescent="0.4">
      <c r="A983">
        <v>981</v>
      </c>
      <c r="B983" t="s">
        <v>1990</v>
      </c>
      <c r="C983" s="3" t="s">
        <v>1991</v>
      </c>
      <c r="D983" s="9">
        <v>6700</v>
      </c>
      <c r="E983" s="9">
        <v>11941</v>
      </c>
      <c r="F983" t="s">
        <v>20</v>
      </c>
      <c r="G983" s="10">
        <f t="shared" si="60"/>
        <v>178.22388059701493</v>
      </c>
      <c r="H983" s="6">
        <f t="shared" si="6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2"/>
        <v>43094.25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9.5" x14ac:dyDescent="0.4">
      <c r="A984">
        <v>982</v>
      </c>
      <c r="B984" t="s">
        <v>1992</v>
      </c>
      <c r="C984" s="3" t="s">
        <v>1993</v>
      </c>
      <c r="D984" s="9">
        <v>7200</v>
      </c>
      <c r="E984" s="9">
        <v>6115</v>
      </c>
      <c r="F984" t="s">
        <v>14</v>
      </c>
      <c r="G984" s="10">
        <f t="shared" si="60"/>
        <v>84.930555555555557</v>
      </c>
      <c r="H984" s="6">
        <f t="shared" si="61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2"/>
        <v>40743.208333333336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9.5" x14ac:dyDescent="0.4">
      <c r="A985">
        <v>983</v>
      </c>
      <c r="B985" t="s">
        <v>1994</v>
      </c>
      <c r="C985" s="3" t="s">
        <v>1995</v>
      </c>
      <c r="D985" s="9">
        <v>129100</v>
      </c>
      <c r="E985" s="9">
        <v>188404</v>
      </c>
      <c r="F985" t="s">
        <v>20</v>
      </c>
      <c r="G985" s="10">
        <f t="shared" si="60"/>
        <v>145.93648334624322</v>
      </c>
      <c r="H985" s="6">
        <f t="shared" si="6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2"/>
        <v>43681.208333333328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3.75" x14ac:dyDescent="0.4">
      <c r="A986">
        <v>984</v>
      </c>
      <c r="B986" t="s">
        <v>1996</v>
      </c>
      <c r="C986" s="3" t="s">
        <v>1997</v>
      </c>
      <c r="D986" s="9">
        <v>6500</v>
      </c>
      <c r="E986" s="9">
        <v>9910</v>
      </c>
      <c r="F986" t="s">
        <v>20</v>
      </c>
      <c r="G986" s="10">
        <f t="shared" si="60"/>
        <v>152.46153846153848</v>
      </c>
      <c r="H986" s="6">
        <f t="shared" si="6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2"/>
        <v>43716.208333333328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9.5" x14ac:dyDescent="0.4">
      <c r="A987">
        <v>985</v>
      </c>
      <c r="B987" t="s">
        <v>1998</v>
      </c>
      <c r="C987" s="3" t="s">
        <v>1999</v>
      </c>
      <c r="D987" s="9">
        <v>170600</v>
      </c>
      <c r="E987" s="9">
        <v>114523</v>
      </c>
      <c r="F987" t="s">
        <v>14</v>
      </c>
      <c r="G987" s="10">
        <f t="shared" si="60"/>
        <v>67.129542790152414</v>
      </c>
      <c r="H987" s="6">
        <f t="shared" si="6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2"/>
        <v>41614.25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19.5" x14ac:dyDescent="0.4">
      <c r="A988">
        <v>986</v>
      </c>
      <c r="B988" t="s">
        <v>2000</v>
      </c>
      <c r="C988" s="3" t="s">
        <v>2001</v>
      </c>
      <c r="D988" s="9">
        <v>7800</v>
      </c>
      <c r="E988" s="9">
        <v>3144</v>
      </c>
      <c r="F988" t="s">
        <v>14</v>
      </c>
      <c r="G988" s="10">
        <f t="shared" si="60"/>
        <v>40.307692307692307</v>
      </c>
      <c r="H988" s="6">
        <f t="shared" si="61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2"/>
        <v>40638.208333333336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9.5" x14ac:dyDescent="0.4">
      <c r="A989">
        <v>987</v>
      </c>
      <c r="B989" t="s">
        <v>2002</v>
      </c>
      <c r="C989" s="3" t="s">
        <v>2003</v>
      </c>
      <c r="D989" s="9">
        <v>6200</v>
      </c>
      <c r="E989" s="9">
        <v>13441</v>
      </c>
      <c r="F989" t="s">
        <v>20</v>
      </c>
      <c r="G989" s="10">
        <f t="shared" si="60"/>
        <v>216.79032258064518</v>
      </c>
      <c r="H989" s="6">
        <f t="shared" si="6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2"/>
        <v>42852.208333333328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9.5" x14ac:dyDescent="0.4">
      <c r="A990">
        <v>988</v>
      </c>
      <c r="B990" t="s">
        <v>2004</v>
      </c>
      <c r="C990" s="3" t="s">
        <v>2005</v>
      </c>
      <c r="D990" s="9">
        <v>9400</v>
      </c>
      <c r="E990" s="9">
        <v>4899</v>
      </c>
      <c r="F990" t="s">
        <v>14</v>
      </c>
      <c r="G990" s="10">
        <f t="shared" si="60"/>
        <v>52.117021276595743</v>
      </c>
      <c r="H990" s="6">
        <f t="shared" si="61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2"/>
        <v>42686.25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9.5" x14ac:dyDescent="0.4">
      <c r="A991">
        <v>989</v>
      </c>
      <c r="B991" t="s">
        <v>2006</v>
      </c>
      <c r="C991" s="3" t="s">
        <v>2007</v>
      </c>
      <c r="D991" s="9">
        <v>2400</v>
      </c>
      <c r="E991" s="9">
        <v>11990</v>
      </c>
      <c r="F991" t="s">
        <v>20</v>
      </c>
      <c r="G991" s="10">
        <f t="shared" si="60"/>
        <v>499.58333333333337</v>
      </c>
      <c r="H991" s="6">
        <f t="shared" si="6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2"/>
        <v>43571.208333333328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9.5" x14ac:dyDescent="0.4">
      <c r="A992">
        <v>990</v>
      </c>
      <c r="B992" t="s">
        <v>2008</v>
      </c>
      <c r="C992" s="3" t="s">
        <v>2009</v>
      </c>
      <c r="D992" s="9">
        <v>7800</v>
      </c>
      <c r="E992" s="9">
        <v>6839</v>
      </c>
      <c r="F992" t="s">
        <v>14</v>
      </c>
      <c r="G992" s="10">
        <f t="shared" si="60"/>
        <v>87.679487179487182</v>
      </c>
      <c r="H992" s="6">
        <f t="shared" si="61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2"/>
        <v>42432.25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9.5" x14ac:dyDescent="0.4">
      <c r="A993">
        <v>991</v>
      </c>
      <c r="B993" t="s">
        <v>1080</v>
      </c>
      <c r="C993" s="3" t="s">
        <v>2010</v>
      </c>
      <c r="D993" s="9">
        <v>9800</v>
      </c>
      <c r="E993" s="9">
        <v>11091</v>
      </c>
      <c r="F993" t="s">
        <v>20</v>
      </c>
      <c r="G993" s="10">
        <f t="shared" si="60"/>
        <v>113.17346938775511</v>
      </c>
      <c r="H993" s="6">
        <f t="shared" si="6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2"/>
        <v>41907.208333333336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9.5" x14ac:dyDescent="0.4">
      <c r="A994">
        <v>992</v>
      </c>
      <c r="B994" t="s">
        <v>2011</v>
      </c>
      <c r="C994" s="3" t="s">
        <v>2012</v>
      </c>
      <c r="D994" s="9">
        <v>3100</v>
      </c>
      <c r="E994" s="9">
        <v>13223</v>
      </c>
      <c r="F994" t="s">
        <v>20</v>
      </c>
      <c r="G994" s="10">
        <f t="shared" si="60"/>
        <v>426.54838709677421</v>
      </c>
      <c r="H994" s="6">
        <f t="shared" si="6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2"/>
        <v>43227.208333333328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9.5" x14ac:dyDescent="0.4">
      <c r="A995">
        <v>993</v>
      </c>
      <c r="B995" t="s">
        <v>2013</v>
      </c>
      <c r="C995" s="3" t="s">
        <v>2014</v>
      </c>
      <c r="D995" s="9">
        <v>9800</v>
      </c>
      <c r="E995" s="9">
        <v>7608</v>
      </c>
      <c r="F995" t="s">
        <v>74</v>
      </c>
      <c r="G995" s="10">
        <f t="shared" si="60"/>
        <v>77.632653061224488</v>
      </c>
      <c r="H995" s="6">
        <f t="shared" si="6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2"/>
        <v>42362.25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9.5" x14ac:dyDescent="0.4">
      <c r="A996">
        <v>994</v>
      </c>
      <c r="B996" t="s">
        <v>2015</v>
      </c>
      <c r="C996" s="3" t="s">
        <v>2016</v>
      </c>
      <c r="D996" s="9">
        <v>141100</v>
      </c>
      <c r="E996" s="9">
        <v>74073</v>
      </c>
      <c r="F996" t="s">
        <v>14</v>
      </c>
      <c r="G996" s="10">
        <f t="shared" si="60"/>
        <v>52.496810772501767</v>
      </c>
      <c r="H996" s="6">
        <f t="shared" si="6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2"/>
        <v>41929.208333333336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9.5" x14ac:dyDescent="0.4">
      <c r="A997">
        <v>995</v>
      </c>
      <c r="B997" t="s">
        <v>2017</v>
      </c>
      <c r="C997" s="3" t="s">
        <v>2018</v>
      </c>
      <c r="D997" s="9">
        <v>97300</v>
      </c>
      <c r="E997" s="9">
        <v>153216</v>
      </c>
      <c r="F997" t="s">
        <v>20</v>
      </c>
      <c r="G997" s="10">
        <f t="shared" si="60"/>
        <v>157.46762589928059</v>
      </c>
      <c r="H997" s="6">
        <f t="shared" si="6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2"/>
        <v>43408.208333333328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3.75" x14ac:dyDescent="0.4">
      <c r="A998">
        <v>996</v>
      </c>
      <c r="B998" t="s">
        <v>2019</v>
      </c>
      <c r="C998" s="3" t="s">
        <v>2020</v>
      </c>
      <c r="D998" s="9">
        <v>6600</v>
      </c>
      <c r="E998" s="9">
        <v>4814</v>
      </c>
      <c r="F998" t="s">
        <v>14</v>
      </c>
      <c r="G998" s="10">
        <f t="shared" si="60"/>
        <v>72.939393939393938</v>
      </c>
      <c r="H998" s="6">
        <f t="shared" si="6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2"/>
        <v>41276.25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9.5" x14ac:dyDescent="0.4">
      <c r="A999">
        <v>997</v>
      </c>
      <c r="B999" t="s">
        <v>2021</v>
      </c>
      <c r="C999" s="3" t="s">
        <v>2022</v>
      </c>
      <c r="D999" s="9">
        <v>7600</v>
      </c>
      <c r="E999" s="9">
        <v>4603</v>
      </c>
      <c r="F999" t="s">
        <v>74</v>
      </c>
      <c r="G999" s="10">
        <f t="shared" si="60"/>
        <v>60.565789473684205</v>
      </c>
      <c r="H999" s="6">
        <f t="shared" si="6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2"/>
        <v>41659.25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9.5" x14ac:dyDescent="0.4">
      <c r="A1000">
        <v>998</v>
      </c>
      <c r="B1000" t="s">
        <v>2023</v>
      </c>
      <c r="C1000" s="3" t="s">
        <v>2024</v>
      </c>
      <c r="D1000" s="9">
        <v>66600</v>
      </c>
      <c r="E1000" s="9">
        <v>37823</v>
      </c>
      <c r="F1000" t="s">
        <v>14</v>
      </c>
      <c r="G1000" s="10">
        <f t="shared" si="60"/>
        <v>56.791291291291287</v>
      </c>
      <c r="H1000" s="6">
        <f t="shared" si="6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2"/>
        <v>40220.25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 s="9">
        <v>111100</v>
      </c>
      <c r="E1001" s="9">
        <v>62819</v>
      </c>
      <c r="F1001" t="s">
        <v>74</v>
      </c>
      <c r="G1001" s="10">
        <f t="shared" si="60"/>
        <v>56.542754275427541</v>
      </c>
      <c r="H1001" s="6">
        <f t="shared" si="6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2"/>
        <v>42550.208333333328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F1:H1048576">
    <cfRule type="cellIs" dxfId="3" priority="15" operator="equal">
      <formula>"failed"</formula>
    </cfRule>
    <cfRule type="cellIs" dxfId="2" priority="16" operator="equal">
      <formula>"canceled"</formula>
    </cfRule>
    <cfRule type="cellIs" dxfId="1" priority="17" operator="equal">
      <formula>"live"</formula>
    </cfRule>
    <cfRule type="cellIs" dxfId="0" priority="18" operator="equal">
      <formula>"successful"</formula>
    </cfRule>
  </conditionalFormatting>
  <conditionalFormatting sqref="G2:G1048576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EBB-CDD8-41DB-AF93-27B5D7D16165}">
  <dimension ref="A1:F14"/>
  <sheetViews>
    <sheetView zoomScale="96" workbookViewId="0">
      <selection activeCell="G1" sqref="G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9.75" bestFit="1" customWidth="1"/>
    <col min="9" max="9" width="10.5" bestFit="1" customWidth="1"/>
    <col min="10" max="10" width="7.25" bestFit="1" customWidth="1"/>
    <col min="11" max="11" width="6.875" bestFit="1" customWidth="1"/>
    <col min="12" max="12" width="11" bestFit="1" customWidth="1"/>
    <col min="13" max="17" width="12.125" bestFit="1" customWidth="1"/>
    <col min="18" max="18" width="10.5" bestFit="1" customWidth="1"/>
    <col min="19" max="24" width="12.125" bestFit="1" customWidth="1"/>
    <col min="25" max="25" width="8.75" bestFit="1" customWidth="1"/>
    <col min="26" max="34" width="12.125" bestFit="1" customWidth="1"/>
    <col min="35" max="35" width="14.25" bestFit="1" customWidth="1"/>
    <col min="36" max="36" width="8.625" bestFit="1" customWidth="1"/>
    <col min="37" max="37" width="11.75" bestFit="1" customWidth="1"/>
    <col min="38" max="38" width="11" bestFit="1" customWidth="1"/>
  </cols>
  <sheetData>
    <row r="1" spans="1:6" x14ac:dyDescent="0.25">
      <c r="A1" s="7" t="s">
        <v>6</v>
      </c>
      <c r="B1" t="s">
        <v>2069</v>
      </c>
    </row>
    <row r="3" spans="1:6" x14ac:dyDescent="0.25">
      <c r="A3" s="7" t="s">
        <v>2068</v>
      </c>
      <c r="B3" s="7" t="s">
        <v>2070</v>
      </c>
    </row>
    <row r="4" spans="1:6" x14ac:dyDescent="0.2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2064</v>
      </c>
      <c r="E8">
        <v>4</v>
      </c>
      <c r="F8">
        <v>4</v>
      </c>
    </row>
    <row r="9" spans="1:6" x14ac:dyDescent="0.25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0FB4-8327-4C03-BCF0-9A44D406F732}">
  <dimension ref="A1:F30"/>
  <sheetViews>
    <sheetView zoomScale="74" workbookViewId="0">
      <selection activeCell="G1" sqref="G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6</v>
      </c>
      <c r="B1" t="s">
        <v>2069</v>
      </c>
    </row>
    <row r="2" spans="1:6" x14ac:dyDescent="0.25">
      <c r="A2" s="7" t="s">
        <v>2031</v>
      </c>
      <c r="B2" t="s">
        <v>2069</v>
      </c>
    </row>
    <row r="4" spans="1:6" x14ac:dyDescent="0.25">
      <c r="A4" s="7" t="s">
        <v>2068</v>
      </c>
      <c r="B4" s="7" t="s">
        <v>2070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2065</v>
      </c>
      <c r="E7">
        <v>4</v>
      </c>
      <c r="F7">
        <v>4</v>
      </c>
    </row>
    <row r="8" spans="1:6" x14ac:dyDescent="0.25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2043</v>
      </c>
      <c r="C10">
        <v>8</v>
      </c>
      <c r="E10">
        <v>10</v>
      </c>
      <c r="F10">
        <v>18</v>
      </c>
    </row>
    <row r="11" spans="1:6" x14ac:dyDescent="0.25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2057</v>
      </c>
      <c r="C15">
        <v>3</v>
      </c>
      <c r="E15">
        <v>4</v>
      </c>
      <c r="F15">
        <v>7</v>
      </c>
    </row>
    <row r="16" spans="1:6" x14ac:dyDescent="0.25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2056</v>
      </c>
      <c r="C20">
        <v>4</v>
      </c>
      <c r="E20">
        <v>4</v>
      </c>
      <c r="F20">
        <v>8</v>
      </c>
    </row>
    <row r="21" spans="1:6" x14ac:dyDescent="0.25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2063</v>
      </c>
      <c r="C22">
        <v>9</v>
      </c>
      <c r="E22">
        <v>5</v>
      </c>
      <c r="F22">
        <v>14</v>
      </c>
    </row>
    <row r="23" spans="1:6" x14ac:dyDescent="0.25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2059</v>
      </c>
      <c r="C25">
        <v>7</v>
      </c>
      <c r="E25">
        <v>14</v>
      </c>
      <c r="F25">
        <v>21</v>
      </c>
    </row>
    <row r="26" spans="1:6" x14ac:dyDescent="0.25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2062</v>
      </c>
      <c r="E29">
        <v>3</v>
      </c>
      <c r="F29">
        <v>3</v>
      </c>
    </row>
    <row r="30" spans="1:6" x14ac:dyDescent="0.25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D82F-73EB-4E2F-9964-1FA241E0DE38}">
  <dimension ref="A1:E18"/>
  <sheetViews>
    <sheetView zoomScale="90" workbookViewId="0">
      <selection activeCell="F1" sqref="F1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7" t="s">
        <v>2031</v>
      </c>
      <c r="B1" t="s">
        <v>2069</v>
      </c>
    </row>
    <row r="2" spans="1:5" x14ac:dyDescent="0.25">
      <c r="A2" s="7" t="s">
        <v>2085</v>
      </c>
      <c r="B2" t="s">
        <v>2069</v>
      </c>
    </row>
    <row r="4" spans="1:5" x14ac:dyDescent="0.25">
      <c r="A4" s="7" t="s">
        <v>2068</v>
      </c>
      <c r="B4" s="7" t="s">
        <v>2070</v>
      </c>
    </row>
    <row r="5" spans="1:5" x14ac:dyDescent="0.25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74EC-74D0-4D97-A11F-7365B092F360}">
  <dimension ref="A1:H29"/>
  <sheetViews>
    <sheetView zoomScale="80" workbookViewId="0">
      <selection activeCell="I1" sqref="I1"/>
    </sheetView>
  </sheetViews>
  <sheetFormatPr defaultRowHeight="15.75" x14ac:dyDescent="0.25"/>
  <cols>
    <col min="1" max="1" width="19" customWidth="1"/>
    <col min="2" max="2" width="16.75" bestFit="1" customWidth="1"/>
    <col min="3" max="3" width="20.375" bestFit="1" customWidth="1"/>
    <col min="4" max="4" width="16.625" bestFit="1" customWidth="1"/>
    <col min="5" max="5" width="19.375" bestFit="1" customWidth="1"/>
    <col min="6" max="6" width="21.375" customWidth="1"/>
    <col min="7" max="7" width="19.375" customWidth="1"/>
    <col min="8" max="8" width="19.5" customWidth="1"/>
    <col min="9" max="11" width="13.875" bestFit="1" customWidth="1"/>
    <col min="12" max="12" width="11.875" bestFit="1" customWidth="1"/>
    <col min="13" max="13" width="17.625" bestFit="1" customWidth="1"/>
    <col min="14" max="14" width="13.375" bestFit="1" customWidth="1"/>
    <col min="15" max="15" width="11.875" bestFit="1" customWidth="1"/>
    <col min="16" max="16" width="28.875" bestFit="1" customWidth="1"/>
    <col min="17" max="17" width="7.75" bestFit="1" customWidth="1"/>
    <col min="18" max="18" width="8.625" bestFit="1" customWidth="1"/>
    <col min="19" max="19" width="11.75" bestFit="1" customWidth="1"/>
    <col min="20" max="20" width="11" bestFit="1" customWidth="1"/>
    <col min="21" max="21" width="8.75" bestFit="1" customWidth="1"/>
    <col min="22" max="22" width="7.75" bestFit="1" customWidth="1"/>
    <col min="23" max="23" width="5.625" bestFit="1" customWidth="1"/>
    <col min="24" max="24" width="8.75" bestFit="1" customWidth="1"/>
    <col min="25" max="25" width="7.75" bestFit="1" customWidth="1"/>
    <col min="26" max="26" width="8.625" bestFit="1" customWidth="1"/>
    <col min="27" max="28" width="11.75" bestFit="1" customWidth="1"/>
    <col min="29" max="29" width="11" bestFit="1" customWidth="1"/>
    <col min="30" max="30" width="15.625" bestFit="1" customWidth="1"/>
    <col min="31" max="32" width="6.75" bestFit="1" customWidth="1"/>
    <col min="33" max="33" width="18.875" bestFit="1" customWidth="1"/>
    <col min="34" max="34" width="15.625" bestFit="1" customWidth="1"/>
    <col min="35" max="36" width="6.75" bestFit="1" customWidth="1"/>
    <col min="37" max="37" width="18.875" bestFit="1" customWidth="1"/>
    <col min="38" max="38" width="13.5" bestFit="1" customWidth="1"/>
    <col min="39" max="39" width="8.75" bestFit="1" customWidth="1"/>
    <col min="40" max="40" width="7.75" bestFit="1" customWidth="1"/>
    <col min="41" max="41" width="16.75" bestFit="1" customWidth="1"/>
    <col min="42" max="42" width="19.375" bestFit="1" customWidth="1"/>
    <col min="43" max="43" width="8.75" bestFit="1" customWidth="1"/>
    <col min="44" max="44" width="7.75" bestFit="1" customWidth="1"/>
    <col min="45" max="45" width="22.625" bestFit="1" customWidth="1"/>
    <col min="46" max="46" width="15.125" bestFit="1" customWidth="1"/>
    <col min="47" max="47" width="7.75" bestFit="1" customWidth="1"/>
    <col min="48" max="48" width="6.75" bestFit="1" customWidth="1"/>
    <col min="49" max="49" width="18.375" bestFit="1" customWidth="1"/>
    <col min="50" max="50" width="8.625" bestFit="1" customWidth="1"/>
    <col min="51" max="53" width="11.75" bestFit="1" customWidth="1"/>
    <col min="54" max="54" width="11" bestFit="1" customWidth="1"/>
  </cols>
  <sheetData>
    <row r="1" spans="1:8" s="13" customFormat="1" x14ac:dyDescent="0.25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5">
      <c r="A2" t="s">
        <v>2094</v>
      </c>
      <c r="B2">
        <f>COUNTIFS(Crowdfunding!F:F,"=successful",Crowdfunding!D:D,"&lt;1000")</f>
        <v>30</v>
      </c>
      <c r="C2">
        <f>COUNTIFS(Crowdfunding!F:F,"=failed",Crowdfunding!D:D,"&lt;1000")</f>
        <v>20</v>
      </c>
      <c r="D2">
        <f>COUNTIFS(Crowdfunding!F:F,"=canceled",Crowdfunding!D:D,"&lt;1000")</f>
        <v>1</v>
      </c>
      <c r="E2">
        <f>SUM(B2:D2)</f>
        <v>51</v>
      </c>
      <c r="F2" s="15">
        <f t="shared" ref="F2:F13" si="0">B2/E2</f>
        <v>0.58823529411764708</v>
      </c>
      <c r="G2" s="15">
        <f>C2/E2</f>
        <v>0.39215686274509803</v>
      </c>
      <c r="H2" s="15">
        <f>D2/E2</f>
        <v>1.9607843137254902E-2</v>
      </c>
    </row>
    <row r="3" spans="1:8" ht="17.25" x14ac:dyDescent="0.3">
      <c r="A3" t="s">
        <v>2095</v>
      </c>
      <c r="B3" s="14">
        <f>COUNTIFS(Crowdfunding!F:F,"=successful",Crowdfunding!D:D,"&gt;=1000",Crowdfunding!D:D,"&lt;5000")</f>
        <v>191</v>
      </c>
      <c r="C3" s="14">
        <f>COUNTIFS(Crowdfunding!F:F,"=failed",Crowdfunding!D:D,"&gt;=1000",Crowdfunding!D:D,"&lt;5000")</f>
        <v>38</v>
      </c>
      <c r="D3" s="14">
        <f>COUNTIFS(Crowdfunding!F:F,"=canceled",Crowdfunding!D:D,"&gt;=1000",Crowdfunding!D:D,"&lt;5000")</f>
        <v>2</v>
      </c>
      <c r="E3">
        <f t="shared" ref="E3:E13" si="1">SUM(B3:D3)</f>
        <v>231</v>
      </c>
      <c r="F3" s="15">
        <f t="shared" si="0"/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ht="17.25" x14ac:dyDescent="0.3">
      <c r="A4" t="s">
        <v>2096</v>
      </c>
      <c r="B4" s="14">
        <f>COUNTIFS(Crowdfunding!F:F,"=successful",Crowdfunding!D:D,"&gt;=5000",Crowdfunding!D:D,"&lt;10000")</f>
        <v>164</v>
      </c>
      <c r="C4" s="14">
        <f>COUNTIFS(Crowdfunding!F:F,"=failed",Crowdfunding!D:D,"&gt;=5000",Crowdfunding!D:D,"&lt;10000")</f>
        <v>126</v>
      </c>
      <c r="D4" s="14">
        <f>COUNTIFS(Crowdfunding!F:F,"=canceled",Crowdfunding!D:D,"&gt;=5000",Crowdfunding!D:D,"&lt;10000")</f>
        <v>25</v>
      </c>
      <c r="E4">
        <f t="shared" si="1"/>
        <v>315</v>
      </c>
      <c r="F4" s="15">
        <f t="shared" si="0"/>
        <v>0.52063492063492067</v>
      </c>
      <c r="G4" s="15">
        <f t="shared" si="2"/>
        <v>0.4</v>
      </c>
      <c r="H4" s="15">
        <f t="shared" si="3"/>
        <v>7.9365079365079361E-2</v>
      </c>
    </row>
    <row r="5" spans="1:8" ht="17.25" x14ac:dyDescent="0.3">
      <c r="A5" t="s">
        <v>2097</v>
      </c>
      <c r="B5" s="14">
        <f>COUNTIFS(Crowdfunding!F:F,"=successful",Crowdfunding!D:D,"&gt;=10000",Crowdfunding!D:D,"&lt;15000")</f>
        <v>4</v>
      </c>
      <c r="C5" s="14">
        <f>COUNTIFS(Crowdfunding!F:F,"=failed",Crowdfunding!D:D,"&gt;=10000",Crowdfunding!D:D,"&lt;15000")</f>
        <v>5</v>
      </c>
      <c r="D5" s="14">
        <f>COUNTIFS(Crowdfunding!F:F,"=canceled",Crowdfunding!D:D,"&gt;=10000",Crowdfunding!D:D,"&lt;15000")</f>
        <v>0</v>
      </c>
      <c r="E5">
        <f t="shared" si="1"/>
        <v>9</v>
      </c>
      <c r="F5" s="15">
        <f t="shared" si="0"/>
        <v>0.44444444444444442</v>
      </c>
      <c r="G5" s="15">
        <f t="shared" si="2"/>
        <v>0.55555555555555558</v>
      </c>
      <c r="H5" s="15">
        <f t="shared" si="3"/>
        <v>0</v>
      </c>
    </row>
    <row r="6" spans="1:8" ht="17.25" x14ac:dyDescent="0.3">
      <c r="A6" t="s">
        <v>2098</v>
      </c>
      <c r="B6" s="14">
        <f>COUNTIFS(Crowdfunding!F:F,"=successful",Crowdfunding!D:D,"&gt;=15000",Crowdfunding!D:D,"&lt;20000")</f>
        <v>10</v>
      </c>
      <c r="C6" s="14">
        <f>COUNTIFS(Crowdfunding!F:F,"=failed",Crowdfunding!D:D,"&gt;=15000",Crowdfunding!D:D,"&lt;20000")</f>
        <v>0</v>
      </c>
      <c r="D6" s="14">
        <f>COUNTIFS(Crowdfunding!F:F,"=canceled",Crowdfunding!D:D,"&gt;=15000",Crowdfunding!D:D,"&lt;20000")</f>
        <v>0</v>
      </c>
      <c r="E6">
        <f t="shared" si="1"/>
        <v>10</v>
      </c>
      <c r="F6" s="15">
        <f t="shared" si="0"/>
        <v>1</v>
      </c>
      <c r="G6" s="15">
        <f t="shared" si="2"/>
        <v>0</v>
      </c>
      <c r="H6" s="15">
        <f t="shared" si="3"/>
        <v>0</v>
      </c>
    </row>
    <row r="7" spans="1:8" ht="17.25" x14ac:dyDescent="0.3">
      <c r="A7" t="s">
        <v>2099</v>
      </c>
      <c r="B7" s="14">
        <f>COUNTIFS(Crowdfunding!F:F,"=successful",Crowdfunding!D:D,"&gt;=20000",Crowdfunding!D:D,"&lt;25000")</f>
        <v>7</v>
      </c>
      <c r="C7" s="14">
        <f>COUNTIFS(Crowdfunding!F:F,"=failed",Crowdfunding!D:D,"&gt;=20000",Crowdfunding!D:D,"&lt;25000")</f>
        <v>0</v>
      </c>
      <c r="D7" s="14">
        <f>COUNTIFS(Crowdfunding!F:F,"=canceled",Crowdfunding!D:D,"&gt;=20000",Crowdfunding!D:D,"&lt;25000")</f>
        <v>0</v>
      </c>
      <c r="E7">
        <f t="shared" si="1"/>
        <v>7</v>
      </c>
      <c r="F7" s="15">
        <f t="shared" si="0"/>
        <v>1</v>
      </c>
      <c r="G7" s="15">
        <f t="shared" si="2"/>
        <v>0</v>
      </c>
      <c r="H7" s="15">
        <f t="shared" si="3"/>
        <v>0</v>
      </c>
    </row>
    <row r="8" spans="1:8" ht="17.25" x14ac:dyDescent="0.3">
      <c r="A8" t="s">
        <v>2100</v>
      </c>
      <c r="B8" s="14">
        <f>COUNTIFS(Crowdfunding!F:F,"=successful",Crowdfunding!D:D,"&gt;=25000",Crowdfunding!D:D,"&lt;30000")</f>
        <v>11</v>
      </c>
      <c r="C8" s="14">
        <f>COUNTIFS(Crowdfunding!F:F,"=failed",Crowdfunding!D:D,"&gt;=25000",Crowdfunding!D:D,"&lt;30000")</f>
        <v>3</v>
      </c>
      <c r="D8" s="14">
        <f>COUNTIFS(Crowdfunding!F:F,"=canceled",Crowdfunding!D:D,"&gt;=25000",Crowdfunding!D:D,"&lt;30000")</f>
        <v>0</v>
      </c>
      <c r="E8">
        <f t="shared" si="1"/>
        <v>14</v>
      </c>
      <c r="F8" s="15">
        <f t="shared" si="0"/>
        <v>0.7857142857142857</v>
      </c>
      <c r="G8" s="15">
        <f t="shared" si="2"/>
        <v>0.21428571428571427</v>
      </c>
      <c r="H8" s="15">
        <f t="shared" si="3"/>
        <v>0</v>
      </c>
    </row>
    <row r="9" spans="1:8" ht="17.25" x14ac:dyDescent="0.3">
      <c r="A9" t="s">
        <v>2101</v>
      </c>
      <c r="B9" s="14">
        <f>COUNTIFS(Crowdfunding!F:F,"=successful",Crowdfunding!D:D,"&gt;=30000",Crowdfunding!D:D,"&lt;35000")</f>
        <v>7</v>
      </c>
      <c r="C9" s="14">
        <f>COUNTIFS(Crowdfunding!F:F,"=failed",Crowdfunding!D:D,"&gt;=30000",Crowdfunding!D:D,"&lt;35000")</f>
        <v>0</v>
      </c>
      <c r="D9" s="14">
        <f>COUNTIFS(Crowdfunding!F:F,"=canceled",Crowdfunding!D:D,"&gt;=30000",Crowdfunding!D:D,"&lt;35000")</f>
        <v>0</v>
      </c>
      <c r="E9">
        <f t="shared" si="1"/>
        <v>7</v>
      </c>
      <c r="F9" s="15">
        <f t="shared" si="0"/>
        <v>1</v>
      </c>
      <c r="G9" s="15">
        <f t="shared" si="2"/>
        <v>0</v>
      </c>
      <c r="H9" s="15">
        <f t="shared" si="3"/>
        <v>0</v>
      </c>
    </row>
    <row r="10" spans="1:8" ht="17.25" x14ac:dyDescent="0.3">
      <c r="A10" t="s">
        <v>2102</v>
      </c>
      <c r="B10" s="14">
        <f>COUNTIFS(Crowdfunding!F:F,"=successful",Crowdfunding!D:D,"&gt;=35000",Crowdfunding!D:D,"&lt;40000")</f>
        <v>8</v>
      </c>
      <c r="C10" s="14">
        <f>COUNTIFS(Crowdfunding!F:F,"=failed",Crowdfunding!D:D,"&gt;=35000",Crowdfunding!D:D,"&lt;40000")</f>
        <v>3</v>
      </c>
      <c r="D10" s="14">
        <f>COUNTIFS(Crowdfunding!F:F,"=canceled",Crowdfunding!D:D,"&gt;=35000",Crowdfunding!D:D,"&lt;40000")</f>
        <v>1</v>
      </c>
      <c r="E10">
        <f t="shared" si="1"/>
        <v>12</v>
      </c>
      <c r="F10" s="15">
        <f t="shared" si="0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ht="17.25" x14ac:dyDescent="0.3">
      <c r="A11" t="s">
        <v>2103</v>
      </c>
      <c r="B11" s="14">
        <f>COUNTIFS(Crowdfunding!F:F,"=successful",Crowdfunding!D:D,"&gt;=40000",Crowdfunding!D:D,"&lt;45000")</f>
        <v>11</v>
      </c>
      <c r="C11" s="14">
        <f>COUNTIFS(Crowdfunding!F:F,"=failed",Crowdfunding!D:D,"&gt;=40000",Crowdfunding!D:D,"&lt;45000")</f>
        <v>3</v>
      </c>
      <c r="D11" s="14">
        <f>COUNTIFS(Crowdfunding!F:F,"=canceled",Crowdfunding!D:D,"&gt;=40000",Crowdfunding!D:D,"&lt;45000")</f>
        <v>0</v>
      </c>
      <c r="E11">
        <f t="shared" si="1"/>
        <v>14</v>
      </c>
      <c r="F11" s="15">
        <f t="shared" si="0"/>
        <v>0.7857142857142857</v>
      </c>
      <c r="G11" s="15">
        <f t="shared" si="2"/>
        <v>0.21428571428571427</v>
      </c>
      <c r="H11" s="15">
        <f t="shared" si="3"/>
        <v>0</v>
      </c>
    </row>
    <row r="12" spans="1:8" ht="17.25" x14ac:dyDescent="0.3">
      <c r="A12" t="s">
        <v>2104</v>
      </c>
      <c r="B12" s="14">
        <f>COUNTIFS(Crowdfunding!F:F,"=successful",Crowdfunding!D:D,"&gt;=45000",Crowdfunding!D:D,"&lt;50000")</f>
        <v>8</v>
      </c>
      <c r="C12" s="14">
        <f>COUNTIFS(Crowdfunding!F:F,"=failed",Crowdfunding!D:D,"&gt;=45000",Crowdfunding!D:D,"&lt;50000")</f>
        <v>3</v>
      </c>
      <c r="D12" s="14">
        <f>COUNTIFS(Crowdfunding!F:F,"=canceled",Crowdfunding!D:D,"&gt;=45000",Crowdfunding!D:D,"&lt;50000")</f>
        <v>0</v>
      </c>
      <c r="E12">
        <f t="shared" si="1"/>
        <v>11</v>
      </c>
      <c r="F12" s="15">
        <f t="shared" si="0"/>
        <v>0.72727272727272729</v>
      </c>
      <c r="G12" s="15">
        <f t="shared" si="2"/>
        <v>0.27272727272727271</v>
      </c>
      <c r="H12" s="15">
        <f t="shared" si="3"/>
        <v>0</v>
      </c>
    </row>
    <row r="13" spans="1:8" ht="17.25" x14ac:dyDescent="0.3">
      <c r="A13" t="s">
        <v>2105</v>
      </c>
      <c r="B13" s="14">
        <f>COUNTIFS(Crowdfunding!F:F,"=successful",Crowdfunding!D:D,"&gt;=50000")</f>
        <v>114</v>
      </c>
      <c r="C13" s="14">
        <f>COUNTIFS(Crowdfunding!F:F,"=failed",Crowdfunding!D:D,"&gt;=50000")</f>
        <v>163</v>
      </c>
      <c r="D13" s="14">
        <f>COUNTIFS(Crowdfunding!F:F,"=canceled",Crowdfunding!D:D,"&gt;=50000")</f>
        <v>28</v>
      </c>
      <c r="E13">
        <f t="shared" si="1"/>
        <v>305</v>
      </c>
      <c r="F13" s="15">
        <f t="shared" si="0"/>
        <v>0.3737704918032787</v>
      </c>
      <c r="G13" s="15">
        <f t="shared" si="2"/>
        <v>0.53442622950819674</v>
      </c>
      <c r="H13" s="15">
        <f t="shared" si="3"/>
        <v>9.1803278688524587E-2</v>
      </c>
    </row>
    <row r="16" spans="1:8" x14ac:dyDescent="0.25">
      <c r="B16" s="7" t="s">
        <v>2066</v>
      </c>
      <c r="C16" t="s">
        <v>2106</v>
      </c>
      <c r="D16" t="s">
        <v>2107</v>
      </c>
      <c r="E16" t="s">
        <v>2108</v>
      </c>
    </row>
    <row r="17" spans="2:5" x14ac:dyDescent="0.25">
      <c r="B17" s="8" t="s">
        <v>2094</v>
      </c>
      <c r="C17">
        <v>0.58823529411764708</v>
      </c>
      <c r="D17">
        <v>0.39215686274509803</v>
      </c>
      <c r="E17">
        <v>1.9607843137254902E-2</v>
      </c>
    </row>
    <row r="18" spans="2:5" x14ac:dyDescent="0.25">
      <c r="B18" s="8" t="s">
        <v>2095</v>
      </c>
      <c r="C18">
        <v>0.82683982683982682</v>
      </c>
      <c r="D18">
        <v>0.16450216450216451</v>
      </c>
      <c r="E18">
        <v>8.658008658008658E-3</v>
      </c>
    </row>
    <row r="19" spans="2:5" x14ac:dyDescent="0.25">
      <c r="B19" s="8" t="s">
        <v>2096</v>
      </c>
      <c r="C19">
        <v>0.52063492063492067</v>
      </c>
      <c r="D19">
        <v>0.4</v>
      </c>
      <c r="E19">
        <v>7.9365079365079361E-2</v>
      </c>
    </row>
    <row r="20" spans="2:5" x14ac:dyDescent="0.25">
      <c r="B20" s="8" t="s">
        <v>2097</v>
      </c>
      <c r="C20">
        <v>0.44444444444444442</v>
      </c>
      <c r="D20">
        <v>0.55555555555555558</v>
      </c>
      <c r="E20">
        <v>0</v>
      </c>
    </row>
    <row r="21" spans="2:5" x14ac:dyDescent="0.25">
      <c r="B21" s="8" t="s">
        <v>2098</v>
      </c>
      <c r="C21">
        <v>1</v>
      </c>
      <c r="D21">
        <v>0</v>
      </c>
      <c r="E21">
        <v>0</v>
      </c>
    </row>
    <row r="22" spans="2:5" x14ac:dyDescent="0.25">
      <c r="B22" s="8" t="s">
        <v>2099</v>
      </c>
      <c r="C22">
        <v>1</v>
      </c>
      <c r="D22">
        <v>0</v>
      </c>
      <c r="E22">
        <v>0</v>
      </c>
    </row>
    <row r="23" spans="2:5" x14ac:dyDescent="0.25">
      <c r="B23" s="8" t="s">
        <v>2100</v>
      </c>
      <c r="C23">
        <v>0.7857142857142857</v>
      </c>
      <c r="D23">
        <v>0.21428571428571427</v>
      </c>
      <c r="E23">
        <v>0</v>
      </c>
    </row>
    <row r="24" spans="2:5" x14ac:dyDescent="0.25">
      <c r="B24" s="8" t="s">
        <v>2101</v>
      </c>
      <c r="C24">
        <v>1</v>
      </c>
      <c r="D24">
        <v>0</v>
      </c>
      <c r="E24">
        <v>0</v>
      </c>
    </row>
    <row r="25" spans="2:5" x14ac:dyDescent="0.25">
      <c r="B25" s="8" t="s">
        <v>2102</v>
      </c>
      <c r="C25">
        <v>0.66666666666666663</v>
      </c>
      <c r="D25">
        <v>0.25</v>
      </c>
      <c r="E25">
        <v>8.3333333333333329E-2</v>
      </c>
    </row>
    <row r="26" spans="2:5" x14ac:dyDescent="0.25">
      <c r="B26" s="8" t="s">
        <v>2103</v>
      </c>
      <c r="C26">
        <v>0.7857142857142857</v>
      </c>
      <c r="D26">
        <v>0.21428571428571427</v>
      </c>
      <c r="E26">
        <v>0</v>
      </c>
    </row>
    <row r="27" spans="2:5" x14ac:dyDescent="0.25">
      <c r="B27" s="8" t="s">
        <v>2104</v>
      </c>
      <c r="C27">
        <v>0.72727272727272729</v>
      </c>
      <c r="D27">
        <v>0.27272727272727271</v>
      </c>
      <c r="E27">
        <v>0</v>
      </c>
    </row>
    <row r="28" spans="2:5" x14ac:dyDescent="0.25">
      <c r="B28" s="8" t="s">
        <v>2105</v>
      </c>
      <c r="C28">
        <v>0.3737704918032787</v>
      </c>
      <c r="D28">
        <v>0.53442622950819674</v>
      </c>
      <c r="E28">
        <v>9.1803278688524587E-2</v>
      </c>
    </row>
    <row r="29" spans="2:5" x14ac:dyDescent="0.25">
      <c r="B29" s="8" t="s">
        <v>2067</v>
      </c>
      <c r="C29">
        <v>8.7192929432080835</v>
      </c>
      <c r="D29">
        <v>2.9979395136097158</v>
      </c>
      <c r="E29">
        <v>0.28276754318220088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984A-96CC-4CDC-A589-AA6F92A02EBC}">
  <dimension ref="A1:I566"/>
  <sheetViews>
    <sheetView tabSelected="1" zoomScale="119" workbookViewId="0">
      <selection activeCell="F1" sqref="F1"/>
    </sheetView>
  </sheetViews>
  <sheetFormatPr defaultRowHeight="15.75" x14ac:dyDescent="0.25"/>
  <cols>
    <col min="1" max="1" width="11"/>
    <col min="2" max="2" width="13.75" customWidth="1"/>
    <col min="4" max="4" width="11"/>
    <col min="5" max="5" width="14.75" customWidth="1"/>
    <col min="7" max="7" width="16.75" style="16" customWidth="1"/>
    <col min="8" max="8" width="13.875" customWidth="1"/>
    <col min="9" max="9" width="10.5" customWidth="1"/>
  </cols>
  <sheetData>
    <row r="1" spans="1:9" s="13" customFormat="1" x14ac:dyDescent="0.25">
      <c r="A1" s="1" t="s">
        <v>4</v>
      </c>
      <c r="B1" s="13" t="s">
        <v>5</v>
      </c>
      <c r="D1" s="1" t="s">
        <v>4</v>
      </c>
      <c r="E1" s="1" t="s">
        <v>5</v>
      </c>
      <c r="G1" s="16"/>
      <c r="H1" s="13" t="s">
        <v>20</v>
      </c>
      <c r="I1" s="13" t="s">
        <v>14</v>
      </c>
    </row>
    <row r="2" spans="1:9" x14ac:dyDescent="0.25">
      <c r="A2" t="str" cm="1">
        <f t="array" ref="A2:A566">_xlfn._xlws.FILTER(Crowdfunding!$F2:$F1001, Crowdfunding!$F2:$F1001="successful")</f>
        <v>successful</v>
      </c>
      <c r="B2" cm="1">
        <f t="array" ref="B2:B566">_xlfn._xlws.FILTER(Crowdfunding!$I2:$I1001, Crowdfunding!$F2:$F1001="successful")</f>
        <v>158</v>
      </c>
      <c r="D2" t="str" cm="1">
        <f t="array" ref="D2:D365">_xlfn._xlws.FILTER(Crowdfunding!$F2:$F1001, Crowdfunding!$F2:$F1001="failed")</f>
        <v>failed</v>
      </c>
      <c r="E2" cm="1">
        <f t="array" ref="E2:E365">_xlfn._xlws.FILTER(Crowdfunding!$I2:$I1001, Crowdfunding!$F2:$F1001="failed")</f>
        <v>0</v>
      </c>
      <c r="G2" s="16" t="s">
        <v>2109</v>
      </c>
      <c r="H2" s="10">
        <f>AVERAGE(B:B)</f>
        <v>851.14690265486729</v>
      </c>
      <c r="I2" s="10">
        <f>AVERAGE(E:E)</f>
        <v>585.61538461538464</v>
      </c>
    </row>
    <row r="3" spans="1:9" x14ac:dyDescent="0.25">
      <c r="A3" t="str">
        <v>successful</v>
      </c>
      <c r="B3">
        <v>1425</v>
      </c>
      <c r="D3" t="str">
        <v>failed</v>
      </c>
      <c r="E3">
        <v>24</v>
      </c>
      <c r="G3" s="16" t="s">
        <v>2110</v>
      </c>
      <c r="H3" s="10">
        <f>MEDIAN(B:B)</f>
        <v>201</v>
      </c>
      <c r="I3" s="10">
        <f>MEDIAN(E:E)</f>
        <v>114.5</v>
      </c>
    </row>
    <row r="4" spans="1:9" x14ac:dyDescent="0.25">
      <c r="A4" t="str">
        <v>successful</v>
      </c>
      <c r="B4">
        <v>174</v>
      </c>
      <c r="D4" t="str">
        <v>failed</v>
      </c>
      <c r="E4">
        <v>53</v>
      </c>
      <c r="G4" s="16" t="s">
        <v>2111</v>
      </c>
      <c r="H4" s="10">
        <f>MIN(B:B)</f>
        <v>16</v>
      </c>
      <c r="I4" s="10">
        <f>MIN(E:E)</f>
        <v>0</v>
      </c>
    </row>
    <row r="5" spans="1:9" x14ac:dyDescent="0.25">
      <c r="A5" t="str">
        <v>successful</v>
      </c>
      <c r="B5">
        <v>227</v>
      </c>
      <c r="D5" t="str">
        <v>failed</v>
      </c>
      <c r="E5">
        <v>18</v>
      </c>
      <c r="G5" s="16" t="s">
        <v>2112</v>
      </c>
      <c r="H5" s="10">
        <f>MAX(B:B)</f>
        <v>7295</v>
      </c>
      <c r="I5" s="10">
        <f>MAX(E:E)</f>
        <v>6080</v>
      </c>
    </row>
    <row r="6" spans="1:9" x14ac:dyDescent="0.25">
      <c r="A6" t="str">
        <v>successful</v>
      </c>
      <c r="B6">
        <v>220</v>
      </c>
      <c r="D6" t="str">
        <v>failed</v>
      </c>
      <c r="E6">
        <v>44</v>
      </c>
      <c r="G6" s="16" t="s">
        <v>2113</v>
      </c>
      <c r="H6" s="10">
        <f>_xlfn.VAR.P(_xlfn.ANCHORARRAY(B2))</f>
        <v>1603373.7324019109</v>
      </c>
      <c r="I6" s="10">
        <f>_xlfn.VAR.P(_xlfn.ANCHORARRAY(E2))</f>
        <v>921574.68174133555</v>
      </c>
    </row>
    <row r="7" spans="1:9" x14ac:dyDescent="0.25">
      <c r="A7" t="str">
        <v>successful</v>
      </c>
      <c r="B7">
        <v>98</v>
      </c>
      <c r="D7" t="str">
        <v>failed</v>
      </c>
      <c r="E7">
        <v>27</v>
      </c>
      <c r="G7" s="16" t="s">
        <v>2114</v>
      </c>
      <c r="H7" s="10">
        <f>_xlfn.STDEV.P(_xlfn.ANCHORARRAY(B2))</f>
        <v>1266.2439466397898</v>
      </c>
      <c r="I7" s="10">
        <f>_xlfn.STDEV.P(_xlfn.ANCHORARRAY(E2))</f>
        <v>959.98681331637863</v>
      </c>
    </row>
    <row r="8" spans="1:9" x14ac:dyDescent="0.25">
      <c r="A8" t="str">
        <v>successful</v>
      </c>
      <c r="B8">
        <v>100</v>
      </c>
      <c r="D8" t="str">
        <v>failed</v>
      </c>
      <c r="E8">
        <v>55</v>
      </c>
    </row>
    <row r="9" spans="1:9" x14ac:dyDescent="0.25">
      <c r="A9" t="str">
        <v>successful</v>
      </c>
      <c r="B9">
        <v>1249</v>
      </c>
      <c r="D9" t="str">
        <v>failed</v>
      </c>
      <c r="E9">
        <v>200</v>
      </c>
    </row>
    <row r="10" spans="1:9" x14ac:dyDescent="0.25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conditionalFormatting sqref="A1:A1048576">
    <cfRule type="cellIs" dxfId="19" priority="5" operator="equal">
      <formula>"failed"</formula>
    </cfRule>
    <cfRule type="cellIs" dxfId="18" priority="6" operator="equal">
      <formula>"canceled"</formula>
    </cfRule>
    <cfRule type="cellIs" dxfId="17" priority="7" operator="equal">
      <formula>"live"</formula>
    </cfRule>
    <cfRule type="cellIs" dxfId="16" priority="8" operator="equal">
      <formula>"successful"</formula>
    </cfRule>
  </conditionalFormatting>
  <conditionalFormatting sqref="D1:D1048576">
    <cfRule type="cellIs" dxfId="15" priority="1" operator="equal">
      <formula>"failed"</formula>
    </cfRule>
    <cfRule type="cellIs" dxfId="14" priority="2" operator="equal">
      <formula>"canceled"</formula>
    </cfRule>
    <cfRule type="cellIs" dxfId="13" priority="3" operator="equal">
      <formula>"live"</formula>
    </cfRule>
    <cfRule type="cellIs" dxfId="12" priority="4" operator="equal">
      <formula>"successful"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Outcome per Category</vt:lpstr>
      <vt:lpstr>Outcome per sub-category</vt:lpstr>
      <vt:lpstr>Outcome over time</vt:lpstr>
      <vt:lpstr>Analysis of Crowdfunding Goal</vt:lpstr>
      <vt:lpstr>Statistical Analysis</vt:lpstr>
      <vt:lpstr>backers_count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Bryan Johns</cp:lastModifiedBy>
  <dcterms:created xsi:type="dcterms:W3CDTF">2021-09-29T18:52:28Z</dcterms:created>
  <dcterms:modified xsi:type="dcterms:W3CDTF">2023-06-09T17:07:44Z</dcterms:modified>
</cp:coreProperties>
</file>