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yLaura/Desktop/Curso de Estadística/"/>
    </mc:Choice>
  </mc:AlternateContent>
  <xr:revisionPtr revIDLastSave="0" documentId="13_ncr:1_{918B9EB5-A739-204D-AE7F-4F7F9B906A4D}" xr6:coauthVersionLast="36" xr6:coauthVersionMax="36" xr10:uidLastSave="{00000000-0000-0000-0000-000000000000}"/>
  <workbookProtection workbookAlgorithmName="SHA-512" workbookHashValue="uqvrAYwYR5K3ZAhHS8i4I/uA9DSEOtp05cslcupGziGHsn418WIvUNY5VttgiSnEUR6FNviBFGaDdWlNLVX3Mg==" workbookSaltValue="DTe2KxH5NLI5d9H+g0CVeQ==" workbookSpinCount="100000" lockStructure="1"/>
  <bookViews>
    <workbookView xWindow="10280" yWindow="460" windowWidth="28120" windowHeight="19420" xr2:uid="{D4811E62-15AD-C048-84B1-97FBA96A008F}"/>
  </bookViews>
  <sheets>
    <sheet name="Contenido" sheetId="12" r:id="rId1"/>
    <sheet name="1.3." sheetId="3" r:id="rId2"/>
    <sheet name="1.4." sheetId="1" r:id="rId3"/>
    <sheet name="1.5." sheetId="2" r:id="rId4"/>
    <sheet name="1.6." sheetId="4" r:id="rId5"/>
    <sheet name="1.7." sheetId="5" r:id="rId6"/>
    <sheet name="1.8." sheetId="6" r:id="rId7"/>
    <sheet name="1.10." sheetId="7" r:id="rId8"/>
    <sheet name="1.11." sheetId="8" r:id="rId9"/>
    <sheet name="1.12." sheetId="9" r:id="rId10"/>
    <sheet name="1.13." sheetId="10" r:id="rId1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0" l="1"/>
  <c r="C21" i="10"/>
  <c r="C20" i="10"/>
  <c r="C19" i="10"/>
  <c r="C13" i="10"/>
  <c r="C12" i="10"/>
  <c r="G9" i="10"/>
  <c r="G6" i="10"/>
  <c r="G7" i="10"/>
  <c r="G8" i="10"/>
  <c r="G5" i="10"/>
  <c r="F6" i="10"/>
  <c r="F7" i="10"/>
  <c r="F8" i="10"/>
  <c r="F5" i="10"/>
  <c r="E10" i="10"/>
  <c r="D6" i="10"/>
  <c r="D7" i="10"/>
  <c r="D8" i="10"/>
  <c r="D5" i="10"/>
  <c r="E5" i="10"/>
  <c r="E6" i="10"/>
  <c r="E7" i="10"/>
  <c r="E8" i="10"/>
  <c r="E9" i="10"/>
  <c r="C9" i="10"/>
  <c r="C11" i="9"/>
  <c r="D22" i="9"/>
  <c r="E22" i="9"/>
  <c r="D23" i="9"/>
  <c r="E23" i="9"/>
  <c r="D24" i="9"/>
  <c r="E24" i="9"/>
  <c r="D25" i="9"/>
  <c r="E25" i="9"/>
  <c r="D26" i="9"/>
  <c r="E26" i="9"/>
  <c r="E27" i="9"/>
  <c r="F22" i="9"/>
  <c r="G22" i="9"/>
  <c r="F23" i="9"/>
  <c r="G23" i="9"/>
  <c r="F24" i="9"/>
  <c r="G24" i="9"/>
  <c r="F25" i="9"/>
  <c r="G25" i="9"/>
  <c r="F26" i="9"/>
  <c r="G26" i="9"/>
  <c r="G27" i="9"/>
  <c r="E28" i="9"/>
  <c r="C30" i="9"/>
  <c r="C35" i="9"/>
  <c r="C40" i="9"/>
  <c r="C38" i="9"/>
  <c r="C39" i="9"/>
  <c r="C37" i="9"/>
  <c r="C27" i="9"/>
  <c r="D6" i="9"/>
  <c r="E6" i="9"/>
  <c r="D7" i="9"/>
  <c r="E7" i="9"/>
  <c r="D8" i="9"/>
  <c r="E8" i="9"/>
  <c r="D9" i="9"/>
  <c r="E9" i="9"/>
  <c r="D10" i="9"/>
  <c r="E10" i="9"/>
  <c r="E11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H11" i="9"/>
  <c r="C14" i="9"/>
  <c r="C14" i="8"/>
  <c r="H11" i="8"/>
  <c r="H5" i="8"/>
  <c r="H6" i="8"/>
  <c r="H7" i="8"/>
  <c r="H8" i="8"/>
  <c r="H9" i="8"/>
  <c r="H10" i="8"/>
  <c r="H4" i="8"/>
  <c r="G5" i="8"/>
  <c r="G6" i="8"/>
  <c r="G7" i="8"/>
  <c r="G8" i="8"/>
  <c r="G9" i="8"/>
  <c r="G10" i="8"/>
  <c r="G4" i="8"/>
  <c r="F12" i="8"/>
  <c r="F11" i="8"/>
  <c r="F5" i="8"/>
  <c r="F6" i="8"/>
  <c r="F7" i="8"/>
  <c r="F8" i="8"/>
  <c r="F9" i="8"/>
  <c r="F10" i="8"/>
  <c r="F4" i="8"/>
  <c r="E5" i="8"/>
  <c r="E6" i="8"/>
  <c r="E7" i="8"/>
  <c r="E8" i="8"/>
  <c r="E9" i="8"/>
  <c r="E10" i="8"/>
  <c r="E4" i="8"/>
  <c r="D11" i="8"/>
  <c r="G4" i="7"/>
  <c r="D10" i="7"/>
  <c r="E4" i="7"/>
  <c r="H4" i="7"/>
  <c r="G5" i="7"/>
  <c r="E5" i="7"/>
  <c r="H5" i="7"/>
  <c r="G6" i="7"/>
  <c r="E6" i="7"/>
  <c r="H6" i="7"/>
  <c r="G7" i="7"/>
  <c r="E7" i="7"/>
  <c r="H7" i="7"/>
  <c r="G8" i="7"/>
  <c r="E8" i="7"/>
  <c r="H8" i="7"/>
  <c r="G9" i="7"/>
  <c r="E9" i="7"/>
  <c r="H9" i="7"/>
  <c r="H10" i="7"/>
  <c r="F4" i="7"/>
  <c r="F5" i="7"/>
  <c r="F6" i="7"/>
  <c r="F7" i="7"/>
  <c r="F8" i="7"/>
  <c r="F9" i="7"/>
  <c r="F10" i="7"/>
  <c r="F11" i="7"/>
  <c r="C13" i="7"/>
  <c r="E33" i="6"/>
  <c r="E31" i="6"/>
  <c r="E32" i="6"/>
  <c r="E30" i="6"/>
  <c r="D33" i="6"/>
  <c r="D31" i="6"/>
  <c r="D32" i="6"/>
  <c r="D30" i="6"/>
  <c r="C33" i="6"/>
  <c r="D24" i="6"/>
  <c r="D22" i="6"/>
  <c r="D20" i="6"/>
  <c r="D21" i="6"/>
  <c r="D19" i="6"/>
  <c r="C22" i="6"/>
  <c r="C13" i="6"/>
  <c r="D11" i="5"/>
  <c r="E20" i="5"/>
  <c r="E17" i="5"/>
  <c r="E18" i="5"/>
  <c r="E19" i="5"/>
  <c r="E16" i="5"/>
  <c r="D17" i="5"/>
  <c r="D18" i="5"/>
  <c r="D19" i="5"/>
  <c r="D16" i="5"/>
  <c r="D20" i="5"/>
  <c r="C20" i="5"/>
  <c r="D9" i="5"/>
  <c r="D6" i="5"/>
  <c r="D7" i="5"/>
  <c r="D8" i="5"/>
  <c r="D5" i="5"/>
  <c r="C9" i="5"/>
  <c r="E28" i="4"/>
  <c r="E29" i="4"/>
  <c r="E30" i="4"/>
  <c r="E27" i="4"/>
  <c r="E26" i="4"/>
  <c r="D31" i="4"/>
  <c r="C31" i="4"/>
  <c r="D30" i="4"/>
  <c r="D29" i="4"/>
  <c r="D28" i="4"/>
  <c r="D27" i="4"/>
  <c r="D26" i="4"/>
  <c r="E20" i="4"/>
  <c r="E16" i="4"/>
  <c r="E17" i="4"/>
  <c r="E18" i="4"/>
  <c r="E19" i="4"/>
  <c r="E15" i="4"/>
  <c r="D16" i="4"/>
  <c r="D17" i="4"/>
  <c r="D18" i="4"/>
  <c r="D19" i="4"/>
  <c r="D15" i="4"/>
  <c r="C20" i="4"/>
  <c r="F8" i="3"/>
  <c r="F6" i="3"/>
  <c r="F5" i="3"/>
  <c r="F4" i="3"/>
  <c r="E5" i="3"/>
  <c r="E4" i="3"/>
  <c r="G125" i="2"/>
  <c r="G124" i="2"/>
  <c r="G117" i="2"/>
  <c r="G118" i="2"/>
  <c r="G119" i="2"/>
  <c r="G120" i="2"/>
  <c r="G121" i="2"/>
  <c r="G122" i="2"/>
  <c r="G123" i="2"/>
  <c r="G116" i="2"/>
  <c r="F118" i="2"/>
  <c r="F119" i="2"/>
  <c r="F120" i="2"/>
  <c r="F121" i="2"/>
  <c r="F122" i="2"/>
  <c r="F123" i="2"/>
  <c r="F117" i="2"/>
  <c r="F116" i="2"/>
  <c r="E117" i="2"/>
  <c r="E118" i="2"/>
  <c r="E119" i="2"/>
  <c r="E120" i="2"/>
  <c r="E121" i="2"/>
  <c r="E122" i="2"/>
  <c r="E123" i="2"/>
  <c r="E116" i="2"/>
  <c r="D124" i="2"/>
  <c r="C104" i="2"/>
  <c r="C105" i="2"/>
  <c r="C102" i="2"/>
  <c r="C101" i="2"/>
  <c r="C100" i="2"/>
  <c r="C55" i="2"/>
  <c r="D25" i="2"/>
  <c r="E20" i="2"/>
  <c r="E21" i="2"/>
  <c r="E22" i="2"/>
  <c r="E23" i="2"/>
  <c r="E24" i="2"/>
  <c r="E19" i="2"/>
  <c r="E18" i="2"/>
  <c r="D19" i="2"/>
  <c r="D20" i="2"/>
  <c r="D21" i="2"/>
  <c r="D22" i="2"/>
  <c r="D23" i="2"/>
  <c r="D24" i="2"/>
  <c r="D18" i="2"/>
  <c r="C25" i="2"/>
  <c r="C60" i="1"/>
  <c r="C53" i="1"/>
  <c r="C56" i="1"/>
  <c r="C55" i="1"/>
  <c r="E8" i="1"/>
  <c r="E9" i="1"/>
  <c r="E10" i="1"/>
  <c r="E11" i="1"/>
  <c r="E7" i="1"/>
  <c r="E6" i="1"/>
  <c r="D7" i="1"/>
  <c r="D8" i="1"/>
  <c r="D9" i="1"/>
  <c r="D10" i="1"/>
  <c r="D11" i="1"/>
  <c r="D6" i="1"/>
  <c r="C12" i="1"/>
</calcChain>
</file>

<file path=xl/sharedStrings.xml><?xml version="1.0" encoding="utf-8"?>
<sst xmlns="http://schemas.openxmlformats.org/spreadsheetml/2006/main" count="295" uniqueCount="129">
  <si>
    <t>Ejercicio 1.4.</t>
  </si>
  <si>
    <t>a) Constituyase un histograma</t>
  </si>
  <si>
    <t>Clases</t>
  </si>
  <si>
    <t>f</t>
  </si>
  <si>
    <t>fi/N</t>
  </si>
  <si>
    <t>fi/N (Acumulada)</t>
  </si>
  <si>
    <t>39,5 - 49,5</t>
  </si>
  <si>
    <t>49,5 - 59,5</t>
  </si>
  <si>
    <t>59,5 - 69,5</t>
  </si>
  <si>
    <t>69,5 - 79,5</t>
  </si>
  <si>
    <t>79,5 - 89,5</t>
  </si>
  <si>
    <t>89,5 - 99,5</t>
  </si>
  <si>
    <t>Total</t>
  </si>
  <si>
    <t>b) % con notas inferior a 70</t>
  </si>
  <si>
    <t>Conclusión: Observando la frecuencia acumulada de las notas entre 39,5 a 69,5 se observa que el 43,75% de los alumnos recibieron notas inforiores a 70 puntos</t>
  </si>
  <si>
    <t>c) Media y Mediana</t>
  </si>
  <si>
    <t>Alumno</t>
  </si>
  <si>
    <t>Nota</t>
  </si>
  <si>
    <t>Media</t>
  </si>
  <si>
    <t>Mediana</t>
  </si>
  <si>
    <t>Suma</t>
  </si>
  <si>
    <t>N</t>
  </si>
  <si>
    <t>Suma alumno 9 y 10 dividido 2</t>
  </si>
  <si>
    <t>d) Moda</t>
  </si>
  <si>
    <t>Moda</t>
  </si>
  <si>
    <t>Ejercicio 1.5.</t>
  </si>
  <si>
    <t>Edad</t>
  </si>
  <si>
    <t>Numero</t>
  </si>
  <si>
    <t>18-22</t>
  </si>
  <si>
    <t>23-27</t>
  </si>
  <si>
    <t>28-32</t>
  </si>
  <si>
    <t>33-37</t>
  </si>
  <si>
    <t>38-42</t>
  </si>
  <si>
    <t>43-47</t>
  </si>
  <si>
    <t>48-52</t>
  </si>
  <si>
    <t>&gt;90</t>
  </si>
  <si>
    <t>a) Histograma y poligono de frecuencia excluyendo &gt;90 años</t>
  </si>
  <si>
    <t>fi</t>
  </si>
  <si>
    <t>Frecuencia relativa</t>
  </si>
  <si>
    <t>Frecuencia relativa acumulada</t>
  </si>
  <si>
    <t>Frecuencia</t>
  </si>
  <si>
    <t>b) Frecuencias</t>
  </si>
  <si>
    <t>c) menos de 33 años</t>
  </si>
  <si>
    <t>d) mediana incluyendo &gt;90 años</t>
  </si>
  <si>
    <t>Mediana (persona)</t>
  </si>
  <si>
    <t>% de la clase que corresponde a la mediana</t>
  </si>
  <si>
    <t>Cantidad de años en la clase</t>
  </si>
  <si>
    <t>Años que corresponde en la mediana</t>
  </si>
  <si>
    <t>Año de la mediana</t>
  </si>
  <si>
    <t>e) moda</t>
  </si>
  <si>
    <t>Teniendo en cuenta que son datos agrupados, entonces este corresponde a la clase en el que más frecuencia existe. Por lo tanto, la moda está en la clase 28-32 años con 50 personas.</t>
  </si>
  <si>
    <t>f) media utilizando puntos intermedios</t>
  </si>
  <si>
    <t>x</t>
  </si>
  <si>
    <t>xi * fi</t>
  </si>
  <si>
    <t>Suma (xi * fi)</t>
  </si>
  <si>
    <t>Ejercicio 1.3.</t>
  </si>
  <si>
    <t>Producto</t>
  </si>
  <si>
    <t>Sueter</t>
  </si>
  <si>
    <t>Abrigo</t>
  </si>
  <si>
    <t>Costo ( c )</t>
  </si>
  <si>
    <t>Precio de venta (P)</t>
  </si>
  <si>
    <t>Dif (C - P)</t>
  </si>
  <si>
    <t>Var%</t>
  </si>
  <si>
    <t>Var% promedio</t>
  </si>
  <si>
    <t>Ejercicio 1.6.</t>
  </si>
  <si>
    <t>Datos</t>
  </si>
  <si>
    <t>Frecuencia f</t>
  </si>
  <si>
    <t>Número de llamadas por estudiante</t>
  </si>
  <si>
    <t>a) mediana y moda</t>
  </si>
  <si>
    <t>0 llamadas</t>
  </si>
  <si>
    <t>b) media</t>
  </si>
  <si>
    <t>xi</t>
  </si>
  <si>
    <t>55 jóvenes y 2 llamadas</t>
  </si>
  <si>
    <t>xi * (fi/N)</t>
  </si>
  <si>
    <t>c) frecuencia relativa y acumulada y gráfica</t>
  </si>
  <si>
    <t>fi/N Acumulada</t>
  </si>
  <si>
    <t>xi*fi</t>
  </si>
  <si>
    <t>xi*(fi/N)</t>
  </si>
  <si>
    <t>media</t>
  </si>
  <si>
    <t>Halla media</t>
  </si>
  <si>
    <t>Tasa de desempleo</t>
  </si>
  <si>
    <t>13-17 %</t>
  </si>
  <si>
    <t>8-12%</t>
  </si>
  <si>
    <t>3-7%</t>
  </si>
  <si>
    <t>formula 1.2.</t>
  </si>
  <si>
    <t>formula 1.3.</t>
  </si>
  <si>
    <t>xi^2</t>
  </si>
  <si>
    <t>xi^2 * (fi/N)</t>
  </si>
  <si>
    <t>Media ^2</t>
  </si>
  <si>
    <t>Media^2</t>
  </si>
  <si>
    <t>Varianza</t>
  </si>
  <si>
    <t>x - media</t>
  </si>
  <si>
    <t>(x-media)^2</t>
  </si>
  <si>
    <t>((x-media)^2)*fi</t>
  </si>
  <si>
    <t>Formula 1.9</t>
  </si>
  <si>
    <t>Formula 1.7</t>
  </si>
  <si>
    <t>Desviación</t>
  </si>
  <si>
    <t>Media + desvio</t>
  </si>
  <si>
    <t>Media + 2desvio</t>
  </si>
  <si>
    <t>Media - desvio</t>
  </si>
  <si>
    <t>Media - 2desvio</t>
  </si>
  <si>
    <t>Intervalos</t>
  </si>
  <si>
    <t>Desviación estándar</t>
  </si>
  <si>
    <t>Intevalos</t>
  </si>
  <si>
    <t>Ejercicio 1.13.</t>
  </si>
  <si>
    <t>Volver</t>
  </si>
  <si>
    <t>Ejercicio 1.12.</t>
  </si>
  <si>
    <t>Ejercicio 1.11.</t>
  </si>
  <si>
    <t>Ejercicio 1.10.</t>
  </si>
  <si>
    <t>Ejercicio 1.8.</t>
  </si>
  <si>
    <t>Ejercicio 1.7.</t>
  </si>
  <si>
    <t>Nº</t>
  </si>
  <si>
    <t>Ejercicio</t>
  </si>
  <si>
    <t>1.3.</t>
  </si>
  <si>
    <t>1.4.</t>
  </si>
  <si>
    <t>1.5.</t>
  </si>
  <si>
    <t>1.6.</t>
  </si>
  <si>
    <t>1.7.</t>
  </si>
  <si>
    <t>1.8.</t>
  </si>
  <si>
    <t>1.10.</t>
  </si>
  <si>
    <t>1.11.</t>
  </si>
  <si>
    <t>1.12.</t>
  </si>
  <si>
    <t>1.13.</t>
  </si>
  <si>
    <t xml:space="preserve">Ejercicios del capítulo 1 del libro de Harnett, D. &amp; Murphy, J. </t>
  </si>
  <si>
    <t>Elaborado por: Jóse Oscar Henao Monje</t>
  </si>
  <si>
    <t>Redes Sociales:</t>
  </si>
  <si>
    <t>Twitter: @johenaom</t>
  </si>
  <si>
    <t>LinkedIn: https://www.linkedin.com/in/johenaom/</t>
  </si>
  <si>
    <t>Página Web: https://medium.com/johenaom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</si>
</sst>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0.000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2" borderId="0" xfId="0" applyFill="1" applyBorder="1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164" fontId="0" fillId="2" borderId="0" xfId="0" applyNumberFormat="1" applyFill="1" applyBorder="1"/>
    <xf numFmtId="164" fontId="0" fillId="3" borderId="0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0" fillId="0" borderId="0" xfId="0" applyNumberFormat="1" applyAlignment="1"/>
    <xf numFmtId="165" fontId="0" fillId="0" borderId="0" xfId="0" applyNumberFormat="1" applyAlignment="1"/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/>
    <xf numFmtId="165" fontId="0" fillId="0" borderId="3" xfId="0" applyNumberFormat="1" applyBorder="1" applyAlignment="1"/>
    <xf numFmtId="0" fontId="0" fillId="0" borderId="4" xfId="0" applyFill="1" applyBorder="1" applyAlignment="1"/>
    <xf numFmtId="0" fontId="0" fillId="0" borderId="4" xfId="0" applyBorder="1" applyAlignment="1"/>
    <xf numFmtId="165" fontId="0" fillId="0" borderId="4" xfId="0" applyNumberFormat="1" applyBorder="1" applyAlignment="1"/>
    <xf numFmtId="2" fontId="0" fillId="0" borderId="0" xfId="0" applyNumberFormat="1" applyBorder="1" applyAlignment="1"/>
    <xf numFmtId="2" fontId="0" fillId="0" borderId="3" xfId="0" applyNumberFormat="1" applyBorder="1" applyAlignment="1"/>
    <xf numFmtId="0" fontId="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3" xfId="0" applyFont="1" applyBorder="1"/>
    <xf numFmtId="2" fontId="3" fillId="0" borderId="3" xfId="0" applyNumberFormat="1" applyFont="1" applyBorder="1"/>
    <xf numFmtId="165" fontId="3" fillId="0" borderId="3" xfId="0" applyNumberFormat="1" applyFont="1" applyBorder="1"/>
    <xf numFmtId="0" fontId="3" fillId="3" borderId="0" xfId="0" applyFont="1" applyFill="1"/>
    <xf numFmtId="2" fontId="3" fillId="3" borderId="0" xfId="0" applyNumberFormat="1" applyFont="1" applyFill="1"/>
    <xf numFmtId="9" fontId="0" fillId="0" borderId="0" xfId="2" applyFont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9" fontId="0" fillId="0" borderId="1" xfId="2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Fill="1" applyBorder="1" applyAlignment="1">
      <alignment horizontal="center" vertical="center"/>
    </xf>
    <xf numFmtId="166" fontId="0" fillId="0" borderId="0" xfId="1" applyNumberFormat="1" applyFont="1"/>
    <xf numFmtId="9" fontId="0" fillId="0" borderId="2" xfId="2" applyFont="1" applyBorder="1"/>
    <xf numFmtId="0" fontId="0" fillId="3" borderId="2" xfId="0" applyFill="1" applyBorder="1" applyAlignment="1">
      <alignment wrapText="1"/>
    </xf>
    <xf numFmtId="9" fontId="0" fillId="3" borderId="2" xfId="2" applyFont="1" applyFill="1" applyBorder="1"/>
    <xf numFmtId="9" fontId="0" fillId="0" borderId="0" xfId="2" applyFont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2" applyFont="1" applyBorder="1" applyAlignment="1">
      <alignment horizontal="center"/>
    </xf>
    <xf numFmtId="43" fontId="0" fillId="0" borderId="3" xfId="1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0" xfId="0" applyNumberFormat="1"/>
    <xf numFmtId="0" fontId="0" fillId="0" borderId="4" xfId="0" applyBorder="1" applyAlignment="1">
      <alignment horizontal="center" wrapText="1"/>
    </xf>
    <xf numFmtId="0" fontId="0" fillId="0" borderId="3" xfId="0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4" xfId="0" applyFont="1" applyBorder="1"/>
    <xf numFmtId="2" fontId="2" fillId="0" borderId="4" xfId="0" applyNumberFormat="1" applyFont="1" applyBorder="1"/>
    <xf numFmtId="2" fontId="0" fillId="4" borderId="0" xfId="0" applyNumberFormat="1" applyFill="1"/>
    <xf numFmtId="0" fontId="2" fillId="4" borderId="0" xfId="0" applyFont="1" applyFill="1"/>
    <xf numFmtId="2" fontId="2" fillId="4" borderId="0" xfId="0" applyNumberFormat="1" applyFont="1" applyFill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2" fillId="0" borderId="2" xfId="0" applyFont="1" applyBorder="1"/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43" fontId="2" fillId="4" borderId="0" xfId="0" applyNumberFormat="1" applyFont="1" applyFill="1"/>
    <xf numFmtId="9" fontId="0" fillId="0" borderId="0" xfId="2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43" fontId="2" fillId="0" borderId="4" xfId="1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0" borderId="4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3" applyAlignment="1">
      <alignment horizontal="center" vertical="center"/>
    </xf>
    <xf numFmtId="0" fontId="4" fillId="0" borderId="0" xfId="3"/>
    <xf numFmtId="0" fontId="6" fillId="0" borderId="0" xfId="0" applyFont="1"/>
    <xf numFmtId="0" fontId="2" fillId="0" borderId="0" xfId="0" applyFont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9">
    <dxf>
      <numFmt numFmtId="164" formatCode="_(* #,##0.0000_);_(* \(#,##0.00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Histograma ejercicio 1.4.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'1.4.'!$C$5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'1.4.'!$B$6:$B$11</c:f>
              <c:strCache>
                <c:ptCount val="6"/>
                <c:pt idx="0">
                  <c:v>39,5 - 49,5</c:v>
                </c:pt>
                <c:pt idx="1">
                  <c:v>49,5 - 59,5</c:v>
                </c:pt>
                <c:pt idx="2">
                  <c:v>59,5 - 69,5</c:v>
                </c:pt>
                <c:pt idx="3">
                  <c:v>69,5 - 79,5</c:v>
                </c:pt>
                <c:pt idx="4">
                  <c:v>79,5 - 89,5</c:v>
                </c:pt>
                <c:pt idx="5">
                  <c:v>89,5 - 99,5</c:v>
                </c:pt>
              </c:strCache>
            </c:strRef>
          </c:cat>
          <c:val>
            <c:numRef>
              <c:f>'1.4.'!$C$6:$C$11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034F-9324-1E5A0AE2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27"/>
        <c:axId val="1618413120"/>
        <c:axId val="1839139056"/>
      </c:barChart>
      <c:lineChart>
        <c:grouping val="standard"/>
        <c:varyColors val="0"/>
        <c:ser>
          <c:idx val="1"/>
          <c:order val="1"/>
          <c:tx>
            <c:strRef>
              <c:f>'1.4.'!$D$5</c:f>
              <c:strCache>
                <c:ptCount val="1"/>
                <c:pt idx="0">
                  <c:v>fi/N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'1.4.'!$B$6:$B$11</c:f>
              <c:strCache>
                <c:ptCount val="6"/>
                <c:pt idx="0">
                  <c:v>39,5 - 49,5</c:v>
                </c:pt>
                <c:pt idx="1">
                  <c:v>49,5 - 59,5</c:v>
                </c:pt>
                <c:pt idx="2">
                  <c:v>59,5 - 69,5</c:v>
                </c:pt>
                <c:pt idx="3">
                  <c:v>69,5 - 79,5</c:v>
                </c:pt>
                <c:pt idx="4">
                  <c:v>79,5 - 89,5</c:v>
                </c:pt>
                <c:pt idx="5">
                  <c:v>89,5 - 99,5</c:v>
                </c:pt>
              </c:strCache>
            </c:strRef>
          </c:cat>
          <c:val>
            <c:numRef>
              <c:f>'1.4.'!$D$6:$D$11</c:f>
              <c:numCache>
                <c:formatCode>_(* #,##0.00_);_(* \(#,##0.00\);_(* "-"??_);_(@_)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034F-9324-1E5A0AE2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46080"/>
        <c:axId val="1618547456"/>
      </c:lineChart>
      <c:catAx>
        <c:axId val="16184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9139056"/>
        <c:crosses val="autoZero"/>
        <c:auto val="1"/>
        <c:lblAlgn val="ctr"/>
        <c:lblOffset val="100"/>
        <c:noMultiLvlLbl val="0"/>
      </c:catAx>
      <c:valAx>
        <c:axId val="183913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8413120"/>
        <c:crosses val="autoZero"/>
        <c:crossBetween val="between"/>
      </c:valAx>
      <c:valAx>
        <c:axId val="161854745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846080"/>
        <c:crosses val="max"/>
        <c:crossBetween val="between"/>
      </c:valAx>
      <c:catAx>
        <c:axId val="16298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54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80446194225732E-2"/>
          <c:y val="5.0925925925925923E-2"/>
          <c:w val="0.83529177602799654"/>
          <c:h val="0.86486111111111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'1.5.'!$C$17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'1.5.'!$B$18:$B$24</c:f>
              <c:strCache>
                <c:ptCount val="7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</c:strCache>
            </c:strRef>
          </c:cat>
          <c:val>
            <c:numRef>
              <c:f>'1.5.'!$C$18:$C$24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0-BB4F-B033-AD86281B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80840000"/>
        <c:axId val="1585239568"/>
      </c:barChart>
      <c:lineChart>
        <c:grouping val="standard"/>
        <c:varyColors val="0"/>
        <c:ser>
          <c:idx val="1"/>
          <c:order val="1"/>
          <c:tx>
            <c:strRef>
              <c:f>'1.5.'!$D$17</c:f>
              <c:strCache>
                <c:ptCount val="1"/>
                <c:pt idx="0">
                  <c:v>Frecuencia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'1.5.'!$B$18:$B$24</c:f>
              <c:strCache>
                <c:ptCount val="7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</c:strCache>
            </c:strRef>
          </c:cat>
          <c:val>
            <c:numRef>
              <c:f>'1.5.'!$D$18:$D$24</c:f>
              <c:numCache>
                <c:formatCode>0.000</c:formatCode>
                <c:ptCount val="7"/>
                <c:pt idx="0">
                  <c:v>0.2</c:v>
                </c:pt>
                <c:pt idx="1">
                  <c:v>0.26666666666666666</c:v>
                </c:pt>
                <c:pt idx="2">
                  <c:v>0.16666666666666666</c:v>
                </c:pt>
                <c:pt idx="3">
                  <c:v>0.13333333333333333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0-BB4F-B033-AD86281B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12560"/>
        <c:axId val="1652752656"/>
      </c:lineChart>
      <c:catAx>
        <c:axId val="1580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5239568"/>
        <c:crosses val="autoZero"/>
        <c:auto val="1"/>
        <c:lblAlgn val="ctr"/>
        <c:lblOffset val="100"/>
        <c:noMultiLvlLbl val="0"/>
      </c:catAx>
      <c:valAx>
        <c:axId val="15852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0840000"/>
        <c:crosses val="autoZero"/>
        <c:crossBetween val="between"/>
      </c:valAx>
      <c:valAx>
        <c:axId val="16527526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2912560"/>
        <c:crosses val="max"/>
        <c:crossBetween val="between"/>
      </c:valAx>
      <c:catAx>
        <c:axId val="165291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75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70188101487315"/>
          <c:y val="0.14411927675707206"/>
          <c:w val="0.5228182414698162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'1.5.'!$C$47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'1.5.'!$B$48:$B$54</c:f>
              <c:strCache>
                <c:ptCount val="7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</c:strCache>
            </c:strRef>
          </c:cat>
          <c:val>
            <c:numRef>
              <c:f>'1.5.'!$C$48:$C$54</c:f>
              <c:numCache>
                <c:formatCode>0.00</c:formatCode>
                <c:ptCount val="7"/>
                <c:pt idx="0">
                  <c:v>0.2</c:v>
                </c:pt>
                <c:pt idx="1">
                  <c:v>0.26666666666666666</c:v>
                </c:pt>
                <c:pt idx="2">
                  <c:v>0.16666666666666666</c:v>
                </c:pt>
                <c:pt idx="3">
                  <c:v>0.13333333333333333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974C-AAE4-BE9A606E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1625687472"/>
        <c:axId val="1594263584"/>
      </c:barChart>
      <c:lineChart>
        <c:grouping val="standard"/>
        <c:varyColors val="0"/>
        <c:ser>
          <c:idx val="1"/>
          <c:order val="1"/>
          <c:tx>
            <c:strRef>
              <c:f>'1.5.'!$D$47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'1.5.'!$B$48:$B$54</c:f>
              <c:strCache>
                <c:ptCount val="7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</c:strCache>
            </c:strRef>
          </c:cat>
          <c:val>
            <c:numRef>
              <c:f>'1.5.'!$D$48:$D$54</c:f>
              <c:numCache>
                <c:formatCode>0.00</c:formatCode>
                <c:ptCount val="7"/>
                <c:pt idx="0">
                  <c:v>0.2</c:v>
                </c:pt>
                <c:pt idx="1">
                  <c:v>0.46666666666666667</c:v>
                </c:pt>
                <c:pt idx="2">
                  <c:v>0.6333333333333333</c:v>
                </c:pt>
                <c:pt idx="3">
                  <c:v>0.76666666666666661</c:v>
                </c:pt>
                <c:pt idx="4">
                  <c:v>0.86666666666666659</c:v>
                </c:pt>
                <c:pt idx="5">
                  <c:v>0.93333333333333324</c:v>
                </c:pt>
                <c:pt idx="6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4-974C-AAE4-BE9A606E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818384"/>
        <c:axId val="1653658688"/>
      </c:lineChart>
      <c:catAx>
        <c:axId val="16256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263584"/>
        <c:crosses val="autoZero"/>
        <c:auto val="1"/>
        <c:lblAlgn val="ctr"/>
        <c:lblOffset val="100"/>
        <c:noMultiLvlLbl val="0"/>
      </c:catAx>
      <c:valAx>
        <c:axId val="159426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Frecunecia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5687472"/>
        <c:crosses val="autoZero"/>
        <c:crossBetween val="between"/>
      </c:valAx>
      <c:valAx>
        <c:axId val="165365868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1818384"/>
        <c:crosses val="max"/>
        <c:crossBetween val="between"/>
      </c:valAx>
      <c:catAx>
        <c:axId val="160181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365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'1.6.'!$D$25</c:f>
              <c:strCache>
                <c:ptCount val="1"/>
                <c:pt idx="0">
                  <c:v>fi/N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'1.6.'!$D$26:$D$30</c:f>
              <c:numCache>
                <c:formatCode>0%</c:formatCode>
                <c:ptCount val="5"/>
                <c:pt idx="0">
                  <c:v>0.42727272727272725</c:v>
                </c:pt>
                <c:pt idx="1">
                  <c:v>0.3</c:v>
                </c:pt>
                <c:pt idx="2">
                  <c:v>0.12727272727272726</c:v>
                </c:pt>
                <c:pt idx="3">
                  <c:v>0.13636363636363635</c:v>
                </c:pt>
                <c:pt idx="4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F346-9643-88108D96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720284208"/>
        <c:axId val="1702388368"/>
      </c:barChart>
      <c:lineChart>
        <c:grouping val="standard"/>
        <c:varyColors val="0"/>
        <c:ser>
          <c:idx val="1"/>
          <c:order val="1"/>
          <c:tx>
            <c:strRef>
              <c:f>'1.6.'!$E$25</c:f>
              <c:strCache>
                <c:ptCount val="1"/>
                <c:pt idx="0">
                  <c:v>fi/N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'1.6.'!$E$26:$E$30</c:f>
              <c:numCache>
                <c:formatCode>0%</c:formatCode>
                <c:ptCount val="5"/>
                <c:pt idx="0">
                  <c:v>0.42727272727272725</c:v>
                </c:pt>
                <c:pt idx="1">
                  <c:v>0.72727272727272729</c:v>
                </c:pt>
                <c:pt idx="2">
                  <c:v>0.8545454545454545</c:v>
                </c:pt>
                <c:pt idx="3">
                  <c:v>0.99090909090909085</c:v>
                </c:pt>
                <c:pt idx="4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F346-9643-88108D96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36576"/>
        <c:axId val="1705708544"/>
      </c:lineChart>
      <c:catAx>
        <c:axId val="17202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388368"/>
        <c:crosses val="autoZero"/>
        <c:auto val="1"/>
        <c:lblAlgn val="ctr"/>
        <c:lblOffset val="100"/>
        <c:noMultiLvlLbl val="0"/>
      </c:catAx>
      <c:valAx>
        <c:axId val="1702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0284208"/>
        <c:crosses val="autoZero"/>
        <c:crossBetween val="between"/>
      </c:valAx>
      <c:valAx>
        <c:axId val="17057085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3836576"/>
        <c:crosses val="max"/>
        <c:crossBetween val="between"/>
      </c:valAx>
      <c:catAx>
        <c:axId val="17238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0570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13</xdr:row>
      <xdr:rowOff>57150</xdr:rowOff>
    </xdr:from>
    <xdr:to>
      <xdr:col>6</xdr:col>
      <xdr:colOff>520700</xdr:colOff>
      <xdr:row>26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185EDC-BDAA-214E-B7C6-38725061C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26</xdr:row>
      <xdr:rowOff>120650</xdr:rowOff>
    </xdr:from>
    <xdr:to>
      <xdr:col>6</xdr:col>
      <xdr:colOff>469900</xdr:colOff>
      <xdr:row>40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ACC5AF-4E33-0246-93B4-71264F6A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55</xdr:row>
      <xdr:rowOff>184150</xdr:rowOff>
    </xdr:from>
    <xdr:to>
      <xdr:col>6</xdr:col>
      <xdr:colOff>469900</xdr:colOff>
      <xdr:row>69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20958C-6ADE-4A47-82CD-8A02EDA0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6</xdr:col>
      <xdr:colOff>63500</xdr:colOff>
      <xdr:row>45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5A887C-2497-3741-BE51-80E16259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27311-9EEA-9147-9E7A-1B2EAFF3E85A}" name="Tabla1" displayName="Tabla1" ref="B5:E11" totalsRowShown="0" headerRowDxfId="8" dataDxfId="6" headerRowBorderDxfId="7" tableBorderDxfId="5" totalsRowBorderDxfId="4">
  <autoFilter ref="B5:E11" xr:uid="{CA090454-D4E0-A647-BEEC-4DDB1A42974F}"/>
  <tableColumns count="4">
    <tableColumn id="1" xr3:uid="{DB6010C8-4F54-1C43-BA79-EC7E5868DEB3}" name="Clases" dataDxfId="3"/>
    <tableColumn id="2" xr3:uid="{9FE9E4FD-D874-264D-B777-D61E0CE20F77}" name="f" dataDxfId="2"/>
    <tableColumn id="3" xr3:uid="{7D59ACA4-E906-144B-84CB-5AA41820AAB0}" name="fi/N" dataDxfId="1" dataCellStyle="Millares">
      <calculatedColumnFormula>+C6/$C$12</calculatedColumnFormula>
    </tableColumn>
    <tableColumn id="4" xr3:uid="{E3664AD6-D606-7145-ABB2-1A227EEF4558}" name="fi/N (Acumulada)" dataDxfId="0">
      <calculatedColumnFormula>+D6+E5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41EA-6B2C-B345-A157-845E2E0B6978}">
  <dimension ref="A1:B20"/>
  <sheetViews>
    <sheetView tabSelected="1" zoomScale="140" zoomScaleNormal="140" workbookViewId="0">
      <selection activeCell="A22" sqref="A22"/>
    </sheetView>
  </sheetViews>
  <sheetFormatPr baseColWidth="10" defaultRowHeight="16" x14ac:dyDescent="0.2"/>
  <sheetData>
    <row r="1" spans="1:2" x14ac:dyDescent="0.2">
      <c r="A1" s="111" t="s">
        <v>123</v>
      </c>
    </row>
    <row r="3" spans="1:2" x14ac:dyDescent="0.2">
      <c r="A3" s="83" t="s">
        <v>111</v>
      </c>
      <c r="B3" s="83" t="s">
        <v>112</v>
      </c>
    </row>
    <row r="4" spans="1:2" x14ac:dyDescent="0.2">
      <c r="A4" s="1">
        <v>1</v>
      </c>
      <c r="B4" s="112" t="s">
        <v>113</v>
      </c>
    </row>
    <row r="5" spans="1:2" x14ac:dyDescent="0.2">
      <c r="A5" s="1">
        <v>2</v>
      </c>
      <c r="B5" s="112" t="s">
        <v>114</v>
      </c>
    </row>
    <row r="6" spans="1:2" x14ac:dyDescent="0.2">
      <c r="A6" s="1">
        <v>3</v>
      </c>
      <c r="B6" s="112" t="s">
        <v>115</v>
      </c>
    </row>
    <row r="7" spans="1:2" x14ac:dyDescent="0.2">
      <c r="A7" s="1">
        <v>4</v>
      </c>
      <c r="B7" s="112" t="s">
        <v>116</v>
      </c>
    </row>
    <row r="8" spans="1:2" x14ac:dyDescent="0.2">
      <c r="A8" s="1">
        <v>5</v>
      </c>
      <c r="B8" s="112" t="s">
        <v>117</v>
      </c>
    </row>
    <row r="9" spans="1:2" x14ac:dyDescent="0.2">
      <c r="A9" s="1">
        <v>6</v>
      </c>
      <c r="B9" s="112" t="s">
        <v>118</v>
      </c>
    </row>
    <row r="10" spans="1:2" x14ac:dyDescent="0.2">
      <c r="A10" s="1">
        <v>7</v>
      </c>
      <c r="B10" s="112" t="s">
        <v>119</v>
      </c>
    </row>
    <row r="11" spans="1:2" x14ac:dyDescent="0.2">
      <c r="A11" s="1">
        <v>8</v>
      </c>
      <c r="B11" s="112" t="s">
        <v>120</v>
      </c>
    </row>
    <row r="12" spans="1:2" x14ac:dyDescent="0.2">
      <c r="A12" s="1">
        <v>9</v>
      </c>
      <c r="B12" s="112" t="s">
        <v>121</v>
      </c>
    </row>
    <row r="13" spans="1:2" x14ac:dyDescent="0.2">
      <c r="A13" s="1">
        <v>10</v>
      </c>
      <c r="B13" s="112" t="s">
        <v>122</v>
      </c>
    </row>
    <row r="16" spans="1:2" ht="21" x14ac:dyDescent="0.25">
      <c r="A16" s="114" t="s">
        <v>124</v>
      </c>
    </row>
    <row r="17" spans="1:1" x14ac:dyDescent="0.2">
      <c r="A17" t="s">
        <v>125</v>
      </c>
    </row>
    <row r="18" spans="1:1" x14ac:dyDescent="0.2">
      <c r="A18" s="115" t="s">
        <v>126</v>
      </c>
    </row>
    <row r="19" spans="1:1" x14ac:dyDescent="0.2">
      <c r="A19" s="115" t="s">
        <v>127</v>
      </c>
    </row>
    <row r="20" spans="1:1" x14ac:dyDescent="0.2">
      <c r="A20" s="115" t="s">
        <v>128</v>
      </c>
    </row>
  </sheetData>
  <hyperlinks>
    <hyperlink ref="B4" location="'1.3.'!A1" display="1.3." xr:uid="{5CEE4BDA-8FE0-4D47-B30E-CE54E43CCC4C}"/>
    <hyperlink ref="B5" location="'1.4.'!A1" display="1.4." xr:uid="{29BF6E6F-6627-8C41-81FB-D3FF09073D43}"/>
    <hyperlink ref="B6" location="'1.5.'!A1" display="1.5." xr:uid="{6632E1C4-16FD-114C-810C-FC0B00BC3511}"/>
    <hyperlink ref="B7" location="'1.7.'!A1" display="1.6." xr:uid="{91649CF3-5CFD-C54C-A775-8D0B5279DD18}"/>
    <hyperlink ref="B8" location="'1.7.'!A1" display="1.7." xr:uid="{670B65EA-9CE0-A341-80C2-B61AAA815854}"/>
    <hyperlink ref="B9" location="'1.8.'!A1" display="1.8." xr:uid="{F3C5C5A0-ED28-F04D-A3A0-DD86160BEF9E}"/>
    <hyperlink ref="B10" location="'1.10.'!A1" display="1.10." xr:uid="{FB1F6ED1-5B95-FA44-A132-7EF1C4071C71}"/>
    <hyperlink ref="B11" location="'1.11.'!A1" display="1.11." xr:uid="{22B6511C-2853-474D-B4D6-8BD57EE6DF7F}"/>
    <hyperlink ref="B12" location="'1.12.'!A1" display="1.12." xr:uid="{35954EEE-C40A-504D-A933-B0C26E862B26}"/>
    <hyperlink ref="B13" location="'1.13.'!A1" display="1.13." xr:uid="{8E589392-E4EC-4C4F-87C8-4E19DE4309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FFC6-BFD9-FE4A-8920-010AE2B016DE}">
  <dimension ref="B3:H43"/>
  <sheetViews>
    <sheetView topLeftCell="A27" zoomScale="140" zoomScaleNormal="140" workbookViewId="0">
      <selection activeCell="B43" sqref="B43"/>
    </sheetView>
  </sheetViews>
  <sheetFormatPr baseColWidth="10" defaultRowHeight="16" x14ac:dyDescent="0.2"/>
  <cols>
    <col min="1" max="1" width="3.6640625" customWidth="1"/>
    <col min="2" max="2" width="15.5" customWidth="1"/>
    <col min="6" max="6" width="12.33203125" bestFit="1" customWidth="1"/>
    <col min="7" max="7" width="13.33203125" customWidth="1"/>
    <col min="8" max="8" width="17.5" customWidth="1"/>
  </cols>
  <sheetData>
    <row r="3" spans="2:8" x14ac:dyDescent="0.2">
      <c r="B3" t="s">
        <v>95</v>
      </c>
    </row>
    <row r="5" spans="2:8" x14ac:dyDescent="0.2">
      <c r="B5" s="78" t="s">
        <v>71</v>
      </c>
      <c r="C5" s="78" t="s">
        <v>37</v>
      </c>
      <c r="D5" s="78" t="s">
        <v>4</v>
      </c>
      <c r="E5" s="78" t="s">
        <v>73</v>
      </c>
      <c r="F5" s="99" t="s">
        <v>91</v>
      </c>
      <c r="G5" s="99" t="s">
        <v>92</v>
      </c>
      <c r="H5" s="99" t="s">
        <v>93</v>
      </c>
    </row>
    <row r="6" spans="2:8" x14ac:dyDescent="0.2">
      <c r="B6" s="24">
        <v>0</v>
      </c>
      <c r="C6" s="24">
        <v>47</v>
      </c>
      <c r="D6" s="64">
        <f>+C6/$C$11</f>
        <v>0.42727272727272725</v>
      </c>
      <c r="E6" s="65">
        <f>+B6*D6</f>
        <v>0</v>
      </c>
      <c r="F6" s="85">
        <f>+B6-$E$11</f>
        <v>-0.99999999999999989</v>
      </c>
      <c r="G6">
        <f>+POWER(F6,2)</f>
        <v>0.99999999999999978</v>
      </c>
      <c r="H6">
        <f>+G6*C6</f>
        <v>46.999999999999993</v>
      </c>
    </row>
    <row r="7" spans="2:8" x14ac:dyDescent="0.2">
      <c r="B7" s="24">
        <v>1</v>
      </c>
      <c r="C7" s="24">
        <v>33</v>
      </c>
      <c r="D7" s="64">
        <f t="shared" ref="D7:D10" si="0">+C7/$C$11</f>
        <v>0.3</v>
      </c>
      <c r="E7" s="65">
        <f>+B7*D7</f>
        <v>0.3</v>
      </c>
      <c r="F7" s="85">
        <f t="shared" ref="F7:F10" si="1">+B7-$E$11</f>
        <v>0</v>
      </c>
      <c r="G7">
        <f t="shared" ref="G7:G10" si="2">+POWER(F7,2)</f>
        <v>0</v>
      </c>
      <c r="H7">
        <f t="shared" ref="H7:H10" si="3">+G7*C7</f>
        <v>0</v>
      </c>
    </row>
    <row r="8" spans="2:8" x14ac:dyDescent="0.2">
      <c r="B8" s="24">
        <v>2</v>
      </c>
      <c r="C8" s="24">
        <v>14</v>
      </c>
      <c r="D8" s="64">
        <f t="shared" si="0"/>
        <v>0.12727272727272726</v>
      </c>
      <c r="E8" s="65">
        <f>+B8*D8</f>
        <v>0.25454545454545452</v>
      </c>
      <c r="F8" s="85">
        <f t="shared" si="1"/>
        <v>1</v>
      </c>
      <c r="G8">
        <f t="shared" si="2"/>
        <v>1</v>
      </c>
      <c r="H8">
        <f t="shared" si="3"/>
        <v>14</v>
      </c>
    </row>
    <row r="9" spans="2:8" x14ac:dyDescent="0.2">
      <c r="B9" s="24">
        <v>3</v>
      </c>
      <c r="C9" s="24">
        <v>15</v>
      </c>
      <c r="D9" s="64">
        <f t="shared" si="0"/>
        <v>0.13636363636363635</v>
      </c>
      <c r="E9" s="65">
        <f>+B9*D9</f>
        <v>0.40909090909090906</v>
      </c>
      <c r="F9" s="85">
        <f t="shared" si="1"/>
        <v>2</v>
      </c>
      <c r="G9">
        <f t="shared" si="2"/>
        <v>4</v>
      </c>
      <c r="H9">
        <f t="shared" si="3"/>
        <v>60</v>
      </c>
    </row>
    <row r="10" spans="2:8" x14ac:dyDescent="0.2">
      <c r="B10" s="66">
        <v>4</v>
      </c>
      <c r="C10" s="66">
        <v>1</v>
      </c>
      <c r="D10" s="64">
        <f t="shared" si="0"/>
        <v>9.0909090909090905E-3</v>
      </c>
      <c r="E10" s="68">
        <f>+B10*D10</f>
        <v>3.6363636363636362E-2</v>
      </c>
      <c r="F10" s="85">
        <f t="shared" si="1"/>
        <v>3</v>
      </c>
      <c r="G10">
        <f t="shared" si="2"/>
        <v>9</v>
      </c>
      <c r="H10">
        <f t="shared" si="3"/>
        <v>9</v>
      </c>
    </row>
    <row r="11" spans="2:8" x14ac:dyDescent="0.2">
      <c r="B11" s="23" t="s">
        <v>21</v>
      </c>
      <c r="C11" s="23">
        <f>SUM(C6:C10)</f>
        <v>110</v>
      </c>
      <c r="D11" s="69" t="s">
        <v>18</v>
      </c>
      <c r="E11" s="70">
        <f>SUM(E6:E10)</f>
        <v>0.99999999999999989</v>
      </c>
      <c r="F11" s="2"/>
      <c r="G11" s="86" t="s">
        <v>20</v>
      </c>
      <c r="H11" s="86">
        <f>SUM(H6:H10)</f>
        <v>130</v>
      </c>
    </row>
    <row r="14" spans="2:8" x14ac:dyDescent="0.2">
      <c r="B14" s="89" t="s">
        <v>90</v>
      </c>
      <c r="C14" s="90">
        <f>+H11/C11</f>
        <v>1.1818181818181819</v>
      </c>
    </row>
    <row r="16" spans="2:8" x14ac:dyDescent="0.2">
      <c r="B16" t="s">
        <v>106</v>
      </c>
    </row>
    <row r="19" spans="2:7" x14ac:dyDescent="0.2">
      <c r="B19" t="s">
        <v>94</v>
      </c>
    </row>
    <row r="21" spans="2:7" ht="17" x14ac:dyDescent="0.2">
      <c r="B21" s="78" t="s">
        <v>71</v>
      </c>
      <c r="C21" s="78" t="s">
        <v>37</v>
      </c>
      <c r="D21" s="78" t="s">
        <v>4</v>
      </c>
      <c r="E21" s="78" t="s">
        <v>73</v>
      </c>
      <c r="F21" s="98" t="s">
        <v>86</v>
      </c>
      <c r="G21" s="84" t="s">
        <v>87</v>
      </c>
    </row>
    <row r="22" spans="2:7" x14ac:dyDescent="0.2">
      <c r="B22" s="4">
        <v>0</v>
      </c>
      <c r="C22" s="4">
        <v>47</v>
      </c>
      <c r="D22" s="101">
        <f>+C22/$C$11</f>
        <v>0.42727272727272725</v>
      </c>
      <c r="E22" s="102">
        <f>+B22*D22</f>
        <v>0</v>
      </c>
      <c r="F22" s="17">
        <f>+POWER(B22,2)</f>
        <v>0</v>
      </c>
      <c r="G22" s="91">
        <f>+F22*D22</f>
        <v>0</v>
      </c>
    </row>
    <row r="23" spans="2:7" x14ac:dyDescent="0.2">
      <c r="B23" s="4">
        <v>1</v>
      </c>
      <c r="C23" s="4">
        <v>33</v>
      </c>
      <c r="D23" s="101">
        <f t="shared" ref="D23:D26" si="4">+C23/$C$11</f>
        <v>0.3</v>
      </c>
      <c r="E23" s="102">
        <f>+B23*D23</f>
        <v>0.3</v>
      </c>
      <c r="F23" s="17">
        <f t="shared" ref="F23:F26" si="5">+POWER(B23,2)</f>
        <v>1</v>
      </c>
      <c r="G23" s="91">
        <f t="shared" ref="G23:G26" si="6">+F23*D23</f>
        <v>0.3</v>
      </c>
    </row>
    <row r="24" spans="2:7" x14ac:dyDescent="0.2">
      <c r="B24" s="4">
        <v>2</v>
      </c>
      <c r="C24" s="4">
        <v>14</v>
      </c>
      <c r="D24" s="101">
        <f t="shared" si="4"/>
        <v>0.12727272727272726</v>
      </c>
      <c r="E24" s="102">
        <f>+B24*D24</f>
        <v>0.25454545454545452</v>
      </c>
      <c r="F24" s="17">
        <f t="shared" si="5"/>
        <v>4</v>
      </c>
      <c r="G24" s="91">
        <f t="shared" si="6"/>
        <v>0.50909090909090904</v>
      </c>
    </row>
    <row r="25" spans="2:7" x14ac:dyDescent="0.2">
      <c r="B25" s="4">
        <v>3</v>
      </c>
      <c r="C25" s="4">
        <v>15</v>
      </c>
      <c r="D25" s="101">
        <f t="shared" si="4"/>
        <v>0.13636363636363635</v>
      </c>
      <c r="E25" s="102">
        <f>+B25*D25</f>
        <v>0.40909090909090906</v>
      </c>
      <c r="F25" s="17">
        <f t="shared" si="5"/>
        <v>9</v>
      </c>
      <c r="G25" s="91">
        <f t="shared" si="6"/>
        <v>1.2272727272727271</v>
      </c>
    </row>
    <row r="26" spans="2:7" x14ac:dyDescent="0.2">
      <c r="B26" s="15">
        <v>4</v>
      </c>
      <c r="C26" s="15">
        <v>1</v>
      </c>
      <c r="D26" s="101">
        <f t="shared" si="4"/>
        <v>9.0909090909090905E-3</v>
      </c>
      <c r="E26" s="103">
        <f>+B26*D26</f>
        <v>3.6363636363636362E-2</v>
      </c>
      <c r="F26" s="17">
        <f t="shared" si="5"/>
        <v>16</v>
      </c>
      <c r="G26" s="91">
        <f t="shared" si="6"/>
        <v>0.14545454545454545</v>
      </c>
    </row>
    <row r="27" spans="2:7" x14ac:dyDescent="0.2">
      <c r="B27" s="16" t="s">
        <v>21</v>
      </c>
      <c r="C27" s="16">
        <f>SUM(C22:C26)</f>
        <v>110</v>
      </c>
      <c r="D27" s="104" t="s">
        <v>18</v>
      </c>
      <c r="E27" s="105">
        <f>SUM(E22:E26)</f>
        <v>0.99999999999999989</v>
      </c>
      <c r="F27" s="76" t="s">
        <v>20</v>
      </c>
      <c r="G27" s="93">
        <f>SUM(G22:G26)</f>
        <v>2.1818181818181817</v>
      </c>
    </row>
    <row r="28" spans="2:7" x14ac:dyDescent="0.2">
      <c r="D28" s="76" t="s">
        <v>89</v>
      </c>
      <c r="E28" s="106">
        <f>+POWER(E27,2)</f>
        <v>0.99999999999999978</v>
      </c>
    </row>
    <row r="30" spans="2:7" x14ac:dyDescent="0.2">
      <c r="B30" s="89" t="s">
        <v>90</v>
      </c>
      <c r="C30" s="100">
        <f>+G27-E28</f>
        <v>1.1818181818181819</v>
      </c>
    </row>
    <row r="33" spans="2:3" x14ac:dyDescent="0.2">
      <c r="B33" t="s">
        <v>101</v>
      </c>
    </row>
    <row r="35" spans="2:3" x14ac:dyDescent="0.2">
      <c r="B35" s="81" t="s">
        <v>96</v>
      </c>
      <c r="C35" s="88">
        <f>+SQRT(C30)</f>
        <v>1.087114613009218</v>
      </c>
    </row>
    <row r="37" spans="2:3" x14ac:dyDescent="0.2">
      <c r="B37" t="s">
        <v>97</v>
      </c>
      <c r="C37" s="85">
        <f>+E27+C35</f>
        <v>2.0871146130092177</v>
      </c>
    </row>
    <row r="38" spans="2:3" x14ac:dyDescent="0.2">
      <c r="B38" t="s">
        <v>99</v>
      </c>
      <c r="C38" s="85">
        <f>+E27-C35</f>
        <v>-8.7114613009218078E-2</v>
      </c>
    </row>
    <row r="39" spans="2:3" x14ac:dyDescent="0.2">
      <c r="B39" t="s">
        <v>98</v>
      </c>
      <c r="C39" s="85">
        <f>+E27+(2*C35)</f>
        <v>3.1742292260184359</v>
      </c>
    </row>
    <row r="40" spans="2:3" x14ac:dyDescent="0.2">
      <c r="B40" t="s">
        <v>100</v>
      </c>
      <c r="C40" s="85">
        <f>+E27-(2*C35)</f>
        <v>-1.1742292260184359</v>
      </c>
    </row>
    <row r="43" spans="2:3" x14ac:dyDescent="0.2">
      <c r="B43" s="113" t="s">
        <v>105</v>
      </c>
    </row>
  </sheetData>
  <hyperlinks>
    <hyperlink ref="B43" location="Contenido!A1" display="Volver" xr:uid="{A118B029-D86A-3E4C-834F-E5BD0F24249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4CC4-CCB7-4D44-AAEA-F39197754CCA}">
  <dimension ref="B1:G25"/>
  <sheetViews>
    <sheetView workbookViewId="0">
      <selection activeCell="B25" sqref="B25"/>
    </sheetView>
  </sheetViews>
  <sheetFormatPr baseColWidth="10" defaultRowHeight="16" x14ac:dyDescent="0.2"/>
  <cols>
    <col min="1" max="1" width="4" customWidth="1"/>
    <col min="2" max="2" width="17.1640625" customWidth="1"/>
  </cols>
  <sheetData>
    <row r="1" spans="2:7" x14ac:dyDescent="0.2">
      <c r="B1" t="s">
        <v>104</v>
      </c>
    </row>
    <row r="4" spans="2:7" ht="17" x14ac:dyDescent="0.2">
      <c r="B4" s="76" t="s">
        <v>52</v>
      </c>
      <c r="C4" s="76" t="s">
        <v>3</v>
      </c>
      <c r="D4" s="76" t="s">
        <v>4</v>
      </c>
      <c r="E4" s="84" t="s">
        <v>77</v>
      </c>
      <c r="F4" s="98" t="s">
        <v>86</v>
      </c>
      <c r="G4" s="84" t="s">
        <v>87</v>
      </c>
    </row>
    <row r="5" spans="2:7" x14ac:dyDescent="0.2">
      <c r="B5" s="1">
        <v>15</v>
      </c>
      <c r="C5" s="1">
        <v>8</v>
      </c>
      <c r="D5" s="18">
        <f>+C5/$C$9</f>
        <v>0.26666666666666666</v>
      </c>
      <c r="E5">
        <f>+B5*D5</f>
        <v>4</v>
      </c>
      <c r="F5">
        <f>+POWER(B5,2)</f>
        <v>225</v>
      </c>
      <c r="G5" s="85">
        <f>+F5*D5</f>
        <v>60</v>
      </c>
    </row>
    <row r="6" spans="2:7" x14ac:dyDescent="0.2">
      <c r="B6" s="1">
        <v>16</v>
      </c>
      <c r="C6" s="1">
        <v>9</v>
      </c>
      <c r="D6" s="18">
        <f t="shared" ref="D6:D8" si="0">+C6/$C$9</f>
        <v>0.3</v>
      </c>
      <c r="E6">
        <f t="shared" ref="E6:E8" si="1">+B6*D6</f>
        <v>4.8</v>
      </c>
      <c r="F6">
        <f t="shared" ref="F6:F8" si="2">+POWER(B6,2)</f>
        <v>256</v>
      </c>
      <c r="G6" s="85">
        <f t="shared" ref="G6:G8" si="3">+F6*D6</f>
        <v>76.8</v>
      </c>
    </row>
    <row r="7" spans="2:7" x14ac:dyDescent="0.2">
      <c r="B7" s="1">
        <v>18</v>
      </c>
      <c r="C7" s="1">
        <v>7</v>
      </c>
      <c r="D7" s="18">
        <f t="shared" si="0"/>
        <v>0.23333333333333334</v>
      </c>
      <c r="E7">
        <f t="shared" si="1"/>
        <v>4.2</v>
      </c>
      <c r="F7">
        <f t="shared" si="2"/>
        <v>324</v>
      </c>
      <c r="G7" s="85">
        <f t="shared" si="3"/>
        <v>75.599999999999994</v>
      </c>
    </row>
    <row r="8" spans="2:7" x14ac:dyDescent="0.2">
      <c r="B8" s="15">
        <v>20</v>
      </c>
      <c r="C8" s="15">
        <v>6</v>
      </c>
      <c r="D8" s="18">
        <f t="shared" si="0"/>
        <v>0.2</v>
      </c>
      <c r="E8" s="74">
        <f t="shared" si="1"/>
        <v>4</v>
      </c>
      <c r="F8">
        <f t="shared" si="2"/>
        <v>400</v>
      </c>
      <c r="G8" s="85">
        <f t="shared" si="3"/>
        <v>80</v>
      </c>
    </row>
    <row r="9" spans="2:7" x14ac:dyDescent="0.2">
      <c r="B9" s="76" t="s">
        <v>21</v>
      </c>
      <c r="C9" s="76">
        <f>SUM(C5:C8)</f>
        <v>30</v>
      </c>
      <c r="D9" s="107" t="s">
        <v>18</v>
      </c>
      <c r="E9" s="108">
        <f>SUM(E5:E8)</f>
        <v>17</v>
      </c>
      <c r="F9" s="109" t="s">
        <v>20</v>
      </c>
      <c r="G9" s="87">
        <f>SUM(G5:G8)</f>
        <v>292.39999999999998</v>
      </c>
    </row>
    <row r="10" spans="2:7" x14ac:dyDescent="0.2">
      <c r="D10" s="110" t="s">
        <v>88</v>
      </c>
      <c r="E10" s="110">
        <f>+POWER(E9,2)</f>
        <v>289</v>
      </c>
    </row>
    <row r="12" spans="2:7" x14ac:dyDescent="0.2">
      <c r="B12" s="89" t="s">
        <v>90</v>
      </c>
      <c r="C12" s="89">
        <f>+G9-E10</f>
        <v>3.3999999999999773</v>
      </c>
    </row>
    <row r="13" spans="2:7" x14ac:dyDescent="0.2">
      <c r="B13" s="89" t="s">
        <v>102</v>
      </c>
      <c r="C13" s="90">
        <f>+SQRT(C12)</f>
        <v>1.8439088914585713</v>
      </c>
    </row>
    <row r="17" spans="2:3" x14ac:dyDescent="0.2">
      <c r="B17" t="s">
        <v>103</v>
      </c>
    </row>
    <row r="19" spans="2:3" x14ac:dyDescent="0.2">
      <c r="B19" t="s">
        <v>97</v>
      </c>
      <c r="C19" s="85">
        <f>+E9+C13</f>
        <v>18.843908891458572</v>
      </c>
    </row>
    <row r="20" spans="2:3" x14ac:dyDescent="0.2">
      <c r="B20" t="s">
        <v>99</v>
      </c>
      <c r="C20" s="85">
        <f>+E9-C13</f>
        <v>15.156091108541428</v>
      </c>
    </row>
    <row r="21" spans="2:3" x14ac:dyDescent="0.2">
      <c r="B21" t="s">
        <v>98</v>
      </c>
      <c r="C21" s="85">
        <f>+E9+(2*C13)</f>
        <v>20.687817782917143</v>
      </c>
    </row>
    <row r="22" spans="2:3" x14ac:dyDescent="0.2">
      <c r="B22" t="s">
        <v>100</v>
      </c>
      <c r="C22" s="85">
        <f>+E9-(2*C13)</f>
        <v>13.312182217082857</v>
      </c>
    </row>
    <row r="25" spans="2:3" x14ac:dyDescent="0.2">
      <c r="B25" s="113" t="s">
        <v>105</v>
      </c>
    </row>
  </sheetData>
  <hyperlinks>
    <hyperlink ref="B25" location="Contenido!A1" display="Volver" xr:uid="{D4A746C8-C1E7-394C-BB7A-9F08DA995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10B1-30FA-5A41-8E33-25A9A1EBF62A}">
  <dimension ref="B2:F13"/>
  <sheetViews>
    <sheetView workbookViewId="0">
      <selection activeCell="B8" sqref="B8"/>
    </sheetView>
  </sheetViews>
  <sheetFormatPr baseColWidth="10" defaultRowHeight="16" x14ac:dyDescent="0.2"/>
  <cols>
    <col min="1" max="1" width="4.1640625" customWidth="1"/>
  </cols>
  <sheetData>
    <row r="2" spans="2:6" x14ac:dyDescent="0.2">
      <c r="B2" t="s">
        <v>55</v>
      </c>
    </row>
    <row r="3" spans="2:6" ht="34" x14ac:dyDescent="0.2">
      <c r="B3" s="16" t="s">
        <v>56</v>
      </c>
      <c r="C3" s="16" t="s">
        <v>59</v>
      </c>
      <c r="D3" s="28" t="s">
        <v>60</v>
      </c>
      <c r="E3" s="16" t="s">
        <v>61</v>
      </c>
      <c r="F3" s="16" t="s">
        <v>62</v>
      </c>
    </row>
    <row r="4" spans="2:6" x14ac:dyDescent="0.2">
      <c r="B4" s="4" t="s">
        <v>57</v>
      </c>
      <c r="C4" s="4">
        <v>25</v>
      </c>
      <c r="D4" s="4">
        <v>15</v>
      </c>
      <c r="E4" s="3">
        <f>+D4-C4</f>
        <v>-10</v>
      </c>
      <c r="F4" s="48">
        <f>+E4/C4</f>
        <v>-0.4</v>
      </c>
    </row>
    <row r="5" spans="2:6" x14ac:dyDescent="0.2">
      <c r="B5" s="4" t="s">
        <v>58</v>
      </c>
      <c r="C5" s="4">
        <v>75</v>
      </c>
      <c r="D5" s="4">
        <v>60</v>
      </c>
      <c r="E5" s="3">
        <f>+D5-C5</f>
        <v>-15</v>
      </c>
      <c r="F5" s="48">
        <f>+E5/C5</f>
        <v>-0.2</v>
      </c>
    </row>
    <row r="6" spans="2:6" x14ac:dyDescent="0.2">
      <c r="B6" s="2"/>
      <c r="C6" s="2"/>
      <c r="D6" s="2"/>
      <c r="E6" s="2" t="s">
        <v>20</v>
      </c>
      <c r="F6" s="61">
        <f>SUM(F4:F5)</f>
        <v>-0.60000000000000009</v>
      </c>
    </row>
    <row r="7" spans="2:6" x14ac:dyDescent="0.2">
      <c r="E7" t="s">
        <v>21</v>
      </c>
      <c r="F7">
        <v>2</v>
      </c>
    </row>
    <row r="8" spans="2:6" ht="34" x14ac:dyDescent="0.2">
      <c r="E8" s="62" t="s">
        <v>63</v>
      </c>
      <c r="F8" s="63">
        <f>+F6/2</f>
        <v>-0.30000000000000004</v>
      </c>
    </row>
    <row r="9" spans="2:6" x14ac:dyDescent="0.2">
      <c r="E9" s="2"/>
      <c r="F9" s="2"/>
    </row>
    <row r="13" spans="2:6" x14ac:dyDescent="0.2">
      <c r="B13" s="113" t="s">
        <v>105</v>
      </c>
    </row>
  </sheetData>
  <hyperlinks>
    <hyperlink ref="B13" location="Contenido!A1" display="Volver" xr:uid="{F1C55A30-0444-DD45-9B2D-930A7EDCDA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46E7-A03E-0543-83E9-57A832ACC2DF}">
  <dimension ref="B1:F69"/>
  <sheetViews>
    <sheetView topLeftCell="A53" workbookViewId="0">
      <selection activeCell="B69" sqref="B69"/>
    </sheetView>
  </sheetViews>
  <sheetFormatPr baseColWidth="10" defaultRowHeight="16" x14ac:dyDescent="0.2"/>
  <cols>
    <col min="1" max="1" width="3.6640625" customWidth="1"/>
    <col min="2" max="2" width="15.6640625" customWidth="1"/>
    <col min="3" max="3" width="14.83203125" customWidth="1"/>
    <col min="5" max="5" width="11.83203125" customWidth="1"/>
  </cols>
  <sheetData>
    <row r="1" spans="2:6" x14ac:dyDescent="0.2">
      <c r="B1" t="s">
        <v>0</v>
      </c>
    </row>
    <row r="3" spans="2:6" x14ac:dyDescent="0.2">
      <c r="B3" s="3" t="s">
        <v>1</v>
      </c>
      <c r="C3" s="3"/>
      <c r="D3" s="3"/>
      <c r="E3" s="3"/>
      <c r="F3" s="3"/>
    </row>
    <row r="4" spans="2:6" x14ac:dyDescent="0.2">
      <c r="B4" s="5"/>
      <c r="C4" s="5"/>
      <c r="D4" s="5"/>
      <c r="E4" s="5"/>
      <c r="F4" s="5"/>
    </row>
    <row r="5" spans="2:6" ht="77" customHeight="1" x14ac:dyDescent="0.2">
      <c r="B5" s="6" t="s">
        <v>2</v>
      </c>
      <c r="C5" s="6" t="s">
        <v>3</v>
      </c>
      <c r="D5" s="6" t="s">
        <v>4</v>
      </c>
      <c r="E5" s="6" t="s">
        <v>5</v>
      </c>
      <c r="F5" s="5"/>
    </row>
    <row r="6" spans="2:6" x14ac:dyDescent="0.2">
      <c r="B6" s="11" t="s">
        <v>6</v>
      </c>
      <c r="C6" s="11">
        <v>1</v>
      </c>
      <c r="D6" s="12">
        <f t="shared" ref="D6:D11" si="0">+C6/$C$12</f>
        <v>6.25E-2</v>
      </c>
      <c r="E6" s="13">
        <f>+D6</f>
        <v>6.25E-2</v>
      </c>
      <c r="F6" s="5"/>
    </row>
    <row r="7" spans="2:6" x14ac:dyDescent="0.2">
      <c r="B7" s="11" t="s">
        <v>7</v>
      </c>
      <c r="C7" s="11">
        <v>2</v>
      </c>
      <c r="D7" s="12">
        <f t="shared" si="0"/>
        <v>0.125</v>
      </c>
      <c r="E7" s="13">
        <f>+D7+E6</f>
        <v>0.1875</v>
      </c>
      <c r="F7" s="5"/>
    </row>
    <row r="8" spans="2:6" x14ac:dyDescent="0.2">
      <c r="B8" s="11" t="s">
        <v>8</v>
      </c>
      <c r="C8" s="11">
        <v>4</v>
      </c>
      <c r="D8" s="12">
        <f t="shared" si="0"/>
        <v>0.25</v>
      </c>
      <c r="E8" s="14">
        <f>+D8+E7</f>
        <v>0.4375</v>
      </c>
      <c r="F8" s="5"/>
    </row>
    <row r="9" spans="2:6" x14ac:dyDescent="0.2">
      <c r="B9" s="7" t="s">
        <v>9</v>
      </c>
      <c r="C9" s="7">
        <v>3</v>
      </c>
      <c r="D9" s="8">
        <f t="shared" si="0"/>
        <v>0.1875</v>
      </c>
      <c r="E9" s="10">
        <f>+D9+E8</f>
        <v>0.625</v>
      </c>
      <c r="F9" s="5"/>
    </row>
    <row r="10" spans="2:6" x14ac:dyDescent="0.2">
      <c r="B10" s="7" t="s">
        <v>10</v>
      </c>
      <c r="C10" s="7">
        <v>3</v>
      </c>
      <c r="D10" s="8">
        <f t="shared" si="0"/>
        <v>0.1875</v>
      </c>
      <c r="E10" s="10">
        <f>+D10+E9</f>
        <v>0.8125</v>
      </c>
      <c r="F10" s="5"/>
    </row>
    <row r="11" spans="2:6" x14ac:dyDescent="0.2">
      <c r="B11" s="7" t="s">
        <v>11</v>
      </c>
      <c r="C11" s="7">
        <v>3</v>
      </c>
      <c r="D11" s="8">
        <f t="shared" si="0"/>
        <v>0.1875</v>
      </c>
      <c r="E11" s="10">
        <f>+D11+E10</f>
        <v>1</v>
      </c>
      <c r="F11" s="5"/>
    </row>
    <row r="12" spans="2:6" x14ac:dyDescent="0.2">
      <c r="B12" s="9" t="s">
        <v>12</v>
      </c>
      <c r="C12" s="9">
        <f>SUM(C6:C11)</f>
        <v>16</v>
      </c>
      <c r="D12" s="5"/>
      <c r="E12" s="5"/>
      <c r="F12" s="5"/>
    </row>
    <row r="13" spans="2:6" x14ac:dyDescent="0.2">
      <c r="B13" s="5"/>
      <c r="C13" s="5"/>
      <c r="D13" s="5"/>
      <c r="E13" s="5"/>
      <c r="F13" s="5"/>
    </row>
    <row r="30" spans="2:2" x14ac:dyDescent="0.2">
      <c r="B30" t="s">
        <v>13</v>
      </c>
    </row>
    <row r="31" spans="2:2" x14ac:dyDescent="0.2">
      <c r="B31" t="s">
        <v>14</v>
      </c>
    </row>
    <row r="34" spans="2:4" x14ac:dyDescent="0.2">
      <c r="B34" t="s">
        <v>15</v>
      </c>
    </row>
    <row r="36" spans="2:4" x14ac:dyDescent="0.2">
      <c r="B36" s="16" t="s">
        <v>16</v>
      </c>
      <c r="C36" s="16" t="s">
        <v>17</v>
      </c>
    </row>
    <row r="37" spans="2:4" x14ac:dyDescent="0.2">
      <c r="B37" s="4">
        <v>1</v>
      </c>
      <c r="C37" s="4">
        <v>47</v>
      </c>
    </row>
    <row r="38" spans="2:4" x14ac:dyDescent="0.2">
      <c r="B38" s="4">
        <v>2</v>
      </c>
      <c r="C38" s="4">
        <v>51</v>
      </c>
    </row>
    <row r="39" spans="2:4" x14ac:dyDescent="0.2">
      <c r="B39" s="4">
        <v>3</v>
      </c>
      <c r="C39" s="4">
        <v>58</v>
      </c>
    </row>
    <row r="40" spans="2:4" x14ac:dyDescent="0.2">
      <c r="B40" s="4">
        <v>4</v>
      </c>
      <c r="C40" s="4">
        <v>62</v>
      </c>
    </row>
    <row r="41" spans="2:4" x14ac:dyDescent="0.2">
      <c r="B41" s="4">
        <v>5</v>
      </c>
      <c r="C41" s="4">
        <v>66</v>
      </c>
    </row>
    <row r="42" spans="2:4" x14ac:dyDescent="0.2">
      <c r="B42" s="4">
        <v>6</v>
      </c>
      <c r="C42" s="4">
        <v>68</v>
      </c>
    </row>
    <row r="43" spans="2:4" x14ac:dyDescent="0.2">
      <c r="B43" s="4">
        <v>7</v>
      </c>
      <c r="C43" s="4">
        <v>69</v>
      </c>
    </row>
    <row r="44" spans="2:4" x14ac:dyDescent="0.2">
      <c r="B44" s="21">
        <v>8</v>
      </c>
      <c r="C44" s="21">
        <v>73</v>
      </c>
      <c r="D44" t="s">
        <v>19</v>
      </c>
    </row>
    <row r="45" spans="2:4" x14ac:dyDescent="0.2">
      <c r="B45" s="21">
        <v>9</v>
      </c>
      <c r="C45" s="21">
        <v>75</v>
      </c>
    </row>
    <row r="46" spans="2:4" x14ac:dyDescent="0.2">
      <c r="B46" s="7">
        <v>10</v>
      </c>
      <c r="C46" s="7">
        <v>77</v>
      </c>
    </row>
    <row r="47" spans="2:4" x14ac:dyDescent="0.2">
      <c r="B47" s="4">
        <v>11</v>
      </c>
      <c r="C47" s="4">
        <v>83</v>
      </c>
    </row>
    <row r="48" spans="2:4" x14ac:dyDescent="0.2">
      <c r="B48" s="4">
        <v>12</v>
      </c>
      <c r="C48" s="4">
        <v>84</v>
      </c>
    </row>
    <row r="49" spans="2:4" x14ac:dyDescent="0.2">
      <c r="B49" s="4">
        <v>13</v>
      </c>
      <c r="C49" s="4">
        <v>89</v>
      </c>
    </row>
    <row r="50" spans="2:4" x14ac:dyDescent="0.2">
      <c r="B50" s="11">
        <v>14</v>
      </c>
      <c r="C50" s="11">
        <v>91</v>
      </c>
      <c r="D50" t="s">
        <v>24</v>
      </c>
    </row>
    <row r="51" spans="2:4" x14ac:dyDescent="0.2">
      <c r="B51" s="11">
        <v>15</v>
      </c>
      <c r="C51" s="11">
        <v>91</v>
      </c>
    </row>
    <row r="52" spans="2:4" x14ac:dyDescent="0.2">
      <c r="B52" s="15">
        <v>16</v>
      </c>
      <c r="C52" s="15">
        <v>99</v>
      </c>
    </row>
    <row r="53" spans="2:4" x14ac:dyDescent="0.2">
      <c r="B53" t="s">
        <v>20</v>
      </c>
      <c r="C53" s="17">
        <f>SUM(C37:C52)</f>
        <v>1183</v>
      </c>
    </row>
    <row r="54" spans="2:4" x14ac:dyDescent="0.2">
      <c r="B54" t="s">
        <v>21</v>
      </c>
      <c r="C54" s="7">
        <v>16</v>
      </c>
    </row>
    <row r="55" spans="2:4" x14ac:dyDescent="0.2">
      <c r="B55" s="2" t="s">
        <v>18</v>
      </c>
      <c r="C55" s="19">
        <f>+AVERAGE(C37:C52)</f>
        <v>73.9375</v>
      </c>
    </row>
    <row r="56" spans="2:4" x14ac:dyDescent="0.2">
      <c r="B56" t="s">
        <v>19</v>
      </c>
      <c r="C56" s="1">
        <f>+MEDIAN(C37:C52)</f>
        <v>74</v>
      </c>
    </row>
    <row r="57" spans="2:4" x14ac:dyDescent="0.2">
      <c r="B57" s="2"/>
      <c r="C57" s="20"/>
    </row>
    <row r="59" spans="2:4" x14ac:dyDescent="0.2">
      <c r="B59" t="s">
        <v>22</v>
      </c>
    </row>
    <row r="60" spans="2:4" x14ac:dyDescent="0.2">
      <c r="B60" t="s">
        <v>19</v>
      </c>
      <c r="C60">
        <f>(C44+C45)/2</f>
        <v>74</v>
      </c>
    </row>
    <row r="62" spans="2:4" x14ac:dyDescent="0.2">
      <c r="B62" t="s">
        <v>23</v>
      </c>
    </row>
    <row r="63" spans="2:4" x14ac:dyDescent="0.2">
      <c r="B63" t="s">
        <v>24</v>
      </c>
      <c r="C63">
        <v>91</v>
      </c>
    </row>
    <row r="69" spans="2:2" x14ac:dyDescent="0.2">
      <c r="B69" s="113" t="s">
        <v>105</v>
      </c>
    </row>
  </sheetData>
  <hyperlinks>
    <hyperlink ref="B69" location="Contenido!A1" display="Volver" xr:uid="{3B476503-943D-4747-9BFC-D45BC967D870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028-1A38-EF41-A8CB-B726B91BBB8F}">
  <dimension ref="B1:G129"/>
  <sheetViews>
    <sheetView topLeftCell="A115" workbookViewId="0">
      <selection activeCell="B129" sqref="B129"/>
    </sheetView>
  </sheetViews>
  <sheetFormatPr baseColWidth="10" defaultRowHeight="16" x14ac:dyDescent="0.2"/>
  <cols>
    <col min="1" max="1" width="3.6640625" customWidth="1"/>
    <col min="6" max="6" width="14" customWidth="1"/>
  </cols>
  <sheetData>
    <row r="1" spans="2:3" x14ac:dyDescent="0.2">
      <c r="B1" t="s">
        <v>25</v>
      </c>
    </row>
    <row r="3" spans="2:3" x14ac:dyDescent="0.2">
      <c r="B3" s="16" t="s">
        <v>26</v>
      </c>
      <c r="C3" s="16" t="s">
        <v>27</v>
      </c>
    </row>
    <row r="4" spans="2:3" x14ac:dyDescent="0.2">
      <c r="B4" s="4" t="s">
        <v>28</v>
      </c>
      <c r="C4" s="4">
        <v>60</v>
      </c>
    </row>
    <row r="5" spans="2:3" x14ac:dyDescent="0.2">
      <c r="B5" s="4" t="s">
        <v>29</v>
      </c>
      <c r="C5" s="4">
        <v>80</v>
      </c>
    </row>
    <row r="6" spans="2:3" x14ac:dyDescent="0.2">
      <c r="B6" s="4" t="s">
        <v>30</v>
      </c>
      <c r="C6" s="4">
        <v>50</v>
      </c>
    </row>
    <row r="7" spans="2:3" x14ac:dyDescent="0.2">
      <c r="B7" s="4" t="s">
        <v>31</v>
      </c>
      <c r="C7" s="4">
        <v>40</v>
      </c>
    </row>
    <row r="8" spans="2:3" x14ac:dyDescent="0.2">
      <c r="B8" s="4" t="s">
        <v>32</v>
      </c>
      <c r="C8" s="4">
        <v>30</v>
      </c>
    </row>
    <row r="9" spans="2:3" x14ac:dyDescent="0.2">
      <c r="B9" s="4" t="s">
        <v>33</v>
      </c>
      <c r="C9" s="4">
        <v>20</v>
      </c>
    </row>
    <row r="10" spans="2:3" x14ac:dyDescent="0.2">
      <c r="B10" s="4" t="s">
        <v>34</v>
      </c>
      <c r="C10" s="4">
        <v>20</v>
      </c>
    </row>
    <row r="11" spans="2:3" x14ac:dyDescent="0.2">
      <c r="B11" s="15" t="s">
        <v>35</v>
      </c>
      <c r="C11" s="15">
        <v>1</v>
      </c>
    </row>
    <row r="14" spans="2:3" x14ac:dyDescent="0.2">
      <c r="B14" s="22" t="s">
        <v>36</v>
      </c>
    </row>
    <row r="17" spans="2:5" ht="51" x14ac:dyDescent="0.2">
      <c r="B17" s="16" t="s">
        <v>26</v>
      </c>
      <c r="C17" s="16" t="s">
        <v>40</v>
      </c>
      <c r="D17" s="28" t="s">
        <v>38</v>
      </c>
      <c r="E17" s="29" t="s">
        <v>39</v>
      </c>
    </row>
    <row r="18" spans="2:5" x14ac:dyDescent="0.2">
      <c r="B18" s="25" t="s">
        <v>28</v>
      </c>
      <c r="C18" s="25">
        <v>60</v>
      </c>
      <c r="D18" s="27">
        <f>+C18/$C$25</f>
        <v>0.2</v>
      </c>
      <c r="E18" s="27">
        <f>+D18</f>
        <v>0.2</v>
      </c>
    </row>
    <row r="19" spans="2:5" x14ac:dyDescent="0.2">
      <c r="B19" s="25" t="s">
        <v>29</v>
      </c>
      <c r="C19" s="25">
        <v>80</v>
      </c>
      <c r="D19" s="27">
        <f t="shared" ref="D19:D24" si="0">+C19/$C$25</f>
        <v>0.26666666666666666</v>
      </c>
      <c r="E19" s="27">
        <f t="shared" ref="E19:E24" si="1">+D19+E18</f>
        <v>0.46666666666666667</v>
      </c>
    </row>
    <row r="20" spans="2:5" x14ac:dyDescent="0.2">
      <c r="B20" s="25" t="s">
        <v>30</v>
      </c>
      <c r="C20" s="25">
        <v>50</v>
      </c>
      <c r="D20" s="27">
        <f t="shared" si="0"/>
        <v>0.16666666666666666</v>
      </c>
      <c r="E20" s="27">
        <f t="shared" si="1"/>
        <v>0.6333333333333333</v>
      </c>
    </row>
    <row r="21" spans="2:5" x14ac:dyDescent="0.2">
      <c r="B21" s="25" t="s">
        <v>31</v>
      </c>
      <c r="C21" s="25">
        <v>40</v>
      </c>
      <c r="D21" s="27">
        <f t="shared" si="0"/>
        <v>0.13333333333333333</v>
      </c>
      <c r="E21" s="27">
        <f t="shared" si="1"/>
        <v>0.76666666666666661</v>
      </c>
    </row>
    <row r="22" spans="2:5" x14ac:dyDescent="0.2">
      <c r="B22" s="25" t="s">
        <v>32</v>
      </c>
      <c r="C22" s="25">
        <v>30</v>
      </c>
      <c r="D22" s="27">
        <f t="shared" si="0"/>
        <v>0.1</v>
      </c>
      <c r="E22" s="27">
        <f t="shared" si="1"/>
        <v>0.86666666666666659</v>
      </c>
    </row>
    <row r="23" spans="2:5" x14ac:dyDescent="0.2">
      <c r="B23" s="25" t="s">
        <v>33</v>
      </c>
      <c r="C23" s="25">
        <v>20</v>
      </c>
      <c r="D23" s="27">
        <f t="shared" si="0"/>
        <v>6.6666666666666666E-2</v>
      </c>
      <c r="E23" s="27">
        <f t="shared" si="1"/>
        <v>0.93333333333333324</v>
      </c>
    </row>
    <row r="24" spans="2:5" x14ac:dyDescent="0.2">
      <c r="B24" s="30" t="s">
        <v>34</v>
      </c>
      <c r="C24" s="30">
        <v>20</v>
      </c>
      <c r="D24" s="31">
        <f t="shared" si="0"/>
        <v>6.6666666666666666E-2</v>
      </c>
      <c r="E24" s="31">
        <f t="shared" si="1"/>
        <v>0.99999999999999989</v>
      </c>
    </row>
    <row r="25" spans="2:5" x14ac:dyDescent="0.2">
      <c r="B25" s="32" t="s">
        <v>12</v>
      </c>
      <c r="C25" s="33">
        <f>SUM(C18:C24)</f>
        <v>300</v>
      </c>
      <c r="D25" s="34">
        <f>SUM(D18:D24)</f>
        <v>0.99999999999999989</v>
      </c>
      <c r="E25" s="34"/>
    </row>
    <row r="44" spans="2:5" x14ac:dyDescent="0.2">
      <c r="B44" t="s">
        <v>41</v>
      </c>
    </row>
    <row r="47" spans="2:5" ht="51" x14ac:dyDescent="0.2">
      <c r="B47" s="16" t="s">
        <v>26</v>
      </c>
      <c r="C47" s="28" t="s">
        <v>38</v>
      </c>
      <c r="D47" s="28" t="s">
        <v>39</v>
      </c>
      <c r="E47" s="37"/>
    </row>
    <row r="48" spans="2:5" x14ac:dyDescent="0.2">
      <c r="B48" s="25" t="s">
        <v>28</v>
      </c>
      <c r="C48" s="35">
        <v>0.2</v>
      </c>
      <c r="D48" s="26">
        <v>0.2</v>
      </c>
      <c r="E48" s="38"/>
    </row>
    <row r="49" spans="2:5" x14ac:dyDescent="0.2">
      <c r="B49" s="25" t="s">
        <v>29</v>
      </c>
      <c r="C49" s="35">
        <v>0.26666666666666666</v>
      </c>
      <c r="D49" s="26">
        <v>0.46666666666666667</v>
      </c>
      <c r="E49" s="38"/>
    </row>
    <row r="50" spans="2:5" x14ac:dyDescent="0.2">
      <c r="B50" s="25" t="s">
        <v>30</v>
      </c>
      <c r="C50" s="35">
        <v>0.16666666666666666</v>
      </c>
      <c r="D50" s="26">
        <v>0.6333333333333333</v>
      </c>
      <c r="E50" s="38"/>
    </row>
    <row r="51" spans="2:5" x14ac:dyDescent="0.2">
      <c r="B51" s="25" t="s">
        <v>31</v>
      </c>
      <c r="C51" s="35">
        <v>0.13333333333333333</v>
      </c>
      <c r="D51" s="26">
        <v>0.76666666666666661</v>
      </c>
      <c r="E51" s="38"/>
    </row>
    <row r="52" spans="2:5" x14ac:dyDescent="0.2">
      <c r="B52" s="25" t="s">
        <v>32</v>
      </c>
      <c r="C52" s="35">
        <v>0.1</v>
      </c>
      <c r="D52" s="26">
        <v>0.86666666666666659</v>
      </c>
      <c r="E52" s="38"/>
    </row>
    <row r="53" spans="2:5" x14ac:dyDescent="0.2">
      <c r="B53" s="25" t="s">
        <v>33</v>
      </c>
      <c r="C53" s="35">
        <v>6.6666666666666666E-2</v>
      </c>
      <c r="D53" s="26">
        <v>0.93333333333333324</v>
      </c>
      <c r="E53" s="38"/>
    </row>
    <row r="54" spans="2:5" x14ac:dyDescent="0.2">
      <c r="B54" s="30" t="s">
        <v>34</v>
      </c>
      <c r="C54" s="36">
        <v>6.6666666666666666E-2</v>
      </c>
      <c r="D54" s="36">
        <v>0.99999999999999989</v>
      </c>
      <c r="E54" s="38"/>
    </row>
    <row r="55" spans="2:5" x14ac:dyDescent="0.2">
      <c r="B55" s="32" t="s">
        <v>12</v>
      </c>
      <c r="C55" s="33">
        <f>SUM(C48:C54)</f>
        <v>0.99999999999999989</v>
      </c>
      <c r="D55" s="34"/>
      <c r="E55" s="38"/>
    </row>
    <row r="73" spans="2:4" x14ac:dyDescent="0.2">
      <c r="B73" t="s">
        <v>42</v>
      </c>
    </row>
    <row r="75" spans="2:4" ht="51" x14ac:dyDescent="0.2">
      <c r="B75" s="39" t="s">
        <v>26</v>
      </c>
      <c r="C75" s="40" t="s">
        <v>38</v>
      </c>
      <c r="D75" s="40" t="s">
        <v>39</v>
      </c>
    </row>
    <row r="76" spans="2:4" x14ac:dyDescent="0.2">
      <c r="B76" s="41" t="s">
        <v>28</v>
      </c>
      <c r="C76" s="42">
        <v>0.2</v>
      </c>
      <c r="D76" s="42">
        <v>0.2</v>
      </c>
    </row>
    <row r="77" spans="2:4" x14ac:dyDescent="0.2">
      <c r="B77" s="41" t="s">
        <v>29</v>
      </c>
      <c r="C77" s="42">
        <v>0.27</v>
      </c>
      <c r="D77" s="42">
        <v>0.47</v>
      </c>
    </row>
    <row r="78" spans="2:4" x14ac:dyDescent="0.2">
      <c r="B78" s="46" t="s">
        <v>30</v>
      </c>
      <c r="C78" s="47">
        <v>0.17</v>
      </c>
      <c r="D78" s="47">
        <v>0.63</v>
      </c>
    </row>
    <row r="79" spans="2:4" x14ac:dyDescent="0.2">
      <c r="B79" s="41" t="s">
        <v>31</v>
      </c>
      <c r="C79" s="42">
        <v>0.13</v>
      </c>
      <c r="D79" s="42">
        <v>0.77</v>
      </c>
    </row>
    <row r="80" spans="2:4" x14ac:dyDescent="0.2">
      <c r="B80" s="41" t="s">
        <v>32</v>
      </c>
      <c r="C80" s="42">
        <v>0.1</v>
      </c>
      <c r="D80" s="42">
        <v>0.87</v>
      </c>
    </row>
    <row r="81" spans="2:4" x14ac:dyDescent="0.2">
      <c r="B81" s="41" t="s">
        <v>33</v>
      </c>
      <c r="C81" s="42">
        <v>7.0000000000000007E-2</v>
      </c>
      <c r="D81" s="42">
        <v>0.93</v>
      </c>
    </row>
    <row r="82" spans="2:4" x14ac:dyDescent="0.2">
      <c r="B82" s="43" t="s">
        <v>34</v>
      </c>
      <c r="C82" s="44">
        <v>7.0000000000000007E-2</v>
      </c>
      <c r="D82" s="44">
        <v>1</v>
      </c>
    </row>
    <row r="83" spans="2:4" x14ac:dyDescent="0.2">
      <c r="B83" s="43" t="s">
        <v>12</v>
      </c>
      <c r="C83" s="43">
        <v>1</v>
      </c>
      <c r="D83" s="45"/>
    </row>
    <row r="88" spans="2:4" x14ac:dyDescent="0.2">
      <c r="B88" t="s">
        <v>43</v>
      </c>
    </row>
    <row r="91" spans="2:4" x14ac:dyDescent="0.2">
      <c r="B91" s="16" t="s">
        <v>26</v>
      </c>
      <c r="C91" s="16" t="s">
        <v>27</v>
      </c>
    </row>
    <row r="92" spans="2:4" x14ac:dyDescent="0.2">
      <c r="B92" s="4" t="s">
        <v>28</v>
      </c>
      <c r="C92" s="4">
        <v>60</v>
      </c>
    </row>
    <row r="93" spans="2:4" x14ac:dyDescent="0.2">
      <c r="B93" s="4" t="s">
        <v>29</v>
      </c>
      <c r="C93" s="4">
        <v>80</v>
      </c>
    </row>
    <row r="94" spans="2:4" x14ac:dyDescent="0.2">
      <c r="B94" s="4" t="s">
        <v>30</v>
      </c>
      <c r="C94" s="4">
        <v>50</v>
      </c>
    </row>
    <row r="95" spans="2:4" x14ac:dyDescent="0.2">
      <c r="B95" s="4" t="s">
        <v>31</v>
      </c>
      <c r="C95" s="4">
        <v>40</v>
      </c>
    </row>
    <row r="96" spans="2:4" x14ac:dyDescent="0.2">
      <c r="B96" s="4" t="s">
        <v>32</v>
      </c>
      <c r="C96" s="4">
        <v>30</v>
      </c>
    </row>
    <row r="97" spans="2:3" x14ac:dyDescent="0.2">
      <c r="B97" s="4" t="s">
        <v>33</v>
      </c>
      <c r="C97" s="4">
        <v>20</v>
      </c>
    </row>
    <row r="98" spans="2:3" x14ac:dyDescent="0.2">
      <c r="B98" s="4" t="s">
        <v>34</v>
      </c>
      <c r="C98" s="4">
        <v>20</v>
      </c>
    </row>
    <row r="99" spans="2:3" x14ac:dyDescent="0.2">
      <c r="B99" s="15" t="s">
        <v>35</v>
      </c>
      <c r="C99" s="15">
        <v>1</v>
      </c>
    </row>
    <row r="100" spans="2:3" x14ac:dyDescent="0.2">
      <c r="C100">
        <f>SUM(C92:C99)</f>
        <v>301</v>
      </c>
    </row>
    <row r="101" spans="2:3" ht="34" x14ac:dyDescent="0.2">
      <c r="B101" s="55" t="s">
        <v>44</v>
      </c>
      <c r="C101" s="54">
        <f>302/2</f>
        <v>151</v>
      </c>
    </row>
    <row r="102" spans="2:3" ht="85" x14ac:dyDescent="0.2">
      <c r="B102" s="49" t="s">
        <v>45</v>
      </c>
      <c r="C102" s="51">
        <f>11/50</f>
        <v>0.22</v>
      </c>
    </row>
    <row r="103" spans="2:3" ht="51" x14ac:dyDescent="0.2">
      <c r="B103" s="52" t="s">
        <v>46</v>
      </c>
      <c r="C103" s="50">
        <v>5</v>
      </c>
    </row>
    <row r="104" spans="2:3" ht="68" x14ac:dyDescent="0.2">
      <c r="B104" s="52" t="s">
        <v>47</v>
      </c>
      <c r="C104" s="50">
        <f>+C103*C102</f>
        <v>1.1000000000000001</v>
      </c>
    </row>
    <row r="105" spans="2:3" ht="34" x14ac:dyDescent="0.2">
      <c r="B105" s="53" t="s">
        <v>48</v>
      </c>
      <c r="C105" s="54">
        <f>28+C104</f>
        <v>29.1</v>
      </c>
    </row>
    <row r="109" spans="2:3" x14ac:dyDescent="0.2">
      <c r="B109" t="s">
        <v>49</v>
      </c>
    </row>
    <row r="110" spans="2:3" x14ac:dyDescent="0.2">
      <c r="B110" t="s">
        <v>50</v>
      </c>
    </row>
    <row r="113" spans="2:7" x14ac:dyDescent="0.2">
      <c r="B113" t="s">
        <v>51</v>
      </c>
    </row>
    <row r="115" spans="2:7" ht="34" x14ac:dyDescent="0.2">
      <c r="B115" s="16" t="s">
        <v>26</v>
      </c>
      <c r="C115" s="16" t="s">
        <v>52</v>
      </c>
      <c r="D115" s="16" t="s">
        <v>37</v>
      </c>
      <c r="E115" s="16" t="s">
        <v>4</v>
      </c>
      <c r="F115" s="28" t="s">
        <v>5</v>
      </c>
      <c r="G115" s="28" t="s">
        <v>53</v>
      </c>
    </row>
    <row r="116" spans="2:7" x14ac:dyDescent="0.2">
      <c r="B116" s="4" t="s">
        <v>28</v>
      </c>
      <c r="C116" s="1">
        <v>20</v>
      </c>
      <c r="D116" s="4">
        <v>60</v>
      </c>
      <c r="E116" s="18">
        <f>+D116/$D$124</f>
        <v>0.19933554817275748</v>
      </c>
      <c r="F116" s="18">
        <f>+E116</f>
        <v>0.19933554817275748</v>
      </c>
      <c r="G116" s="57">
        <f>+C116*D116</f>
        <v>1200</v>
      </c>
    </row>
    <row r="117" spans="2:7" x14ac:dyDescent="0.2">
      <c r="B117" s="4" t="s">
        <v>29</v>
      </c>
      <c r="C117" s="1">
        <v>25</v>
      </c>
      <c r="D117" s="4">
        <v>80</v>
      </c>
      <c r="E117" s="18">
        <f t="shared" ref="E117:E123" si="2">+D117/$D$124</f>
        <v>0.26578073089700999</v>
      </c>
      <c r="F117" s="18">
        <f>+E117+F116</f>
        <v>0.46511627906976749</v>
      </c>
      <c r="G117" s="57">
        <f t="shared" ref="G117:G123" si="3">+C117*D117</f>
        <v>2000</v>
      </c>
    </row>
    <row r="118" spans="2:7" x14ac:dyDescent="0.2">
      <c r="B118" s="4" t="s">
        <v>30</v>
      </c>
      <c r="C118" s="1">
        <v>30</v>
      </c>
      <c r="D118" s="4">
        <v>50</v>
      </c>
      <c r="E118" s="18">
        <f t="shared" si="2"/>
        <v>0.16611295681063123</v>
      </c>
      <c r="F118" s="18">
        <f t="shared" ref="F118:F123" si="4">+E118+F117</f>
        <v>0.6312292358803987</v>
      </c>
      <c r="G118" s="57">
        <f t="shared" si="3"/>
        <v>1500</v>
      </c>
    </row>
    <row r="119" spans="2:7" x14ac:dyDescent="0.2">
      <c r="B119" s="4" t="s">
        <v>31</v>
      </c>
      <c r="C119" s="1">
        <v>35</v>
      </c>
      <c r="D119" s="4">
        <v>40</v>
      </c>
      <c r="E119" s="18">
        <f t="shared" si="2"/>
        <v>0.13289036544850499</v>
      </c>
      <c r="F119" s="18">
        <f t="shared" si="4"/>
        <v>0.76411960132890366</v>
      </c>
      <c r="G119" s="57">
        <f t="shared" si="3"/>
        <v>1400</v>
      </c>
    </row>
    <row r="120" spans="2:7" x14ac:dyDescent="0.2">
      <c r="B120" s="4" t="s">
        <v>32</v>
      </c>
      <c r="C120" s="1">
        <v>40</v>
      </c>
      <c r="D120" s="4">
        <v>30</v>
      </c>
      <c r="E120" s="18">
        <f t="shared" si="2"/>
        <v>9.9667774086378738E-2</v>
      </c>
      <c r="F120" s="18">
        <f t="shared" si="4"/>
        <v>0.86378737541528239</v>
      </c>
      <c r="G120" s="57">
        <f t="shared" si="3"/>
        <v>1200</v>
      </c>
    </row>
    <row r="121" spans="2:7" x14ac:dyDescent="0.2">
      <c r="B121" s="4" t="s">
        <v>33</v>
      </c>
      <c r="C121" s="1">
        <v>45</v>
      </c>
      <c r="D121" s="4">
        <v>20</v>
      </c>
      <c r="E121" s="18">
        <f t="shared" si="2"/>
        <v>6.6445182724252497E-2</v>
      </c>
      <c r="F121" s="18">
        <f t="shared" si="4"/>
        <v>0.93023255813953487</v>
      </c>
      <c r="G121" s="57">
        <f t="shared" si="3"/>
        <v>900</v>
      </c>
    </row>
    <row r="122" spans="2:7" x14ac:dyDescent="0.2">
      <c r="B122" s="4" t="s">
        <v>34</v>
      </c>
      <c r="C122" s="1">
        <v>50</v>
      </c>
      <c r="D122" s="4">
        <v>20</v>
      </c>
      <c r="E122" s="18">
        <f t="shared" si="2"/>
        <v>6.6445182724252497E-2</v>
      </c>
      <c r="F122" s="18">
        <f t="shared" si="4"/>
        <v>0.99667774086378735</v>
      </c>
      <c r="G122" s="57">
        <f t="shared" si="3"/>
        <v>1000</v>
      </c>
    </row>
    <row r="123" spans="2:7" x14ac:dyDescent="0.2">
      <c r="B123" s="15" t="s">
        <v>35</v>
      </c>
      <c r="C123" s="15">
        <v>97</v>
      </c>
      <c r="D123" s="15">
        <v>1</v>
      </c>
      <c r="E123" s="56">
        <f t="shared" si="2"/>
        <v>3.3222591362126247E-3</v>
      </c>
      <c r="F123" s="56">
        <f t="shared" si="4"/>
        <v>1</v>
      </c>
      <c r="G123" s="58">
        <f t="shared" si="3"/>
        <v>97</v>
      </c>
    </row>
    <row r="124" spans="2:7" x14ac:dyDescent="0.2">
      <c r="C124" t="s">
        <v>21</v>
      </c>
      <c r="D124" s="1">
        <f>SUM(D116:D123)</f>
        <v>301</v>
      </c>
      <c r="F124" t="s">
        <v>54</v>
      </c>
      <c r="G124" s="60">
        <f>SUM(G116:G123)</f>
        <v>9297</v>
      </c>
    </row>
    <row r="125" spans="2:7" x14ac:dyDescent="0.2">
      <c r="F125" t="s">
        <v>18</v>
      </c>
      <c r="G125" s="59">
        <f>+G124/D124</f>
        <v>30.887043189368772</v>
      </c>
    </row>
    <row r="129" spans="2:2" x14ac:dyDescent="0.2">
      <c r="B129" s="113" t="s">
        <v>105</v>
      </c>
    </row>
  </sheetData>
  <hyperlinks>
    <hyperlink ref="B129" location="Contenido!A1" display="Volver" xr:uid="{527AB22D-9E7B-A54B-8F59-1B715FF50D2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A204-43E2-DF42-972D-F55C32A56BF5}">
  <dimension ref="B1:G49"/>
  <sheetViews>
    <sheetView topLeftCell="A25" workbookViewId="0">
      <selection activeCell="B49" sqref="B49"/>
    </sheetView>
  </sheetViews>
  <sheetFormatPr baseColWidth="10" defaultRowHeight="16" x14ac:dyDescent="0.2"/>
  <cols>
    <col min="1" max="1" width="4" customWidth="1"/>
    <col min="2" max="8" width="11.83203125" customWidth="1"/>
  </cols>
  <sheetData>
    <row r="1" spans="2:7" x14ac:dyDescent="0.2">
      <c r="B1" t="s">
        <v>64</v>
      </c>
    </row>
    <row r="3" spans="2:7" x14ac:dyDescent="0.2">
      <c r="B3" t="s">
        <v>65</v>
      </c>
    </row>
    <row r="4" spans="2:7" x14ac:dyDescent="0.2">
      <c r="B4" s="2" t="s">
        <v>67</v>
      </c>
      <c r="C4" s="20">
        <v>0</v>
      </c>
      <c r="D4" s="20">
        <v>1</v>
      </c>
      <c r="E4" s="20">
        <v>2</v>
      </c>
      <c r="F4" s="20">
        <v>3</v>
      </c>
      <c r="G4" s="20">
        <v>4</v>
      </c>
    </row>
    <row r="5" spans="2:7" x14ac:dyDescent="0.2">
      <c r="B5" s="2" t="s">
        <v>66</v>
      </c>
      <c r="C5" s="20">
        <v>47</v>
      </c>
      <c r="D5" s="20">
        <v>33</v>
      </c>
      <c r="E5" s="20">
        <v>14</v>
      </c>
      <c r="F5" s="20">
        <v>15</v>
      </c>
      <c r="G5" s="20">
        <v>1</v>
      </c>
    </row>
    <row r="6" spans="2:7" x14ac:dyDescent="0.2">
      <c r="B6" s="2"/>
      <c r="C6" s="2"/>
      <c r="D6" s="2"/>
      <c r="E6" s="2"/>
      <c r="F6" s="2"/>
      <c r="G6" s="2"/>
    </row>
    <row r="8" spans="2:7" x14ac:dyDescent="0.2">
      <c r="B8" t="s">
        <v>68</v>
      </c>
    </row>
    <row r="9" spans="2:7" x14ac:dyDescent="0.2">
      <c r="B9" t="s">
        <v>19</v>
      </c>
      <c r="C9" t="s">
        <v>72</v>
      </c>
    </row>
    <row r="10" spans="2:7" x14ac:dyDescent="0.2">
      <c r="B10" t="s">
        <v>24</v>
      </c>
      <c r="C10" t="s">
        <v>69</v>
      </c>
    </row>
    <row r="12" spans="2:7" x14ac:dyDescent="0.2">
      <c r="B12" t="s">
        <v>70</v>
      </c>
    </row>
    <row r="14" spans="2:7" x14ac:dyDescent="0.2">
      <c r="B14" s="23" t="s">
        <v>71</v>
      </c>
      <c r="C14" s="23" t="s">
        <v>37</v>
      </c>
      <c r="D14" s="23" t="s">
        <v>4</v>
      </c>
      <c r="E14" s="23" t="s">
        <v>73</v>
      </c>
    </row>
    <row r="15" spans="2:7" x14ac:dyDescent="0.2">
      <c r="B15" s="24">
        <v>0</v>
      </c>
      <c r="C15" s="24">
        <v>47</v>
      </c>
      <c r="D15" s="64">
        <f>+C15/$C$20</f>
        <v>0.42727272727272725</v>
      </c>
      <c r="E15" s="65">
        <f>+B15*D15</f>
        <v>0</v>
      </c>
    </row>
    <row r="16" spans="2:7" x14ac:dyDescent="0.2">
      <c r="B16" s="24">
        <v>1</v>
      </c>
      <c r="C16" s="24">
        <v>33</v>
      </c>
      <c r="D16" s="64">
        <f>+C16/$C$20</f>
        <v>0.3</v>
      </c>
      <c r="E16" s="65">
        <f>+B16*D16</f>
        <v>0.3</v>
      </c>
    </row>
    <row r="17" spans="2:5" x14ac:dyDescent="0.2">
      <c r="B17" s="24">
        <v>2</v>
      </c>
      <c r="C17" s="24">
        <v>14</v>
      </c>
      <c r="D17" s="64">
        <f>+C17/$C$20</f>
        <v>0.12727272727272726</v>
      </c>
      <c r="E17" s="65">
        <f>+B17*D17</f>
        <v>0.25454545454545452</v>
      </c>
    </row>
    <row r="18" spans="2:5" x14ac:dyDescent="0.2">
      <c r="B18" s="24">
        <v>3</v>
      </c>
      <c r="C18" s="24">
        <v>15</v>
      </c>
      <c r="D18" s="64">
        <f>+C18/$C$20</f>
        <v>0.13636363636363635</v>
      </c>
      <c r="E18" s="65">
        <f>+B18*D18</f>
        <v>0.40909090909090906</v>
      </c>
    </row>
    <row r="19" spans="2:5" x14ac:dyDescent="0.2">
      <c r="B19" s="66">
        <v>4</v>
      </c>
      <c r="C19" s="66">
        <v>1</v>
      </c>
      <c r="D19" s="67">
        <f>+C19/$C$20</f>
        <v>9.0909090909090905E-3</v>
      </c>
      <c r="E19" s="68">
        <f>+B19*D19</f>
        <v>3.6363636363636362E-2</v>
      </c>
    </row>
    <row r="20" spans="2:5" x14ac:dyDescent="0.2">
      <c r="B20" s="23" t="s">
        <v>21</v>
      </c>
      <c r="C20" s="23">
        <f>SUM(C15:C19)</f>
        <v>110</v>
      </c>
      <c r="D20" s="69" t="s">
        <v>18</v>
      </c>
      <c r="E20" s="70">
        <f>SUM(E15:E19)</f>
        <v>0.99999999999999989</v>
      </c>
    </row>
    <row r="22" spans="2:5" x14ac:dyDescent="0.2">
      <c r="B22" t="s">
        <v>74</v>
      </c>
    </row>
    <row r="25" spans="2:5" ht="34" x14ac:dyDescent="0.2">
      <c r="B25" s="23" t="s">
        <v>71</v>
      </c>
      <c r="C25" s="23" t="s">
        <v>37</v>
      </c>
      <c r="D25" s="23" t="s">
        <v>4</v>
      </c>
      <c r="E25" s="73" t="s">
        <v>75</v>
      </c>
    </row>
    <row r="26" spans="2:5" x14ac:dyDescent="0.2">
      <c r="B26" s="24">
        <v>0</v>
      </c>
      <c r="C26" s="24">
        <v>47</v>
      </c>
      <c r="D26" s="64">
        <f>+C26/$C$20</f>
        <v>0.42727272727272725</v>
      </c>
      <c r="E26" s="72">
        <f>+D26</f>
        <v>0.42727272727272725</v>
      </c>
    </row>
    <row r="27" spans="2:5" x14ac:dyDescent="0.2">
      <c r="B27" s="24">
        <v>1</v>
      </c>
      <c r="C27" s="24">
        <v>33</v>
      </c>
      <c r="D27" s="64">
        <f>+C27/$C$20</f>
        <v>0.3</v>
      </c>
      <c r="E27" s="72">
        <f>+D27+E26</f>
        <v>0.72727272727272729</v>
      </c>
    </row>
    <row r="28" spans="2:5" x14ac:dyDescent="0.2">
      <c r="B28" s="24">
        <v>2</v>
      </c>
      <c r="C28" s="24">
        <v>14</v>
      </c>
      <c r="D28" s="64">
        <f>+C28/$C$20</f>
        <v>0.12727272727272726</v>
      </c>
      <c r="E28" s="72">
        <f>+D28+E27</f>
        <v>0.8545454545454545</v>
      </c>
    </row>
    <row r="29" spans="2:5" x14ac:dyDescent="0.2">
      <c r="B29" s="24">
        <v>3</v>
      </c>
      <c r="C29" s="24">
        <v>15</v>
      </c>
      <c r="D29" s="64">
        <f>+C29/$C$20</f>
        <v>0.13636363636363635</v>
      </c>
      <c r="E29" s="72">
        <f>+D29+E28</f>
        <v>0.99090909090909085</v>
      </c>
    </row>
    <row r="30" spans="2:5" x14ac:dyDescent="0.2">
      <c r="B30" s="66">
        <v>4</v>
      </c>
      <c r="C30" s="66">
        <v>1</v>
      </c>
      <c r="D30" s="67">
        <f>+C30/$C$20</f>
        <v>9.0909090909090905E-3</v>
      </c>
      <c r="E30" s="72">
        <f>+D30+E29</f>
        <v>0.99999999999999989</v>
      </c>
    </row>
    <row r="31" spans="2:5" x14ac:dyDescent="0.2">
      <c r="B31" s="23" t="s">
        <v>21</v>
      </c>
      <c r="C31" s="23">
        <f>SUM(C26:C30)</f>
        <v>110</v>
      </c>
      <c r="D31" s="71">
        <f>SUM(D26:D30)</f>
        <v>0.99999999999999989</v>
      </c>
      <c r="E31" s="71"/>
    </row>
    <row r="49" spans="2:2" x14ac:dyDescent="0.2">
      <c r="B49" s="113" t="s">
        <v>105</v>
      </c>
    </row>
  </sheetData>
  <hyperlinks>
    <hyperlink ref="B49" location="Contenido!A1" display="Volver" xr:uid="{7554644A-9234-DB4D-8FA7-477946CFC78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E2CA-DC75-214A-977C-2E7CA49CC3FF}">
  <dimension ref="B1:F24"/>
  <sheetViews>
    <sheetView workbookViewId="0">
      <selection activeCell="B24" sqref="B24"/>
    </sheetView>
  </sheetViews>
  <sheetFormatPr baseColWidth="10" defaultRowHeight="16" x14ac:dyDescent="0.2"/>
  <cols>
    <col min="1" max="1" width="3.6640625" customWidth="1"/>
  </cols>
  <sheetData>
    <row r="1" spans="2:5" x14ac:dyDescent="0.2">
      <c r="B1" t="s">
        <v>110</v>
      </c>
    </row>
    <row r="3" spans="2:5" x14ac:dyDescent="0.2">
      <c r="B3" s="74" t="s">
        <v>79</v>
      </c>
      <c r="C3" s="74"/>
      <c r="D3" s="74"/>
    </row>
    <row r="4" spans="2:5" x14ac:dyDescent="0.2">
      <c r="B4" s="77" t="s">
        <v>52</v>
      </c>
      <c r="C4" s="77" t="s">
        <v>3</v>
      </c>
      <c r="D4" s="77" t="s">
        <v>76</v>
      </c>
    </row>
    <row r="5" spans="2:5" x14ac:dyDescent="0.2">
      <c r="B5" s="1">
        <v>15</v>
      </c>
      <c r="C5" s="1">
        <v>8</v>
      </c>
      <c r="D5" s="75">
        <f>+B5*C5</f>
        <v>120</v>
      </c>
    </row>
    <row r="6" spans="2:5" x14ac:dyDescent="0.2">
      <c r="B6" s="1">
        <v>16</v>
      </c>
      <c r="C6" s="1">
        <v>9</v>
      </c>
      <c r="D6" s="75">
        <f t="shared" ref="D6:D8" si="0">+B6*C6</f>
        <v>144</v>
      </c>
    </row>
    <row r="7" spans="2:5" x14ac:dyDescent="0.2">
      <c r="B7" s="1">
        <v>18</v>
      </c>
      <c r="C7" s="1">
        <v>7</v>
      </c>
      <c r="D7" s="75">
        <f t="shared" si="0"/>
        <v>126</v>
      </c>
    </row>
    <row r="8" spans="2:5" x14ac:dyDescent="0.2">
      <c r="B8" s="15">
        <v>20</v>
      </c>
      <c r="C8" s="15">
        <v>6</v>
      </c>
      <c r="D8" s="66">
        <f t="shared" si="0"/>
        <v>120</v>
      </c>
    </row>
    <row r="9" spans="2:5" x14ac:dyDescent="0.2">
      <c r="B9" s="76" t="s">
        <v>21</v>
      </c>
      <c r="C9" s="76">
        <f>SUM(C5:C8)</f>
        <v>30</v>
      </c>
      <c r="D9" s="78">
        <f>SUM(D5:D8)</f>
        <v>510</v>
      </c>
    </row>
    <row r="11" spans="2:5" x14ac:dyDescent="0.2">
      <c r="C11" s="81" t="s">
        <v>78</v>
      </c>
      <c r="D11" s="81">
        <f>+D9/C9</f>
        <v>17</v>
      </c>
    </row>
    <row r="14" spans="2:5" x14ac:dyDescent="0.2">
      <c r="B14" s="74"/>
      <c r="C14" s="74"/>
      <c r="D14" s="74"/>
      <c r="E14" s="74"/>
    </row>
    <row r="15" spans="2:5" x14ac:dyDescent="0.2">
      <c r="B15" s="77" t="s">
        <v>52</v>
      </c>
      <c r="C15" s="77" t="s">
        <v>3</v>
      </c>
      <c r="D15" s="77" t="s">
        <v>4</v>
      </c>
      <c r="E15" s="79" t="s">
        <v>77</v>
      </c>
    </row>
    <row r="16" spans="2:5" x14ac:dyDescent="0.2">
      <c r="B16" s="1">
        <v>15</v>
      </c>
      <c r="C16" s="1">
        <v>8</v>
      </c>
      <c r="D16" s="18">
        <f>+C16/$C$20</f>
        <v>0.26666666666666666</v>
      </c>
      <c r="E16">
        <f>+B16*D16</f>
        <v>4</v>
      </c>
    </row>
    <row r="17" spans="2:6" x14ac:dyDescent="0.2">
      <c r="B17" s="1">
        <v>16</v>
      </c>
      <c r="C17" s="1">
        <v>9</v>
      </c>
      <c r="D17" s="18">
        <f t="shared" ref="D17:D19" si="1">+C17/$C$20</f>
        <v>0.3</v>
      </c>
      <c r="E17">
        <f t="shared" ref="E17:E19" si="2">+B17*D17</f>
        <v>4.8</v>
      </c>
    </row>
    <row r="18" spans="2:6" x14ac:dyDescent="0.2">
      <c r="B18" s="1">
        <v>18</v>
      </c>
      <c r="C18" s="1">
        <v>7</v>
      </c>
      <c r="D18" s="18">
        <f t="shared" si="1"/>
        <v>0.23333333333333334</v>
      </c>
      <c r="E18">
        <f t="shared" si="2"/>
        <v>4.2</v>
      </c>
    </row>
    <row r="19" spans="2:6" x14ac:dyDescent="0.2">
      <c r="B19" s="15">
        <v>20</v>
      </c>
      <c r="C19" s="15">
        <v>6</v>
      </c>
      <c r="D19" s="18">
        <f t="shared" si="1"/>
        <v>0.2</v>
      </c>
      <c r="E19" s="74">
        <f t="shared" si="2"/>
        <v>4</v>
      </c>
    </row>
    <row r="20" spans="2:6" x14ac:dyDescent="0.2">
      <c r="B20" s="76" t="s">
        <v>21</v>
      </c>
      <c r="C20" s="76">
        <f>SUM(C16:C19)</f>
        <v>30</v>
      </c>
      <c r="D20" s="78">
        <f>SUM(D16:D19)</f>
        <v>1</v>
      </c>
      <c r="E20" s="80">
        <f>SUM(E16:E19)</f>
        <v>17</v>
      </c>
      <c r="F20" s="81" t="s">
        <v>78</v>
      </c>
    </row>
    <row r="24" spans="2:6" x14ac:dyDescent="0.2">
      <c r="B24" s="113" t="s">
        <v>105</v>
      </c>
    </row>
  </sheetData>
  <hyperlinks>
    <hyperlink ref="B24" location="Contenido!A1" display="Volver" xr:uid="{DA9ECB58-576E-3A4C-B28B-59B7FBBFA80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FBB2-9F45-2247-AF5E-BEF5509A2152}">
  <dimension ref="B1:E36"/>
  <sheetViews>
    <sheetView topLeftCell="A26" zoomScale="130" zoomScaleNormal="130" workbookViewId="0">
      <selection activeCell="B36" sqref="B36"/>
    </sheetView>
  </sheetViews>
  <sheetFormatPr baseColWidth="10" defaultRowHeight="16" x14ac:dyDescent="0.2"/>
  <cols>
    <col min="1" max="1" width="4" customWidth="1"/>
    <col min="2" max="2" width="8.33203125" customWidth="1"/>
    <col min="3" max="3" width="8.5" customWidth="1"/>
    <col min="4" max="4" width="8.33203125" customWidth="1"/>
  </cols>
  <sheetData>
    <row r="1" spans="2:3" x14ac:dyDescent="0.2">
      <c r="B1" t="s">
        <v>109</v>
      </c>
    </row>
    <row r="2" spans="2:3" x14ac:dyDescent="0.2">
      <c r="B2" s="74"/>
      <c r="C2" s="74"/>
    </row>
    <row r="3" spans="2:3" x14ac:dyDescent="0.2">
      <c r="B3" s="76" t="s">
        <v>40</v>
      </c>
      <c r="C3" s="76" t="s">
        <v>80</v>
      </c>
    </row>
    <row r="4" spans="2:3" x14ac:dyDescent="0.2">
      <c r="B4" s="1">
        <v>10</v>
      </c>
      <c r="C4" s="1" t="s">
        <v>83</v>
      </c>
    </row>
    <row r="5" spans="2:3" x14ac:dyDescent="0.2">
      <c r="B5" s="1">
        <v>6</v>
      </c>
      <c r="C5" s="1" t="s">
        <v>82</v>
      </c>
    </row>
    <row r="6" spans="2:3" x14ac:dyDescent="0.2">
      <c r="B6" s="15">
        <v>4</v>
      </c>
      <c r="C6" s="15" t="s">
        <v>81</v>
      </c>
    </row>
    <row r="9" spans="2:3" x14ac:dyDescent="0.2">
      <c r="B9" s="76" t="s">
        <v>71</v>
      </c>
      <c r="C9" s="76" t="s">
        <v>37</v>
      </c>
    </row>
    <row r="10" spans="2:3" x14ac:dyDescent="0.2">
      <c r="B10" s="1">
        <v>5</v>
      </c>
      <c r="C10" s="1">
        <v>10</v>
      </c>
    </row>
    <row r="11" spans="2:3" x14ac:dyDescent="0.2">
      <c r="B11" s="1">
        <v>10</v>
      </c>
      <c r="C11" s="1">
        <v>6</v>
      </c>
    </row>
    <row r="12" spans="2:3" x14ac:dyDescent="0.2">
      <c r="B12" s="15">
        <v>15</v>
      </c>
      <c r="C12" s="15">
        <v>4</v>
      </c>
    </row>
    <row r="13" spans="2:3" x14ac:dyDescent="0.2">
      <c r="B13" s="78" t="s">
        <v>21</v>
      </c>
      <c r="C13" s="78">
        <f>SUM(C10:C12)</f>
        <v>20</v>
      </c>
    </row>
    <row r="16" spans="2:3" x14ac:dyDescent="0.2">
      <c r="B16" t="s">
        <v>84</v>
      </c>
    </row>
    <row r="18" spans="2:5" x14ac:dyDescent="0.2">
      <c r="B18" s="76" t="s">
        <v>71</v>
      </c>
      <c r="C18" s="76" t="s">
        <v>37</v>
      </c>
      <c r="D18" s="76" t="s">
        <v>76</v>
      </c>
    </row>
    <row r="19" spans="2:5" x14ac:dyDescent="0.2">
      <c r="B19" s="1">
        <v>5</v>
      </c>
      <c r="C19" s="1">
        <v>10</v>
      </c>
      <c r="D19" s="1">
        <f>+B19*C19</f>
        <v>50</v>
      </c>
    </row>
    <row r="20" spans="2:5" x14ac:dyDescent="0.2">
      <c r="B20" s="1">
        <v>10</v>
      </c>
      <c r="C20" s="1">
        <v>6</v>
      </c>
      <c r="D20" s="1">
        <f t="shared" ref="D20:D21" si="0">+B20*C20</f>
        <v>60</v>
      </c>
    </row>
    <row r="21" spans="2:5" x14ac:dyDescent="0.2">
      <c r="B21" s="15">
        <v>15</v>
      </c>
      <c r="C21" s="15">
        <v>4</v>
      </c>
      <c r="D21" s="1">
        <f t="shared" si="0"/>
        <v>60</v>
      </c>
    </row>
    <row r="22" spans="2:5" x14ac:dyDescent="0.2">
      <c r="B22" s="78" t="s">
        <v>21</v>
      </c>
      <c r="C22" s="78">
        <f>SUM(C19:C21)</f>
        <v>20</v>
      </c>
      <c r="D22" s="78">
        <f>SUM(D19:D21)</f>
        <v>170</v>
      </c>
    </row>
    <row r="24" spans="2:5" x14ac:dyDescent="0.2">
      <c r="C24" s="81" t="s">
        <v>18</v>
      </c>
      <c r="D24" s="82">
        <f>+D22/C22</f>
        <v>8.5</v>
      </c>
    </row>
    <row r="27" spans="2:5" x14ac:dyDescent="0.2">
      <c r="B27" t="s">
        <v>85</v>
      </c>
    </row>
    <row r="29" spans="2:5" x14ac:dyDescent="0.2">
      <c r="B29" s="76" t="s">
        <v>71</v>
      </c>
      <c r="C29" s="76" t="s">
        <v>37</v>
      </c>
      <c r="D29" s="76" t="s">
        <v>4</v>
      </c>
      <c r="E29" s="84" t="s">
        <v>77</v>
      </c>
    </row>
    <row r="30" spans="2:5" x14ac:dyDescent="0.2">
      <c r="B30" s="1">
        <v>5</v>
      </c>
      <c r="C30" s="1">
        <v>10</v>
      </c>
      <c r="D30" s="1">
        <f>+C30/$C$33</f>
        <v>0.5</v>
      </c>
      <c r="E30" s="1">
        <f>+B30*D30</f>
        <v>2.5</v>
      </c>
    </row>
    <row r="31" spans="2:5" x14ac:dyDescent="0.2">
      <c r="B31" s="1">
        <v>10</v>
      </c>
      <c r="C31" s="1">
        <v>6</v>
      </c>
      <c r="D31" s="1">
        <f t="shared" ref="D31:D32" si="1">+C31/$C$33</f>
        <v>0.3</v>
      </c>
      <c r="E31" s="1">
        <f t="shared" ref="E31:E32" si="2">+B31*D31</f>
        <v>3</v>
      </c>
    </row>
    <row r="32" spans="2:5" x14ac:dyDescent="0.2">
      <c r="B32" s="15">
        <v>15</v>
      </c>
      <c r="C32" s="15">
        <v>4</v>
      </c>
      <c r="D32" s="1">
        <f t="shared" si="1"/>
        <v>0.2</v>
      </c>
      <c r="E32" s="1">
        <f t="shared" si="2"/>
        <v>3</v>
      </c>
    </row>
    <row r="33" spans="2:5" x14ac:dyDescent="0.2">
      <c r="B33" s="78" t="s">
        <v>21</v>
      </c>
      <c r="C33" s="78">
        <f>SUM(C30:C32)</f>
        <v>20</v>
      </c>
      <c r="D33" s="76">
        <f>SUM(D30:D32)</f>
        <v>1</v>
      </c>
      <c r="E33" s="76">
        <f>SUM(E30:E32)</f>
        <v>8.5</v>
      </c>
    </row>
    <row r="36" spans="2:5" x14ac:dyDescent="0.2">
      <c r="B36" s="113" t="s">
        <v>105</v>
      </c>
    </row>
  </sheetData>
  <hyperlinks>
    <hyperlink ref="B36" location="Contenido!A1" display="Volver" xr:uid="{E5083733-B3EA-994A-BA58-9E922BD673C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A25-2A2A-9845-95ED-840D00430625}">
  <dimension ref="B1:H16"/>
  <sheetViews>
    <sheetView zoomScale="140" zoomScaleNormal="140" workbookViewId="0">
      <selection activeCell="B16" sqref="B16"/>
    </sheetView>
  </sheetViews>
  <sheetFormatPr baseColWidth="10" defaultRowHeight="16" x14ac:dyDescent="0.2"/>
  <cols>
    <col min="1" max="1" width="4.33203125" customWidth="1"/>
  </cols>
  <sheetData>
    <row r="1" spans="2:8" x14ac:dyDescent="0.2">
      <c r="B1" t="s">
        <v>108</v>
      </c>
    </row>
    <row r="3" spans="2:8" x14ac:dyDescent="0.2">
      <c r="B3" s="76" t="s">
        <v>2</v>
      </c>
      <c r="C3" s="76" t="s">
        <v>71</v>
      </c>
      <c r="D3" s="76" t="s">
        <v>3</v>
      </c>
      <c r="E3" s="76" t="s">
        <v>4</v>
      </c>
      <c r="F3" s="76" t="s">
        <v>73</v>
      </c>
      <c r="G3" s="76" t="s">
        <v>86</v>
      </c>
      <c r="H3" s="76" t="s">
        <v>87</v>
      </c>
    </row>
    <row r="4" spans="2:8" x14ac:dyDescent="0.2">
      <c r="B4" s="1" t="s">
        <v>6</v>
      </c>
      <c r="C4" s="1">
        <v>44.5</v>
      </c>
      <c r="D4" s="1">
        <v>1</v>
      </c>
      <c r="E4" s="91">
        <f>+D4/$D$10</f>
        <v>6.25E-2</v>
      </c>
      <c r="F4" s="91">
        <f>+C4*E4</f>
        <v>2.78125</v>
      </c>
      <c r="G4" s="1">
        <f>+POWER(C4,2)</f>
        <v>1980.25</v>
      </c>
      <c r="H4" s="91">
        <f>+G4*E4</f>
        <v>123.765625</v>
      </c>
    </row>
    <row r="5" spans="2:8" x14ac:dyDescent="0.2">
      <c r="B5" s="1" t="s">
        <v>7</v>
      </c>
      <c r="C5" s="1">
        <v>54.5</v>
      </c>
      <c r="D5" s="1">
        <v>2</v>
      </c>
      <c r="E5" s="91">
        <f t="shared" ref="E5:E9" si="0">+D5/$D$10</f>
        <v>0.125</v>
      </c>
      <c r="F5" s="91">
        <f t="shared" ref="F5:F9" si="1">+C5*E5</f>
        <v>6.8125</v>
      </c>
      <c r="G5" s="1">
        <f t="shared" ref="G5:G9" si="2">+POWER(C5,2)</f>
        <v>2970.25</v>
      </c>
      <c r="H5" s="91">
        <f t="shared" ref="H5:H9" si="3">+G5*E5</f>
        <v>371.28125</v>
      </c>
    </row>
    <row r="6" spans="2:8" x14ac:dyDescent="0.2">
      <c r="B6" s="1" t="s">
        <v>8</v>
      </c>
      <c r="C6" s="1">
        <v>64.5</v>
      </c>
      <c r="D6" s="1">
        <v>4</v>
      </c>
      <c r="E6" s="91">
        <f t="shared" si="0"/>
        <v>0.25</v>
      </c>
      <c r="F6" s="91">
        <f t="shared" si="1"/>
        <v>16.125</v>
      </c>
      <c r="G6" s="1">
        <f t="shared" si="2"/>
        <v>4160.25</v>
      </c>
      <c r="H6" s="91">
        <f t="shared" si="3"/>
        <v>1040.0625</v>
      </c>
    </row>
    <row r="7" spans="2:8" x14ac:dyDescent="0.2">
      <c r="B7" s="1" t="s">
        <v>9</v>
      </c>
      <c r="C7" s="1">
        <v>74.5</v>
      </c>
      <c r="D7" s="1">
        <v>3</v>
      </c>
      <c r="E7" s="91">
        <f t="shared" si="0"/>
        <v>0.1875</v>
      </c>
      <c r="F7" s="91">
        <f t="shared" si="1"/>
        <v>13.96875</v>
      </c>
      <c r="G7" s="1">
        <f t="shared" si="2"/>
        <v>5550.25</v>
      </c>
      <c r="H7" s="91">
        <f t="shared" si="3"/>
        <v>1040.671875</v>
      </c>
    </row>
    <row r="8" spans="2:8" x14ac:dyDescent="0.2">
      <c r="B8" s="1" t="s">
        <v>10</v>
      </c>
      <c r="C8" s="1">
        <v>84.5</v>
      </c>
      <c r="D8" s="1">
        <v>3</v>
      </c>
      <c r="E8" s="91">
        <f t="shared" si="0"/>
        <v>0.1875</v>
      </c>
      <c r="F8" s="91">
        <f t="shared" si="1"/>
        <v>15.84375</v>
      </c>
      <c r="G8" s="1">
        <f t="shared" si="2"/>
        <v>7140.25</v>
      </c>
      <c r="H8" s="91">
        <f t="shared" si="3"/>
        <v>1338.796875</v>
      </c>
    </row>
    <row r="9" spans="2:8" x14ac:dyDescent="0.2">
      <c r="B9" s="15" t="s">
        <v>11</v>
      </c>
      <c r="C9" s="15">
        <v>94.5</v>
      </c>
      <c r="D9" s="15">
        <v>3</v>
      </c>
      <c r="E9" s="92">
        <f t="shared" si="0"/>
        <v>0.1875</v>
      </c>
      <c r="F9" s="92">
        <f t="shared" si="1"/>
        <v>17.71875</v>
      </c>
      <c r="G9" s="15">
        <f t="shared" si="2"/>
        <v>8930.25</v>
      </c>
      <c r="H9" s="92">
        <f t="shared" si="3"/>
        <v>1674.421875</v>
      </c>
    </row>
    <row r="10" spans="2:8" x14ac:dyDescent="0.2">
      <c r="C10" s="76" t="s">
        <v>21</v>
      </c>
      <c r="D10" s="76">
        <f>SUM(D4:D9)</f>
        <v>16</v>
      </c>
      <c r="E10" s="76" t="s">
        <v>18</v>
      </c>
      <c r="F10" s="76">
        <f>SUM(F4:F9)</f>
        <v>73.25</v>
      </c>
      <c r="G10" s="76" t="s">
        <v>20</v>
      </c>
      <c r="H10" s="76">
        <f>SUM(H4:H9)</f>
        <v>5589</v>
      </c>
    </row>
    <row r="11" spans="2:8" x14ac:dyDescent="0.2">
      <c r="C11" s="1"/>
      <c r="D11" s="1"/>
      <c r="E11" s="76" t="s">
        <v>89</v>
      </c>
      <c r="F11" s="93">
        <f>+POWER(F10,2)</f>
        <v>5365.5625</v>
      </c>
      <c r="G11" s="1"/>
      <c r="H11" s="1"/>
    </row>
    <row r="13" spans="2:8" x14ac:dyDescent="0.2">
      <c r="B13" s="89" t="s">
        <v>90</v>
      </c>
      <c r="C13" s="90">
        <f>+H10-F11</f>
        <v>223.4375</v>
      </c>
    </row>
    <row r="16" spans="2:8" x14ac:dyDescent="0.2">
      <c r="B16" s="113" t="s">
        <v>105</v>
      </c>
    </row>
  </sheetData>
  <hyperlinks>
    <hyperlink ref="B16" location="Contenido!A1" display="Volver" xr:uid="{7EDB0450-FE94-6247-936C-4888E3945B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A4E3-C07A-7943-8872-2621D5C6B4CA}">
  <dimension ref="B1:H17"/>
  <sheetViews>
    <sheetView zoomScale="130" zoomScaleNormal="130" workbookViewId="0">
      <selection activeCell="B17" sqref="B17"/>
    </sheetView>
  </sheetViews>
  <sheetFormatPr baseColWidth="10" defaultRowHeight="16" x14ac:dyDescent="0.2"/>
  <cols>
    <col min="1" max="1" width="3.5" customWidth="1"/>
  </cols>
  <sheetData>
    <row r="1" spans="2:8" x14ac:dyDescent="0.2">
      <c r="B1" t="s">
        <v>107</v>
      </c>
    </row>
    <row r="3" spans="2:8" ht="17" x14ac:dyDescent="0.2">
      <c r="B3" s="76" t="s">
        <v>26</v>
      </c>
      <c r="C3" s="76" t="s">
        <v>52</v>
      </c>
      <c r="D3" s="76" t="s">
        <v>37</v>
      </c>
      <c r="E3" s="76" t="s">
        <v>4</v>
      </c>
      <c r="F3" s="98" t="s">
        <v>73</v>
      </c>
      <c r="G3" s="98" t="s">
        <v>86</v>
      </c>
      <c r="H3" s="84" t="s">
        <v>87</v>
      </c>
    </row>
    <row r="4" spans="2:8" x14ac:dyDescent="0.2">
      <c r="B4" s="4" t="s">
        <v>28</v>
      </c>
      <c r="C4" s="1">
        <v>20</v>
      </c>
      <c r="D4" s="4">
        <v>60</v>
      </c>
      <c r="E4" s="18">
        <f>+D4/$D$11</f>
        <v>0.2</v>
      </c>
      <c r="F4" s="18">
        <f>+C4*E4</f>
        <v>4</v>
      </c>
      <c r="G4" s="94">
        <f>+POWER(C4,2)</f>
        <v>400</v>
      </c>
      <c r="H4" s="85">
        <f>+G4*E4</f>
        <v>80</v>
      </c>
    </row>
    <row r="5" spans="2:8" x14ac:dyDescent="0.2">
      <c r="B5" s="4" t="s">
        <v>29</v>
      </c>
      <c r="C5" s="1">
        <v>25</v>
      </c>
      <c r="D5" s="4">
        <v>80</v>
      </c>
      <c r="E5" s="18">
        <f t="shared" ref="E5:E10" si="0">+D5/$D$11</f>
        <v>0.26666666666666666</v>
      </c>
      <c r="F5" s="18">
        <f t="shared" ref="F5:F10" si="1">+C5*E5</f>
        <v>6.666666666666667</v>
      </c>
      <c r="G5" s="94">
        <f t="shared" ref="G5:G10" si="2">+POWER(C5,2)</f>
        <v>625</v>
      </c>
      <c r="H5" s="85">
        <f t="shared" ref="H5:H10" si="3">+G5*E5</f>
        <v>166.66666666666666</v>
      </c>
    </row>
    <row r="6" spans="2:8" x14ac:dyDescent="0.2">
      <c r="B6" s="4" t="s">
        <v>30</v>
      </c>
      <c r="C6" s="1">
        <v>30</v>
      </c>
      <c r="D6" s="4">
        <v>50</v>
      </c>
      <c r="E6" s="18">
        <f t="shared" si="0"/>
        <v>0.16666666666666666</v>
      </c>
      <c r="F6" s="18">
        <f t="shared" si="1"/>
        <v>5</v>
      </c>
      <c r="G6" s="94">
        <f t="shared" si="2"/>
        <v>900</v>
      </c>
      <c r="H6" s="85">
        <f t="shared" si="3"/>
        <v>150</v>
      </c>
    </row>
    <row r="7" spans="2:8" x14ac:dyDescent="0.2">
      <c r="B7" s="4" t="s">
        <v>31</v>
      </c>
      <c r="C7" s="1">
        <v>35</v>
      </c>
      <c r="D7" s="4">
        <v>40</v>
      </c>
      <c r="E7" s="18">
        <f t="shared" si="0"/>
        <v>0.13333333333333333</v>
      </c>
      <c r="F7" s="18">
        <f t="shared" si="1"/>
        <v>4.666666666666667</v>
      </c>
      <c r="G7" s="94">
        <f t="shared" si="2"/>
        <v>1225</v>
      </c>
      <c r="H7" s="85">
        <f t="shared" si="3"/>
        <v>163.33333333333334</v>
      </c>
    </row>
    <row r="8" spans="2:8" x14ac:dyDescent="0.2">
      <c r="B8" s="4" t="s">
        <v>32</v>
      </c>
      <c r="C8" s="1">
        <v>40</v>
      </c>
      <c r="D8" s="4">
        <v>30</v>
      </c>
      <c r="E8" s="18">
        <f t="shared" si="0"/>
        <v>0.1</v>
      </c>
      <c r="F8" s="18">
        <f t="shared" si="1"/>
        <v>4</v>
      </c>
      <c r="G8" s="94">
        <f t="shared" si="2"/>
        <v>1600</v>
      </c>
      <c r="H8" s="85">
        <f t="shared" si="3"/>
        <v>160</v>
      </c>
    </row>
    <row r="9" spans="2:8" x14ac:dyDescent="0.2">
      <c r="B9" s="4" t="s">
        <v>33</v>
      </c>
      <c r="C9" s="1">
        <v>45</v>
      </c>
      <c r="D9" s="4">
        <v>20</v>
      </c>
      <c r="E9" s="18">
        <f t="shared" si="0"/>
        <v>6.6666666666666666E-2</v>
      </c>
      <c r="F9" s="18">
        <f t="shared" si="1"/>
        <v>3</v>
      </c>
      <c r="G9" s="94">
        <f t="shared" si="2"/>
        <v>2025</v>
      </c>
      <c r="H9" s="85">
        <f t="shared" si="3"/>
        <v>135</v>
      </c>
    </row>
    <row r="10" spans="2:8" x14ac:dyDescent="0.2">
      <c r="B10" s="4" t="s">
        <v>34</v>
      </c>
      <c r="C10" s="1">
        <v>50</v>
      </c>
      <c r="D10" s="4">
        <v>20</v>
      </c>
      <c r="E10" s="18">
        <f t="shared" si="0"/>
        <v>6.6666666666666666E-2</v>
      </c>
      <c r="F10" s="18">
        <f t="shared" si="1"/>
        <v>3.3333333333333335</v>
      </c>
      <c r="G10" s="94">
        <f t="shared" si="2"/>
        <v>2500</v>
      </c>
      <c r="H10" s="85">
        <f t="shared" si="3"/>
        <v>166.66666666666666</v>
      </c>
    </row>
    <row r="11" spans="2:8" x14ac:dyDescent="0.2">
      <c r="B11" s="2"/>
      <c r="C11" s="95" t="s">
        <v>21</v>
      </c>
      <c r="D11" s="95">
        <f>SUM(D4:D10)</f>
        <v>300</v>
      </c>
      <c r="E11" s="96" t="s">
        <v>18</v>
      </c>
      <c r="F11" s="96">
        <f>SUM(F4:F10)</f>
        <v>30.666666666666668</v>
      </c>
      <c r="G11" s="96" t="s">
        <v>20</v>
      </c>
      <c r="H11" s="96">
        <f>SUM(H4:H10)</f>
        <v>1021.6666666666666</v>
      </c>
    </row>
    <row r="12" spans="2:8" x14ac:dyDescent="0.2">
      <c r="C12" s="95"/>
      <c r="D12" s="95"/>
      <c r="E12" s="96" t="s">
        <v>88</v>
      </c>
      <c r="F12" s="97">
        <f>+POWER(F11,2)</f>
        <v>940.44444444444457</v>
      </c>
      <c r="G12" s="96"/>
      <c r="H12" s="96"/>
    </row>
    <row r="13" spans="2:8" x14ac:dyDescent="0.2">
      <c r="E13" s="2"/>
      <c r="F13" s="2"/>
    </row>
    <row r="14" spans="2:8" x14ac:dyDescent="0.2">
      <c r="B14" s="81" t="s">
        <v>90</v>
      </c>
      <c r="C14" s="88">
        <f>+H11-F12</f>
        <v>81.222222222222058</v>
      </c>
    </row>
    <row r="17" spans="2:2" x14ac:dyDescent="0.2">
      <c r="B17" s="113" t="s">
        <v>105</v>
      </c>
    </row>
  </sheetData>
  <hyperlinks>
    <hyperlink ref="B17" location="Contenido!A1" display="Volver" xr:uid="{00E58670-3B39-B04E-800D-47C7CA56FD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Contenido</vt:lpstr>
      <vt:lpstr>1.3.</vt:lpstr>
      <vt:lpstr>1.4.</vt:lpstr>
      <vt:lpstr>1.5.</vt:lpstr>
      <vt:lpstr>1.6.</vt:lpstr>
      <vt:lpstr>1.7.</vt:lpstr>
      <vt:lpstr>1.8.</vt:lpstr>
      <vt:lpstr>1.10.</vt:lpstr>
      <vt:lpstr>1.11.</vt:lpstr>
      <vt:lpstr>1.12.</vt:lpstr>
      <vt:lpstr>1.13.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2020-02-26T20:25:43Z</dcterms:created>
  <dcterms:modified xsi:type="dcterms:W3CDTF">2020-03-05T15:52:05Z</dcterms:modified>
</cp:coreProperties>
</file>