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cultyFormLayout" sheetId="1" r:id="rId4"/>
    <sheet state="visible" name="StudentFormLayout" sheetId="2" r:id="rId5"/>
    <sheet state="visible" name="FacultyShow" sheetId="3" r:id="rId6"/>
    <sheet state="visible" name="StudentShow" sheetId="4" r:id="rId7"/>
    <sheet state="visible" name="StudentList" sheetId="5" r:id="rId8"/>
    <sheet state="visible" name="FacultyList" sheetId="6" r:id="rId9"/>
    <sheet state="visible" name="RegistrationRecords" sheetId="7" r:id="rId10"/>
    <sheet state="visible" name="StudentRecords" sheetId="8" r:id="rId11"/>
    <sheet state="visible" name="FacultyRecords" sheetId="9" r:id="rId12"/>
    <sheet state="visible" name="StaticRecords" sheetId="10" r:id="rId13"/>
  </sheets>
  <definedNames>
    <definedName hidden="1" localSheetId="3" name="Z_3149373A_04F5_4ECB_807F_301CAAADFF73_.wvu.FilterData">StudentShow!$J$1</definedName>
  </definedNames>
  <calcPr/>
  <customWorkbookViews>
    <customWorkbookView activeSheetId="0" maximized="1" tabRatio="600" windowHeight="0" windowWidth="0" guid="{3149373A-04F5-4ECB-807F-301CAAADFF73}" name="Filter 1"/>
  </customWorkbookViews>
</workbook>
</file>

<file path=xl/sharedStrings.xml><?xml version="1.0" encoding="utf-8"?>
<sst xmlns="http://schemas.openxmlformats.org/spreadsheetml/2006/main" count="1502" uniqueCount="201">
  <si>
    <t>Faculty Name</t>
  </si>
  <si>
    <t>Semester</t>
  </si>
  <si>
    <t>Academic Year</t>
  </si>
  <si>
    <t>Date</t>
  </si>
  <si>
    <t>Name of Client / Student</t>
  </si>
  <si>
    <t>Type of Client</t>
  </si>
  <si>
    <t>Course / Year</t>
  </si>
  <si>
    <t>Contact # / Email-ad</t>
  </si>
  <si>
    <t>Purpose</t>
  </si>
  <si>
    <t>Time Started</t>
  </si>
  <si>
    <t>Time Ended</t>
  </si>
  <si>
    <t>Validation  Photo</t>
  </si>
  <si>
    <t xml:space="preserve">     Republic of the Philipines</t>
  </si>
  <si>
    <t xml:space="preserve">          Republic of the Philipines          </t>
  </si>
  <si>
    <t>stringFilter</t>
  </si>
  <si>
    <t xml:space="preserve">     CARAGA STATE UNIVERSITY</t>
  </si>
  <si>
    <t>csvFilter</t>
  </si>
  <si>
    <t xml:space="preserve">  CARAGA STATE UNIVERSITY</t>
  </si>
  <si>
    <r>
      <rPr>
        <rFont val="Times New Roman"/>
      </rPr>
      <t xml:space="preserve">            CABADBARAN CAMPUS</t>
    </r>
  </si>
  <si>
    <t>buttonType(L,#08372C)</t>
  </si>
  <si>
    <t xml:space="preserve">                        T.Curato Street, Cabadbaran City 8605, Agusan del Norte   </t>
  </si>
  <si>
    <t xml:space="preserve">                  CABADBARAN CAMPUS</t>
  </si>
  <si>
    <t xml:space="preserve">                                 T.Curato Street, CabadbaranCity 8605, Agusan del Norte</t>
  </si>
  <si>
    <t>College of engineering and information technology</t>
  </si>
  <si>
    <t xml:space="preserve">                                      College of Engineering and Information Technology</t>
  </si>
  <si>
    <t>FACULTY CONSULTATION RECORDS SHEET</t>
  </si>
  <si>
    <t xml:space="preserve">Name:    </t>
  </si>
  <si>
    <t>FACULTY NAME:</t>
  </si>
  <si>
    <t>Limuel Jay Galanida</t>
  </si>
  <si>
    <t>Joseph A Vistal</t>
  </si>
  <si>
    <t xml:space="preserve">Course:  </t>
  </si>
  <si>
    <t xml:space="preserve">SEMESTER:  </t>
  </si>
  <si>
    <t>2nd</t>
  </si>
  <si>
    <t xml:space="preserve">ACADEMIC YEAR:  </t>
  </si>
  <si>
    <t>2019-2020</t>
  </si>
  <si>
    <t>VIEW</t>
  </si>
  <si>
    <t>Sem. S.Y</t>
  </si>
  <si>
    <t xml:space="preserve">Adviser:   </t>
  </si>
  <si>
    <t>Duration</t>
  </si>
  <si>
    <t>Validation / Remarks</t>
  </si>
  <si>
    <t>Name of faculty</t>
  </si>
  <si>
    <t>College</t>
  </si>
  <si>
    <t>Agenda / Topics Discussed</t>
  </si>
  <si>
    <t>TIme Ended</t>
  </si>
  <si>
    <t>ID number</t>
  </si>
  <si>
    <t>Name</t>
  </si>
  <si>
    <t>Adviser</t>
  </si>
  <si>
    <t>Course</t>
  </si>
  <si>
    <t>S.Y</t>
  </si>
  <si>
    <t>Validation Photo</t>
  </si>
  <si>
    <t>FacultyName</t>
  </si>
  <si>
    <t>hidden</t>
  </si>
  <si>
    <t>Timestamp</t>
  </si>
  <si>
    <t>First Name</t>
  </si>
  <si>
    <t>Middle Name</t>
  </si>
  <si>
    <t>Last Name</t>
  </si>
  <si>
    <t>Consultation Category</t>
  </si>
  <si>
    <t>ID Number:</t>
  </si>
  <si>
    <t>Year</t>
  </si>
  <si>
    <t/>
  </si>
  <si>
    <t>Jam</t>
  </si>
  <si>
    <t>ela</t>
  </si>
  <si>
    <t>Balanis</t>
  </si>
  <si>
    <t>Student</t>
  </si>
  <si>
    <t>2018-0486</t>
  </si>
  <si>
    <t>DCT</t>
  </si>
  <si>
    <t>Joseph</t>
  </si>
  <si>
    <t>A</t>
  </si>
  <si>
    <t>Vistal</t>
  </si>
  <si>
    <t>Faculty</t>
  </si>
  <si>
    <t>Limuel</t>
  </si>
  <si>
    <t>Jay</t>
  </si>
  <si>
    <t>Galanida</t>
  </si>
  <si>
    <t>2018-0426</t>
  </si>
  <si>
    <t>Gia</t>
  </si>
  <si>
    <t>B</t>
  </si>
  <si>
    <t>Delolla</t>
  </si>
  <si>
    <t>2018-8585</t>
  </si>
  <si>
    <t>Jhon</t>
  </si>
  <si>
    <t>K</t>
  </si>
  <si>
    <t>Anton</t>
  </si>
  <si>
    <t>2018-0620</t>
  </si>
  <si>
    <t>BSIT</t>
  </si>
  <si>
    <t>Jessa</t>
  </si>
  <si>
    <t>Cablan</t>
  </si>
  <si>
    <t>2019-0012</t>
  </si>
  <si>
    <t>BSEE</t>
  </si>
  <si>
    <t>Ronald</t>
  </si>
  <si>
    <t>Monzon</t>
  </si>
  <si>
    <t>Princess</t>
  </si>
  <si>
    <t>P</t>
  </si>
  <si>
    <t>Apat</t>
  </si>
  <si>
    <t>2018-0630</t>
  </si>
  <si>
    <t>Angela</t>
  </si>
  <si>
    <t>Castrodes</t>
  </si>
  <si>
    <t>2018-1152</t>
  </si>
  <si>
    <t>Ryan</t>
  </si>
  <si>
    <t>O</t>
  </si>
  <si>
    <t>Cuarez</t>
  </si>
  <si>
    <t>Federico</t>
  </si>
  <si>
    <t>M</t>
  </si>
  <si>
    <t>Griño</t>
  </si>
  <si>
    <t>Johnrey</t>
  </si>
  <si>
    <t>L</t>
  </si>
  <si>
    <t>Cabintoy</t>
  </si>
  <si>
    <t>2018-0509</t>
  </si>
  <si>
    <t>Argeyln</t>
  </si>
  <si>
    <t>Morite</t>
  </si>
  <si>
    <t>2018-0236</t>
  </si>
  <si>
    <t>School Year</t>
  </si>
  <si>
    <t>Upload photo for validated or evidence of consultation</t>
  </si>
  <si>
    <t>ID number:</t>
  </si>
  <si>
    <t xml:space="preserve">Name of Faculty </t>
  </si>
  <si>
    <t>Jam ela Balanis</t>
  </si>
  <si>
    <t>Capstone Consultation and discussion</t>
  </si>
  <si>
    <t>https://drive.google.com/open?id=1Hqd_0KDi47d31AIVpLTOXHrkbCLcEbKE</t>
  </si>
  <si>
    <t>Name of Client / Students</t>
  </si>
  <si>
    <t>Upload Picture for validation</t>
  </si>
  <si>
    <t>Type of Client:</t>
  </si>
  <si>
    <t>Course &amp; Year</t>
  </si>
  <si>
    <t>+63982524025</t>
  </si>
  <si>
    <t>System Ideas</t>
  </si>
  <si>
    <t>https://drive.google.com/open?id=1ha7UHziQ8o0y_ii9oU2RGoLdKYacMzr7</t>
  </si>
  <si>
    <t>CEIT</t>
  </si>
  <si>
    <t>System discussion and Ideas</t>
  </si>
  <si>
    <t>https://drive.google.com/open?id=1PxbKbH85Byj7Qkpo4EMZgFqVSq6GtIIO</t>
  </si>
  <si>
    <t>DCT 2</t>
  </si>
  <si>
    <t>Jamela Balanis</t>
  </si>
  <si>
    <t>demo@demo.com</t>
  </si>
  <si>
    <t>System Checking</t>
  </si>
  <si>
    <t>https://drive.google.com/open?id=1VmYlC6eiiAWL0GZFeNOoJJ8pOHB57pd_</t>
  </si>
  <si>
    <t>Gia B Delolla</t>
  </si>
  <si>
    <t>Title Discussion</t>
  </si>
  <si>
    <t>https://drive.google.com/open?id=1dx4Fk9TGAqL7VczCkJcFH8tGsQ9MiC8C</t>
  </si>
  <si>
    <t>Ronald A Monzon</t>
  </si>
  <si>
    <t>Gia B Dellola</t>
  </si>
  <si>
    <t>gia@yahho.com</t>
  </si>
  <si>
    <t>Jhon K Anton</t>
  </si>
  <si>
    <t>Checking system and discussion</t>
  </si>
  <si>
    <t>https://drive.google.com/open?id=1WGHJyp4k0ie0Ubj3_jE_AMP4uYwE79Sa</t>
  </si>
  <si>
    <t>Title Discussion and Ideas</t>
  </si>
  <si>
    <t>https://drive.google.com/open?id=1pf5A0A9UK-Z6sk-Q9iO9q5jcmKdlvR4K</t>
  </si>
  <si>
    <t>JhonAnton@yahoo.com</t>
  </si>
  <si>
    <t>System Discussion</t>
  </si>
  <si>
    <t>https://drive.google.com/open?id=1U6CyV4e52c7jxTl5S35VLxpbaprBuYNr</t>
  </si>
  <si>
    <t>Jessa K Cablan</t>
  </si>
  <si>
    <t>Ryan O Cuarez</t>
  </si>
  <si>
    <t>1st</t>
  </si>
  <si>
    <t>https://drive.google.com/open?id=1wazoGDkLK9rue7YecG7j9GAyn48H-CuA</t>
  </si>
  <si>
    <t>BSIT 3</t>
  </si>
  <si>
    <t>jessa@yahoo.com</t>
  </si>
  <si>
    <t>Capstone Discussion</t>
  </si>
  <si>
    <t>Princess P Apat</t>
  </si>
  <si>
    <t>https://drive.google.com/open?id=1wUHFQnKTaFCtB8acKPoQowQnmmkShIlU</t>
  </si>
  <si>
    <t>Discussion</t>
  </si>
  <si>
    <t>https://drive.google.com/open?id=1KwHHnJrjhmiU71AK94Ux88A1hPD6meNp</t>
  </si>
  <si>
    <t>BSEE 3</t>
  </si>
  <si>
    <t>jamela@gmail.com</t>
  </si>
  <si>
    <t>system re-check</t>
  </si>
  <si>
    <t>https://drive.google.com/open?id=1EQ_stNOtMk6t6GP_lU0oNk4hzbK4viy_</t>
  </si>
  <si>
    <t>https://drive.google.com/open?id=1EEsFfxQknGQQCIv37b-ngnq0SXW63B8t</t>
  </si>
  <si>
    <t>gia@gmail.com</t>
  </si>
  <si>
    <t>https://drive.google.com/open?id=133w0hB9ojY3eQwXhfIBvIRvPd18bxR02</t>
  </si>
  <si>
    <t>https://drive.google.com/open?id=1J66v2Prmt-Z__s4ef34_yxkRFV6YP6vY</t>
  </si>
  <si>
    <t>https://drive.google.com/open?id=1CRTQxvYkevIIz98D5dygZUfLpn__aGFb</t>
  </si>
  <si>
    <t>https://drive.google.com/open?id=1jK5xIt1Pv-GLPgA3WyL1NwKGny-FM9zu</t>
  </si>
  <si>
    <t>https://drive.google.com/open?id=1X5JfewCFiVJj0Mi80CElfxCJ12CP4wfU</t>
  </si>
  <si>
    <t>https://drive.google.com/open?id=1uBDUTcYHVIThXZqppAn1HFmaSHFg2dkH</t>
  </si>
  <si>
    <t>https://drive.google.com/open?id=1UNJcVlzJ6iAHbeK4vOCFI3GllOZ0DRNW</t>
  </si>
  <si>
    <t>princess@gmail.com</t>
  </si>
  <si>
    <t>https://drive.google.com/open?id=1o2ZxDU5-5i842bMoiHHDBnbmX6FT-HjL</t>
  </si>
  <si>
    <t>Adviser(Not Include)</t>
  </si>
  <si>
    <t>StudentNameConcat</t>
  </si>
  <si>
    <t>FacultyNameConcat</t>
  </si>
  <si>
    <t>CourseAndYearConcat</t>
  </si>
  <si>
    <t>TypeOfClient</t>
  </si>
  <si>
    <t>CourseOnly</t>
  </si>
  <si>
    <t>N/A</t>
  </si>
  <si>
    <t>Kris Jess Boligor</t>
  </si>
  <si>
    <t>2020-2021</t>
  </si>
  <si>
    <t>Parents</t>
  </si>
  <si>
    <t>Summer</t>
  </si>
  <si>
    <t>2020-2022</t>
  </si>
  <si>
    <t>Guardian</t>
  </si>
  <si>
    <t>2020-2023</t>
  </si>
  <si>
    <t>2020-2024</t>
  </si>
  <si>
    <t>Federico M. Griño</t>
  </si>
  <si>
    <t>2020-2025</t>
  </si>
  <si>
    <t>2020-2026</t>
  </si>
  <si>
    <t>2020-2027</t>
  </si>
  <si>
    <t>2020-2028</t>
  </si>
  <si>
    <t>2020-2029</t>
  </si>
  <si>
    <t>2020-2030</t>
  </si>
  <si>
    <t>2020-2031</t>
  </si>
  <si>
    <t>2020-2032</t>
  </si>
  <si>
    <t>2020-2033</t>
  </si>
  <si>
    <t>2020-2034</t>
  </si>
  <si>
    <t>2020-2035</t>
  </si>
  <si>
    <t>2020-2036</t>
  </si>
  <si>
    <t>2020-2037</t>
  </si>
  <si>
    <t>2020-2038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</si>
</sst>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HH:mm:ss"/>
    <numFmt numFmtId="166" formatCode="dd/MM/yyyy HH:mm:ss"/>
    <numFmt numFmtId="167" formatCode="m/d/yyyy h:mm:ss"/>
    <numFmt numFmtId="168" formatCode="hh:mm:ss"/>
  </numFmts>
  <fonts count="24">
    <font>
      <sz val="10.0"/>
      <color rgb="FF000000"/>
      <name val="Arial"/>
    </font>
    <font>
      <b/>
      <color rgb="FFF3F3F3"/>
      <name val="Arial"/>
    </font>
    <font>
      <color theme="1"/>
      <name val="Arial"/>
    </font>
    <font>
      <color rgb="FFFFFFFF"/>
      <name val="Arial"/>
    </font>
    <font>
      <sz val="9.0"/>
      <color theme="1"/>
      <name val="Arial"/>
    </font>
    <font>
      <sz val="8.0"/>
      <color theme="1"/>
      <name val="Arial"/>
    </font>
    <font>
      <sz val="20.0"/>
      <color theme="1"/>
      <name val="Lora"/>
    </font>
    <font>
      <b/>
      <sz val="17.0"/>
      <color theme="1"/>
      <name val="Arial"/>
    </font>
    <font>
      <color rgb="FF000000"/>
      <name val="Arial"/>
    </font>
    <font>
      <sz val="20.0"/>
      <color theme="1"/>
      <name val="Times New Roman"/>
    </font>
    <font>
      <b/>
      <sz val="14.0"/>
      <color theme="1"/>
      <name val="Times New Roman"/>
    </font>
    <font>
      <i/>
      <sz val="6.0"/>
      <color theme="1"/>
      <name val="Arial"/>
    </font>
    <font>
      <b/>
      <color theme="1"/>
      <name val="Arial"/>
    </font>
    <font>
      <sz val="11.0"/>
      <color rgb="FF000000"/>
      <name val="Inconsolata"/>
    </font>
    <font/>
    <font>
      <sz val="11.0"/>
      <color rgb="FF000000"/>
      <name val="Arial"/>
    </font>
    <font>
      <u/>
      <color rgb="FF0000FF"/>
    </font>
    <font>
      <u/>
      <sz val="11.0"/>
      <color rgb="FF000000"/>
      <name val="Inconsolata"/>
    </font>
    <font>
      <u/>
      <sz val="11.0"/>
      <color rgb="FF000000"/>
      <name val="Inconsolata"/>
    </font>
    <font>
      <b/>
      <sz val="11.0"/>
      <color rgb="FFFFFFFF"/>
      <name val="Arial"/>
    </font>
    <font>
      <b/>
      <color rgb="FFFFFFFF"/>
      <name val="Arial"/>
    </font>
    <font>
      <u/>
      <color rgb="FF0000FF"/>
    </font>
    <font>
      <color rgb="FF242729"/>
      <name val="Consolas"/>
    </font>
    <font>
      <b/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274E13"/>
        <bgColor rgb="FF274E13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EFF0F1"/>
        <bgColor rgb="FFEFF0F1"/>
      </patternFill>
    </fill>
    <fill>
      <patternFill patternType="solid">
        <fgColor rgb="FF1C4587"/>
        <bgColor rgb="FF1C4587"/>
      </patternFill>
    </fill>
    <fill>
      <patternFill patternType="solid">
        <fgColor rgb="FF00FFFF"/>
        <bgColor rgb="FF00FFFF"/>
      </patternFill>
    </fill>
    <fill>
      <patternFill patternType="solid">
        <fgColor rgb="FF073763"/>
        <bgColor rgb="FF073763"/>
      </patternFill>
    </fill>
    <fill>
      <patternFill patternType="solid">
        <fgColor rgb="FF4C1130"/>
        <bgColor rgb="FF4C1130"/>
      </patternFill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</fills>
  <borders count="16">
    <border/>
    <border>
      <right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2" fontId="2" numFmtId="0" xfId="0" applyFont="1"/>
    <xf borderId="0" fillId="0" fontId="2" numFmtId="0" xfId="0" applyAlignment="1" applyFont="1">
      <alignment vertical="bottom"/>
    </xf>
    <xf borderId="0" fillId="2" fontId="3" numFmtId="0" xfId="0" applyAlignment="1" applyFont="1">
      <alignment readingOrder="0"/>
    </xf>
    <xf borderId="0" fillId="3" fontId="4" numFmtId="0" xfId="0" applyAlignment="1" applyFill="1" applyFont="1">
      <alignment readingOrder="0" vertical="bottom"/>
    </xf>
    <xf borderId="0" fillId="0" fontId="2" numFmtId="0" xfId="0" applyAlignment="1" applyFont="1">
      <alignment readingOrder="0"/>
    </xf>
    <xf borderId="1" fillId="0" fontId="5" numFmtId="0" xfId="0" applyAlignment="1" applyBorder="1" applyFont="1">
      <alignment shrinkToFit="0" vertical="bottom" wrapText="0"/>
    </xf>
    <xf borderId="0" fillId="0" fontId="2" numFmtId="164" xfId="0" applyAlignment="1" applyFont="1" applyNumberFormat="1">
      <alignment horizontal="left"/>
    </xf>
    <xf borderId="0" fillId="0" fontId="6" numFmtId="0" xfId="0" applyAlignment="1" applyFont="1">
      <alignment vertical="bottom"/>
    </xf>
    <xf borderId="0" fillId="0" fontId="2" numFmtId="0" xfId="0" applyAlignment="1" applyFont="1">
      <alignment horizontal="center"/>
    </xf>
    <xf borderId="0" fillId="0" fontId="7" numFmtId="0" xfId="0" applyAlignment="1" applyFont="1">
      <alignment vertical="bottom"/>
    </xf>
    <xf borderId="0" fillId="3" fontId="8" numFmtId="0" xfId="0" applyAlignment="1" applyFont="1">
      <alignment horizontal="left" readingOrder="0"/>
    </xf>
    <xf borderId="0" fillId="3" fontId="9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3" fontId="10" numFmtId="0" xfId="0" applyAlignment="1" applyFont="1">
      <alignment readingOrder="0" vertical="bottom"/>
    </xf>
    <xf borderId="0" fillId="3" fontId="5" numFmtId="0" xfId="0" applyAlignment="1" applyFont="1">
      <alignment vertical="bottom"/>
    </xf>
    <xf borderId="0" fillId="0" fontId="11" numFmtId="0" xfId="0" applyAlignment="1" applyFont="1">
      <alignment vertical="bottom"/>
    </xf>
    <xf borderId="1" fillId="3" fontId="2" numFmtId="0" xfId="0" applyAlignment="1" applyBorder="1" applyFont="1">
      <alignment shrinkToFit="0" vertical="bottom" wrapText="0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vertical="bottom"/>
    </xf>
    <xf borderId="0" fillId="4" fontId="2" numFmtId="0" xfId="0" applyFill="1" applyFont="1"/>
    <xf borderId="0" fillId="5" fontId="12" numFmtId="0" xfId="0" applyAlignment="1" applyFill="1" applyFont="1">
      <alignment vertical="bottom"/>
    </xf>
    <xf borderId="0" fillId="0" fontId="2" numFmtId="0" xfId="0" applyFont="1"/>
    <xf borderId="0" fillId="5" fontId="2" numFmtId="0" xfId="0" applyFont="1"/>
    <xf borderId="0" fillId="0" fontId="12" numFmtId="0" xfId="0" applyAlignment="1" applyFont="1">
      <alignment vertical="bottom"/>
    </xf>
    <xf borderId="0" fillId="3" fontId="2" numFmtId="0" xfId="0" applyFont="1"/>
    <xf borderId="0" fillId="3" fontId="13" numFmtId="0" xfId="0" applyFont="1"/>
    <xf borderId="0" fillId="0" fontId="2" numFmtId="0" xfId="0" applyAlignment="1" applyFont="1">
      <alignment horizontal="right" readingOrder="0" vertical="bottom"/>
    </xf>
    <xf borderId="0" fillId="3" fontId="13" numFmtId="164" xfId="0" applyAlignment="1" applyFont="1" applyNumberFormat="1">
      <alignment horizontal="left"/>
    </xf>
    <xf borderId="2" fillId="0" fontId="2" numFmtId="0" xfId="0" applyAlignment="1" applyBorder="1" applyFont="1">
      <alignment readingOrder="0" vertical="bottom"/>
    </xf>
    <xf borderId="2" fillId="0" fontId="14" numFmtId="0" xfId="0" applyBorder="1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3" fontId="15" numFmtId="0" xfId="0" applyAlignment="1" applyFont="1">
      <alignment horizontal="right" readingOrder="0"/>
    </xf>
    <xf borderId="0" fillId="3" fontId="8" numFmtId="0" xfId="0" applyAlignment="1" applyFont="1">
      <alignment horizontal="right" readingOrder="0"/>
    </xf>
    <xf borderId="2" fillId="0" fontId="2" numFmtId="0" xfId="0" applyAlignment="1" applyBorder="1" applyFont="1">
      <alignment horizontal="left" shrinkToFit="0" wrapText="0"/>
    </xf>
    <xf borderId="2" fillId="0" fontId="2" numFmtId="0" xfId="0" applyAlignment="1" applyBorder="1" applyFont="1">
      <alignment vertical="bottom"/>
    </xf>
    <xf borderId="0" fillId="3" fontId="8" numFmtId="0" xfId="0" applyAlignment="1" applyFont="1">
      <alignment horizontal="center" readingOrder="0"/>
    </xf>
    <xf borderId="0" fillId="0" fontId="2" numFmtId="165" xfId="0" applyAlignment="1" applyFont="1" applyNumberFormat="1">
      <alignment horizontal="center"/>
    </xf>
    <xf borderId="0" fillId="3" fontId="15" numFmtId="0" xfId="0" applyAlignment="1" applyFont="1">
      <alignment readingOrder="0"/>
    </xf>
    <xf borderId="3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readingOrder="0" vertical="bottom"/>
    </xf>
    <xf borderId="0" fillId="0" fontId="16" numFmtId="0" xfId="0" applyFont="1"/>
    <xf borderId="0" fillId="0" fontId="2" numFmtId="0" xfId="0" applyAlignment="1" applyFont="1">
      <alignment horizontal="center" vertical="center"/>
    </xf>
    <xf borderId="4" fillId="0" fontId="14" numFmtId="0" xfId="0" applyBorder="1" applyFont="1"/>
    <xf borderId="2" fillId="0" fontId="2" numFmtId="0" xfId="0" applyAlignment="1" applyBorder="1" applyFont="1">
      <alignment readingOrder="0"/>
    </xf>
    <xf borderId="5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center" readingOrder="0" vertical="center"/>
    </xf>
    <xf borderId="7" fillId="0" fontId="14" numFmtId="0" xfId="0" applyBorder="1" applyFont="1"/>
    <xf borderId="0" fillId="3" fontId="8" numFmtId="0" xfId="0" applyAlignment="1" applyFont="1">
      <alignment horizontal="center" readingOrder="0" vertical="center"/>
    </xf>
    <xf borderId="2" fillId="3" fontId="13" numFmtId="0" xfId="0" applyBorder="1" applyFont="1"/>
    <xf borderId="2" fillId="0" fontId="2" numFmtId="0" xfId="0" applyAlignment="1" applyBorder="1" applyFont="1">
      <alignment horizontal="center" readingOrder="0" vertical="bottom"/>
    </xf>
    <xf borderId="2" fillId="0" fontId="2" numFmtId="0" xfId="0" applyBorder="1" applyFont="1"/>
    <xf borderId="8" fillId="0" fontId="14" numFmtId="0" xfId="0" applyBorder="1" applyFont="1"/>
    <xf borderId="5" fillId="3" fontId="8" numFmtId="0" xfId="0" applyAlignment="1" applyBorder="1" applyFont="1">
      <alignment horizontal="center" readingOrder="0" vertical="center"/>
    </xf>
    <xf borderId="9" fillId="0" fontId="14" numFmtId="0" xfId="0" applyBorder="1" applyFont="1"/>
    <xf borderId="6" fillId="0" fontId="2" numFmtId="0" xfId="0" applyAlignment="1" applyBorder="1" applyFont="1">
      <alignment horizontal="center" vertical="center"/>
    </xf>
    <xf borderId="10" fillId="0" fontId="14" numFmtId="0" xfId="0" applyBorder="1" applyFont="1"/>
    <xf borderId="11" fillId="0" fontId="14" numFmtId="0" xfId="0" applyBorder="1" applyFont="1"/>
    <xf borderId="12" fillId="0" fontId="2" numFmtId="0" xfId="0" applyAlignment="1" applyBorder="1" applyFont="1">
      <alignment readingOrder="0"/>
    </xf>
    <xf borderId="12" fillId="3" fontId="8" numFmtId="0" xfId="0" applyAlignment="1" applyBorder="1" applyFont="1">
      <alignment horizontal="center" readingOrder="0"/>
    </xf>
    <xf borderId="6" fillId="3" fontId="8" numFmtId="0" xfId="0" applyAlignment="1" applyBorder="1" applyFont="1">
      <alignment horizontal="center" readingOrder="0" vertical="center"/>
    </xf>
    <xf borderId="13" fillId="3" fontId="8" numFmtId="0" xfId="0" applyAlignment="1" applyBorder="1" applyFont="1">
      <alignment horizontal="center" readingOrder="0"/>
    </xf>
    <xf borderId="12" fillId="3" fontId="13" numFmtId="164" xfId="0" applyAlignment="1" applyBorder="1" applyFont="1" applyNumberFormat="1">
      <alignment horizontal="center"/>
    </xf>
    <xf borderId="14" fillId="0" fontId="14" numFmtId="0" xfId="0" applyBorder="1" applyFont="1"/>
    <xf borderId="0" fillId="0" fontId="2" numFmtId="0" xfId="0" applyAlignment="1" applyFont="1">
      <alignment horizontal="center" readingOrder="0" vertical="center"/>
    </xf>
    <xf borderId="13" fillId="3" fontId="13" numFmtId="0" xfId="0" applyAlignment="1" applyBorder="1" applyFont="1">
      <alignment horizontal="left"/>
    </xf>
    <xf borderId="12" fillId="0" fontId="2" numFmtId="0" xfId="0" applyAlignment="1" applyBorder="1" applyFont="1">
      <alignment horizontal="center" readingOrder="0" vertical="center"/>
    </xf>
    <xf borderId="15" fillId="0" fontId="14" numFmtId="0" xfId="0" applyBorder="1" applyFont="1"/>
    <xf borderId="12" fillId="0" fontId="2" numFmtId="164" xfId="0" applyAlignment="1" applyBorder="1" applyFont="1" applyNumberFormat="1">
      <alignment horizontal="center"/>
    </xf>
    <xf borderId="0" fillId="3" fontId="13" numFmtId="0" xfId="0" applyAlignment="1" applyFont="1">
      <alignment horizontal="center"/>
    </xf>
    <xf borderId="13" fillId="0" fontId="2" numFmtId="0" xfId="0" applyAlignment="1" applyBorder="1" applyFont="1">
      <alignment horizontal="left"/>
    </xf>
    <xf borderId="13" fillId="3" fontId="13" numFmtId="0" xfId="0" applyBorder="1" applyFont="1"/>
    <xf borderId="13" fillId="3" fontId="13" numFmtId="165" xfId="0" applyBorder="1" applyFont="1" applyNumberFormat="1"/>
    <xf borderId="0" fillId="3" fontId="13" numFmtId="0" xfId="0" applyAlignment="1" applyFont="1">
      <alignment horizontal="left"/>
    </xf>
    <xf borderId="12" fillId="3" fontId="13" numFmtId="165" xfId="0" applyAlignment="1" applyBorder="1" applyFont="1" applyNumberFormat="1">
      <alignment horizontal="center"/>
    </xf>
    <xf borderId="13" fillId="3" fontId="17" numFmtId="0" xfId="0" applyAlignment="1" applyBorder="1" applyFont="1">
      <alignment horizontal="center"/>
    </xf>
    <xf borderId="12" fillId="3" fontId="18" numFmtId="0" xfId="0" applyAlignment="1" applyBorder="1" applyFont="1">
      <alignment horizontal="center"/>
    </xf>
    <xf borderId="12" fillId="0" fontId="2" numFmtId="0" xfId="0" applyAlignment="1" applyBorder="1" applyFont="1">
      <alignment horizontal="center"/>
    </xf>
    <xf borderId="12" fillId="0" fontId="2" numFmtId="164" xfId="0" applyAlignment="1" applyBorder="1" applyFont="1" applyNumberFormat="1">
      <alignment horizontal="center" vertical="bottom"/>
    </xf>
    <xf borderId="13" fillId="0" fontId="2" numFmtId="0" xfId="0" applyBorder="1" applyFont="1"/>
    <xf borderId="12" fillId="3" fontId="13" numFmtId="0" xfId="0" applyAlignment="1" applyBorder="1" applyFont="1">
      <alignment horizontal="center"/>
    </xf>
    <xf borderId="12" fillId="0" fontId="2" numFmtId="165" xfId="0" applyAlignment="1" applyBorder="1" applyFont="1" applyNumberFormat="1">
      <alignment horizontal="center" vertical="bottom"/>
    </xf>
    <xf borderId="12" fillId="0" fontId="2" numFmtId="165" xfId="0" applyAlignment="1" applyBorder="1" applyFont="1" applyNumberFormat="1">
      <alignment horizontal="center"/>
    </xf>
    <xf borderId="0" fillId="0" fontId="2" numFmtId="0" xfId="0" applyAlignment="1" applyFont="1">
      <alignment horizontal="left"/>
    </xf>
    <xf borderId="13" fillId="3" fontId="13" numFmtId="0" xfId="0" applyAlignment="1" applyBorder="1" applyFont="1">
      <alignment horizontal="center"/>
    </xf>
    <xf borderId="0" fillId="0" fontId="2" numFmtId="165" xfId="0" applyFont="1" applyNumberFormat="1"/>
    <xf borderId="9" fillId="0" fontId="2" numFmtId="164" xfId="0" applyAlignment="1" applyBorder="1" applyFont="1" applyNumberFormat="1">
      <alignment horizontal="center" vertical="bottom"/>
    </xf>
    <xf borderId="2" fillId="0" fontId="2" numFmtId="0" xfId="0" applyAlignment="1" applyBorder="1" applyFont="1">
      <alignment horizontal="left"/>
    </xf>
    <xf borderId="12" fillId="0" fontId="2" numFmtId="0" xfId="0" applyBorder="1" applyFont="1"/>
    <xf borderId="0" fillId="0" fontId="2" numFmtId="164" xfId="0" applyAlignment="1" applyFont="1" applyNumberFormat="1">
      <alignment horizontal="center"/>
    </xf>
    <xf borderId="0" fillId="2" fontId="19" numFmtId="0" xfId="0" applyAlignment="1" applyFont="1">
      <alignment horizontal="left" readingOrder="0"/>
    </xf>
    <xf borderId="0" fillId="2" fontId="20" numFmtId="0" xfId="0" applyAlignment="1" applyFont="1">
      <alignment readingOrder="0"/>
    </xf>
    <xf borderId="0" fillId="2" fontId="20" numFmtId="0" xfId="0" applyAlignment="1" applyFont="1">
      <alignment horizontal="center" readingOrder="0"/>
    </xf>
    <xf borderId="0" fillId="2" fontId="3" numFmtId="0" xfId="0" applyFont="1"/>
    <xf borderId="0" fillId="6" fontId="3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6" fontId="3" numFmtId="0" xfId="0" applyAlignment="1" applyFont="1">
      <alignment horizontal="left" readingOrder="0"/>
    </xf>
    <xf borderId="0" fillId="3" fontId="13" numFmtId="165" xfId="0" applyAlignment="1" applyFont="1" applyNumberFormat="1">
      <alignment horizontal="left"/>
    </xf>
    <xf borderId="0" fillId="0" fontId="12" numFmtId="0" xfId="0" applyFont="1"/>
    <xf borderId="0" fillId="0" fontId="12" numFmtId="0" xfId="0" applyAlignment="1" applyFont="1">
      <alignment readingOrder="0"/>
    </xf>
    <xf borderId="0" fillId="0" fontId="2" numFmtId="166" xfId="0" applyFont="1" applyNumberFormat="1"/>
    <xf borderId="0" fillId="0" fontId="2" numFmtId="165" xfId="0" applyAlignment="1" applyFont="1" applyNumberFormat="1">
      <alignment horizontal="left"/>
    </xf>
    <xf borderId="0" fillId="0" fontId="2" numFmtId="0" xfId="0" applyAlignment="1" applyFont="1">
      <alignment horizontal="center" readingOrder="0"/>
    </xf>
    <xf borderId="0" fillId="0" fontId="2" numFmtId="167" xfId="0" applyFont="1" applyNumberFormat="1"/>
    <xf borderId="0" fillId="0" fontId="2" numFmtId="167" xfId="0" applyAlignment="1" applyFont="1" applyNumberFormat="1">
      <alignment readingOrder="0"/>
    </xf>
    <xf borderId="0" fillId="0" fontId="2" numFmtId="19" xfId="0" applyAlignment="1" applyFont="1" applyNumberFormat="1">
      <alignment horizontal="center" readingOrder="0"/>
    </xf>
    <xf borderId="0" fillId="0" fontId="2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3" fontId="8" numFmtId="0" xfId="0" applyAlignment="1" applyFont="1">
      <alignment horizontal="left" readingOrder="0"/>
    </xf>
    <xf borderId="0" fillId="0" fontId="2" numFmtId="19" xfId="0" applyAlignment="1" applyFont="1" applyNumberFormat="1">
      <alignment readingOrder="0"/>
    </xf>
    <xf borderId="0" fillId="7" fontId="22" numFmtId="0" xfId="0" applyAlignment="1" applyFill="1" applyFont="1">
      <alignment horizontal="left"/>
    </xf>
    <xf borderId="0" fillId="3" fontId="8" numFmtId="168" xfId="0" applyAlignment="1" applyFont="1" applyNumberFormat="1">
      <alignment horizontal="center" readingOrder="0"/>
    </xf>
    <xf borderId="0" fillId="8" fontId="3" numFmtId="0" xfId="0" applyAlignment="1" applyFill="1" applyFont="1">
      <alignment vertical="bottom"/>
    </xf>
    <xf borderId="0" fillId="8" fontId="3" numFmtId="0" xfId="0" applyAlignment="1" applyFont="1">
      <alignment readingOrder="0" vertical="bottom"/>
    </xf>
    <xf borderId="0" fillId="4" fontId="3" numFmtId="0" xfId="0" applyAlignment="1" applyFont="1">
      <alignment vertical="bottom"/>
    </xf>
    <xf borderId="0" fillId="9" fontId="3" numFmtId="0" xfId="0" applyAlignment="1" applyFill="1" applyFont="1">
      <alignment vertical="bottom"/>
    </xf>
    <xf borderId="0" fillId="10" fontId="3" numFmtId="0" xfId="0" applyAlignment="1" applyFill="1" applyFont="1">
      <alignment vertical="bottom"/>
    </xf>
    <xf borderId="0" fillId="2" fontId="3" numFmtId="0" xfId="0" applyAlignment="1" applyFont="1">
      <alignment readingOrder="0" vertical="bottom"/>
    </xf>
    <xf borderId="0" fillId="5" fontId="2" numFmtId="0" xfId="0" applyAlignment="1" applyFont="1">
      <alignment readingOrder="0"/>
    </xf>
    <xf borderId="0" fillId="5" fontId="12" numFmtId="0" xfId="0" applyAlignment="1" applyFont="1">
      <alignment readingOrder="0"/>
    </xf>
    <xf borderId="0" fillId="11" fontId="3" numFmtId="0" xfId="0" applyAlignment="1" applyFill="1" applyFont="1">
      <alignment readingOrder="0"/>
    </xf>
    <xf borderId="0" fillId="12" fontId="3" numFmtId="0" xfId="0" applyAlignment="1" applyFill="1" applyFont="1">
      <alignment readingOrder="0"/>
    </xf>
    <xf borderId="0" fillId="13" fontId="3" numFmtId="0" xfId="0" applyAlignment="1" applyFill="1" applyFont="1">
      <alignment horizontal="center" readingOrder="0"/>
    </xf>
    <xf borderId="0" fillId="3" fontId="23" numFmtId="0" xfId="0" applyAlignment="1" applyFont="1">
      <alignment horizontal="left" readingOrder="0"/>
    </xf>
    <xf borderId="0" fillId="3" fontId="8" numFmtId="0" xfId="0" applyAlignment="1" applyFont="1">
      <alignment readingOrder="0" vertical="bottom"/>
    </xf>
    <xf borderId="0" fillId="3" fontId="13" numFmtId="0" xfId="0" applyAlignment="1" applyFont="1">
      <alignment horizontal="left"/>
    </xf>
    <xf borderId="0" fillId="3" fontId="8" numFmtId="0" xfId="0" applyAlignment="1" applyFont="1">
      <alignment vertical="bottom"/>
    </xf>
    <xf borderId="0" fillId="3" fontId="8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7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5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352425</xdr:colOff>
      <xdr:row>0</xdr:row>
      <xdr:rowOff>0</xdr:rowOff>
    </xdr:from>
    <xdr:ext cx="771525" cy="109537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952500</xdr:colOff>
      <xdr:row>2</xdr:row>
      <xdr:rowOff>47625</xdr:rowOff>
    </xdr:from>
    <xdr:ext cx="619125" cy="6096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628650</xdr:colOff>
      <xdr:row>0</xdr:row>
      <xdr:rowOff>0</xdr:rowOff>
    </xdr:from>
    <xdr:ext cx="2895600" cy="1352550"/>
    <xdr:pic>
      <xdr:nvPicPr>
        <xdr:cNvPr id="0" name="image7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457200</xdr:colOff>
      <xdr:row>0</xdr:row>
      <xdr:rowOff>9525</xdr:rowOff>
    </xdr:from>
    <xdr:ext cx="676275" cy="9144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228600</xdr:colOff>
      <xdr:row>2</xdr:row>
      <xdr:rowOff>295275</xdr:rowOff>
    </xdr:from>
    <xdr:ext cx="514350" cy="50482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1</xdr:row>
      <xdr:rowOff>38100</xdr:rowOff>
    </xdr:from>
    <xdr:ext cx="2238375" cy="1047750"/>
    <xdr:pic>
      <xdr:nvPicPr>
        <xdr:cNvPr id="0" name="image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47625</xdr:colOff>
      <xdr:row>4</xdr:row>
      <xdr:rowOff>133350</xdr:rowOff>
    </xdr:from>
    <xdr:ext cx="504825" cy="504825"/>
    <xdr:pic>
      <xdr:nvPicPr>
        <xdr:cNvPr id="0" name="image6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1ha7UHziQ8o0y_ii9oU2RGoLdKYacMzr7" TargetMode="External"/><Relationship Id="rId2" Type="http://schemas.openxmlformats.org/officeDocument/2006/relationships/hyperlink" Target="https://drive.google.com/open?id=1VmYlC6eiiAWL0GZFeNOoJJ8pOHB57pd_" TargetMode="External"/><Relationship Id="rId3" Type="http://schemas.openxmlformats.org/officeDocument/2006/relationships/hyperlink" Target="https://drive.google.com/open?id=1EEsFfxQknGQQCIv37b-ngnq0SXW63B8t" TargetMode="External"/><Relationship Id="rId4" Type="http://schemas.openxmlformats.org/officeDocument/2006/relationships/hyperlink" Target="https://drive.google.com/open?id=1J66v2Prmt-Z__s4ef34_yxkRFV6YP6vY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drive.google.com/open?id=1ha7UHziQ8o0y_ii9oU2RGoLdKYacMzr7" TargetMode="External"/><Relationship Id="rId6" Type="http://schemas.openxmlformats.org/officeDocument/2006/relationships/hyperlink" Target="https://drive.google.com/open?id=1X5JfewCFiVJj0Mi80CElfxCJ12CP4wfU" TargetMode="External"/><Relationship Id="rId7" Type="http://schemas.openxmlformats.org/officeDocument/2006/relationships/hyperlink" Target="https://drive.google.com/open?id=1UNJcVlzJ6iAHbeK4vOCFI3GllOZ0DRNW" TargetMode="External"/><Relationship Id="rId8" Type="http://schemas.openxmlformats.org/officeDocument/2006/relationships/hyperlink" Target="https://drive.google.com/open?id=1o2ZxDU5-5i842bMoiHHDBnbmX6FT-HjL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1PxbKbH85Byj7Qkpo4EMZgFqVSq6GtIIO" TargetMode="External"/><Relationship Id="rId2" Type="http://schemas.openxmlformats.org/officeDocument/2006/relationships/hyperlink" Target="https://drive.google.com/open?id=1EQ_stNOtMk6t6GP_lU0oNk4hzbK4viy_" TargetMode="External"/><Relationship Id="rId3" Type="http://schemas.openxmlformats.org/officeDocument/2006/relationships/hyperlink" Target="https://drive.google.com/open?id=133w0hB9ojY3eQwXhfIBvIRvPd18bxR02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1VmYlC6eiiAWL0GZFeNOoJJ8pOHB57pd_" TargetMode="External"/><Relationship Id="rId2" Type="http://schemas.openxmlformats.org/officeDocument/2006/relationships/hyperlink" Target="https://drive.google.com/open?id=1WGHJyp4k0ie0Ubj3_jE_AMP4uYwE79Sa" TargetMode="External"/><Relationship Id="rId3" Type="http://schemas.openxmlformats.org/officeDocument/2006/relationships/hyperlink" Target="https://drive.google.com/open?id=1U6CyV4e52c7jxTl5S35VLxpbaprBuYNr" TargetMode="External"/><Relationship Id="rId4" Type="http://schemas.openxmlformats.org/officeDocument/2006/relationships/hyperlink" Target="https://drive.google.com/open?id=1wUHFQnKTaFCtB8acKPoQowQnmmkShIlU" TargetMode="External"/><Relationship Id="rId11" Type="http://schemas.openxmlformats.org/officeDocument/2006/relationships/drawing" Target="../drawings/drawing3.xml"/><Relationship Id="rId10" Type="http://schemas.openxmlformats.org/officeDocument/2006/relationships/hyperlink" Target="https://drive.google.com/open?id=1o2ZxDU5-5i842bMoiHHDBnbmX6FT-HjL" TargetMode="External"/><Relationship Id="rId9" Type="http://schemas.openxmlformats.org/officeDocument/2006/relationships/hyperlink" Target="https://drive.google.com/open?id=1UNJcVlzJ6iAHbeK4vOCFI3GllOZ0DRNW" TargetMode="External"/><Relationship Id="rId5" Type="http://schemas.openxmlformats.org/officeDocument/2006/relationships/hyperlink" Target="https://drive.google.com/open?id=1EEsFfxQknGQQCIv37b-ngnq0SXW63B8t" TargetMode="External"/><Relationship Id="rId6" Type="http://schemas.openxmlformats.org/officeDocument/2006/relationships/hyperlink" Target="https://drive.google.com/open?id=1J66v2Prmt-Z__s4ef34_yxkRFV6YP6vY" TargetMode="External"/><Relationship Id="rId7" Type="http://schemas.openxmlformats.org/officeDocument/2006/relationships/hyperlink" Target="https://drive.google.com/open?id=1ha7UHziQ8o0y_ii9oU2RGoLdKYacMzr7" TargetMode="External"/><Relationship Id="rId8" Type="http://schemas.openxmlformats.org/officeDocument/2006/relationships/hyperlink" Target="https://drive.google.com/open?id=1X5JfewCFiVJj0Mi80CElfxCJ12CP4wfU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1PxbKbH85Byj7Qkpo4EMZgFqVSq6GtIIO" TargetMode="External"/><Relationship Id="rId2" Type="http://schemas.openxmlformats.org/officeDocument/2006/relationships/hyperlink" Target="https://drive.google.com/open?id=1dx4Fk9TGAqL7VczCkJcFH8tGsQ9MiC8C" TargetMode="External"/><Relationship Id="rId3" Type="http://schemas.openxmlformats.org/officeDocument/2006/relationships/hyperlink" Target="https://drive.google.com/open?id=1pf5A0A9UK-Z6sk-Q9iO9q5jcmKdlvR4K" TargetMode="External"/><Relationship Id="rId4" Type="http://schemas.openxmlformats.org/officeDocument/2006/relationships/hyperlink" Target="https://drive.google.com/open?id=1wazoGDkLK9rue7YecG7j9GAyn48H-CuA" TargetMode="External"/><Relationship Id="rId11" Type="http://schemas.openxmlformats.org/officeDocument/2006/relationships/drawing" Target="../drawings/drawing4.xml"/><Relationship Id="rId10" Type="http://schemas.openxmlformats.org/officeDocument/2006/relationships/hyperlink" Target="https://drive.google.com/open?id=1uBDUTcYHVIThXZqppAn1HFmaSHFg2dkH" TargetMode="External"/><Relationship Id="rId9" Type="http://schemas.openxmlformats.org/officeDocument/2006/relationships/hyperlink" Target="https://drive.google.com/open?id=1jK5xIt1Pv-GLPgA3WyL1NwKGny-FM9zu" TargetMode="External"/><Relationship Id="rId5" Type="http://schemas.openxmlformats.org/officeDocument/2006/relationships/hyperlink" Target="https://drive.google.com/open?id=1KwHHnJrjhmiU71AK94Ux88A1hPD6meNp" TargetMode="External"/><Relationship Id="rId6" Type="http://schemas.openxmlformats.org/officeDocument/2006/relationships/hyperlink" Target="https://drive.google.com/open?id=1EQ_stNOtMk6t6GP_lU0oNk4hzbK4viy_" TargetMode="External"/><Relationship Id="rId7" Type="http://schemas.openxmlformats.org/officeDocument/2006/relationships/hyperlink" Target="https://drive.google.com/open?id=133w0hB9ojY3eQwXhfIBvIRvPd18bxR02" TargetMode="External"/><Relationship Id="rId8" Type="http://schemas.openxmlformats.org/officeDocument/2006/relationships/hyperlink" Target="https://drive.google.com/open?id=1CRTQxvYkevIIz98D5dygZUfLpn__aGFb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1Hqd_0KDi47d31AIVpLTOXHrkbCLcEbKE" TargetMode="External"/><Relationship Id="rId2" Type="http://schemas.openxmlformats.org/officeDocument/2006/relationships/hyperlink" Target="https://drive.google.com/open?id=1PxbKbH85Byj7Qkpo4EMZgFqVSq6GtIIO" TargetMode="External"/><Relationship Id="rId3" Type="http://schemas.openxmlformats.org/officeDocument/2006/relationships/hyperlink" Target="https://drive.google.com/open?id=1dx4Fk9TGAqL7VczCkJcFH8tGsQ9MiC8C" TargetMode="External"/><Relationship Id="rId4" Type="http://schemas.openxmlformats.org/officeDocument/2006/relationships/hyperlink" Target="https://drive.google.com/open?id=1pf5A0A9UK-Z6sk-Q9iO9q5jcmKdlvR4K" TargetMode="External"/><Relationship Id="rId11" Type="http://schemas.openxmlformats.org/officeDocument/2006/relationships/hyperlink" Target="https://drive.google.com/open?id=1uBDUTcYHVIThXZqppAn1HFmaSHFg2dkH" TargetMode="External"/><Relationship Id="rId10" Type="http://schemas.openxmlformats.org/officeDocument/2006/relationships/hyperlink" Target="https://drive.google.com/open?id=1jK5xIt1Pv-GLPgA3WyL1NwKGny-FM9zu" TargetMode="External"/><Relationship Id="rId12" Type="http://schemas.openxmlformats.org/officeDocument/2006/relationships/drawing" Target="../drawings/drawing8.xml"/><Relationship Id="rId9" Type="http://schemas.openxmlformats.org/officeDocument/2006/relationships/hyperlink" Target="https://drive.google.com/open?id=1CRTQxvYkevIIz98D5dygZUfLpn__aGFb" TargetMode="External"/><Relationship Id="rId5" Type="http://schemas.openxmlformats.org/officeDocument/2006/relationships/hyperlink" Target="https://drive.google.com/open?id=1wazoGDkLK9rue7YecG7j9GAyn48H-CuA" TargetMode="External"/><Relationship Id="rId6" Type="http://schemas.openxmlformats.org/officeDocument/2006/relationships/hyperlink" Target="https://drive.google.com/open?id=1KwHHnJrjhmiU71AK94Ux88A1hPD6meNp" TargetMode="External"/><Relationship Id="rId7" Type="http://schemas.openxmlformats.org/officeDocument/2006/relationships/hyperlink" Target="https://drive.google.com/open?id=1EQ_stNOtMk6t6GP_lU0oNk4hzbK4viy_" TargetMode="External"/><Relationship Id="rId8" Type="http://schemas.openxmlformats.org/officeDocument/2006/relationships/hyperlink" Target="https://drive.google.com/open?id=133w0hB9ojY3eQwXhfIBvIRvPd18bxR02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1ha7UHziQ8o0y_ii9oU2RGoLdKYacMzr7" TargetMode="External"/><Relationship Id="rId2" Type="http://schemas.openxmlformats.org/officeDocument/2006/relationships/hyperlink" Target="https://drive.google.com/open?id=1VmYlC6eiiAWL0GZFeNOoJJ8pOHB57pd_" TargetMode="External"/><Relationship Id="rId3" Type="http://schemas.openxmlformats.org/officeDocument/2006/relationships/hyperlink" Target="https://drive.google.com/open?id=1WGHJyp4k0ie0Ubj3_jE_AMP4uYwE79Sa" TargetMode="External"/><Relationship Id="rId4" Type="http://schemas.openxmlformats.org/officeDocument/2006/relationships/hyperlink" Target="https://drive.google.com/open?id=1U6CyV4e52c7jxTl5S35VLxpbaprBuYNr" TargetMode="External"/><Relationship Id="rId11" Type="http://schemas.openxmlformats.org/officeDocument/2006/relationships/hyperlink" Target="https://drive.google.com/open?id=1o2ZxDU5-5i842bMoiHHDBnbmX6FT-HjL" TargetMode="External"/><Relationship Id="rId10" Type="http://schemas.openxmlformats.org/officeDocument/2006/relationships/hyperlink" Target="https://drive.google.com/open?id=1UNJcVlzJ6iAHbeK4vOCFI3GllOZ0DRNW" TargetMode="External"/><Relationship Id="rId12" Type="http://schemas.openxmlformats.org/officeDocument/2006/relationships/drawing" Target="../drawings/drawing9.xml"/><Relationship Id="rId9" Type="http://schemas.openxmlformats.org/officeDocument/2006/relationships/hyperlink" Target="https://drive.google.com/open?id=1X5JfewCFiVJj0Mi80CElfxCJ12CP4wfU" TargetMode="External"/><Relationship Id="rId5" Type="http://schemas.openxmlformats.org/officeDocument/2006/relationships/hyperlink" Target="https://drive.google.com/open?id=1wUHFQnKTaFCtB8acKPoQowQnmmkShIlU" TargetMode="External"/><Relationship Id="rId6" Type="http://schemas.openxmlformats.org/officeDocument/2006/relationships/hyperlink" Target="https://drive.google.com/open?id=1EEsFfxQknGQQCIv37b-ngnq0SXW63B8t" TargetMode="External"/><Relationship Id="rId7" Type="http://schemas.openxmlformats.org/officeDocument/2006/relationships/hyperlink" Target="https://drive.google.com/open?id=1J66v2Prmt-Z__s4ef34_yxkRFV6YP6vY" TargetMode="External"/><Relationship Id="rId8" Type="http://schemas.openxmlformats.org/officeDocument/2006/relationships/hyperlink" Target="https://drive.google.com/open?id=1ha7UHziQ8o0y_ii9oU2RGoLdKYacMzr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4.43" defaultRowHeight="15.75"/>
  <cols>
    <col customWidth="1" min="3" max="3" width="15.86"/>
    <col hidden="1" min="14" max="14" width="14.43"/>
    <col customWidth="1" min="15" max="15" width="38.71"/>
  </cols>
  <sheetData>
    <row r="1">
      <c r="A1" s="4"/>
      <c r="B1" s="8" t="s">
        <v>12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>
      <c r="A2" s="4"/>
      <c r="B2" s="10" t="s">
        <v>17</v>
      </c>
      <c r="F2" s="4"/>
      <c r="G2" s="4"/>
      <c r="H2" s="4"/>
      <c r="I2" s="4"/>
      <c r="J2" s="4"/>
      <c r="K2" s="4"/>
      <c r="L2" s="4"/>
      <c r="M2" s="4"/>
    </row>
    <row r="3">
      <c r="A3" s="4"/>
      <c r="B3" s="12" t="s">
        <v>18</v>
      </c>
      <c r="F3" s="4"/>
      <c r="G3" s="4"/>
      <c r="H3" s="4"/>
      <c r="I3" s="4"/>
      <c r="J3" s="4"/>
      <c r="K3" s="4"/>
      <c r="L3" s="4"/>
      <c r="M3" s="4"/>
    </row>
    <row r="4">
      <c r="A4" s="4"/>
      <c r="B4" s="15" t="s">
        <v>20</v>
      </c>
      <c r="F4" s="4"/>
      <c r="G4" s="4"/>
      <c r="H4" s="4"/>
      <c r="I4" s="4"/>
      <c r="J4" s="4"/>
      <c r="K4" s="4"/>
      <c r="L4" s="4"/>
      <c r="M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>
      <c r="A6" s="4"/>
      <c r="B6" s="4"/>
      <c r="C6" s="4"/>
      <c r="D6" s="4"/>
      <c r="E6" s="4"/>
      <c r="F6" s="18" t="s">
        <v>23</v>
      </c>
      <c r="H6" s="4"/>
      <c r="I6" s="4"/>
      <c r="J6" s="4"/>
      <c r="K6" s="4"/>
      <c r="L6" s="20"/>
      <c r="M6" s="4"/>
    </row>
    <row r="7" ht="1.5" customHeight="1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</row>
    <row r="9">
      <c r="A9" s="4"/>
      <c r="B9" s="4"/>
      <c r="C9" s="4"/>
      <c r="D9" s="4"/>
      <c r="E9" s="4"/>
      <c r="F9" s="26" t="s">
        <v>25</v>
      </c>
      <c r="I9" s="4"/>
      <c r="J9" s="4"/>
      <c r="K9" s="4"/>
      <c r="L9" s="4"/>
      <c r="M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>
      <c r="A11" s="4"/>
      <c r="B11" s="4"/>
      <c r="C11" s="4" t="s">
        <v>27</v>
      </c>
      <c r="D11" s="31" t="s">
        <v>29</v>
      </c>
      <c r="E11" s="32"/>
      <c r="F11" s="4"/>
      <c r="G11" s="34"/>
      <c r="H11" s="29" t="s">
        <v>31</v>
      </c>
      <c r="I11" s="31" t="s">
        <v>32</v>
      </c>
      <c r="J11" s="4"/>
      <c r="K11" s="33"/>
      <c r="L11" s="36" t="s">
        <v>33</v>
      </c>
      <c r="M11" s="33" t="s">
        <v>34</v>
      </c>
    </row>
    <row r="12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</row>
    <row r="13">
      <c r="A13" s="42" t="s">
        <v>3</v>
      </c>
      <c r="B13" s="45" t="s">
        <v>4</v>
      </c>
      <c r="D13" s="46"/>
      <c r="E13" s="48" t="s">
        <v>6</v>
      </c>
      <c r="F13" s="49" t="s">
        <v>7</v>
      </c>
      <c r="G13" s="50"/>
      <c r="H13" s="51" t="s">
        <v>8</v>
      </c>
      <c r="K13" s="46"/>
      <c r="L13" s="53" t="s">
        <v>38</v>
      </c>
      <c r="M13" s="55"/>
      <c r="O13" s="56" t="s">
        <v>39</v>
      </c>
    </row>
    <row r="14">
      <c r="A14" s="57"/>
      <c r="B14" s="32"/>
      <c r="C14" s="32"/>
      <c r="D14" s="55"/>
      <c r="E14" s="57"/>
      <c r="F14" s="59"/>
      <c r="G14" s="55"/>
      <c r="H14" s="32"/>
      <c r="I14" s="32"/>
      <c r="J14" s="32"/>
      <c r="K14" s="55"/>
      <c r="L14" s="61" t="s">
        <v>9</v>
      </c>
      <c r="M14" s="62" t="s">
        <v>43</v>
      </c>
      <c r="O14" s="57"/>
    </row>
    <row r="15">
      <c r="A15" s="65">
        <f>IFERROR(__xludf.DUMMYFUNCTION("IFERROR(QUERY(FacultyShow!A3:H43, ""select D where A='""&amp;D11&amp;""' and B='""&amp;I11&amp;""' and C='""&amp;M11&amp;""'"",0),""No Records"")"),43815.0)</f>
        <v>43815</v>
      </c>
      <c r="B15" s="68" t="str">
        <f>IFERROR(__xludf.DUMMYFUNCTION("IFERROR(QUERY(FacultyShow!A3:H43, ""select E where A='""&amp;D11&amp;""' and B='""&amp;I11&amp;""' and C='""&amp;M11&amp;""'"",0),""No Records"")"),"Limuel Jay Galanida")</f>
        <v>Limuel Jay Galanida</v>
      </c>
      <c r="C15" s="70"/>
      <c r="D15" s="66"/>
      <c r="E15" s="72" t="str">
        <f>IFERROR(__xludf.DUMMYFUNCTION("IFERROR(QUERY(FacultyShow!A3:H43, ""select G where A='""&amp;D11&amp;""' and B='""&amp;I11&amp;""' and C='""&amp;M11&amp;""'"",0),""No Records"")"),"DCT 2")</f>
        <v>DCT 2</v>
      </c>
      <c r="F15" s="74" t="str">
        <f>IFERROR(__xludf.DUMMYFUNCTION("IFERROR(QUERY(FacultyShow!A3:H43, ""select H where A='""&amp;D11&amp;""' and B='""&amp;I11&amp;""' and C='""&amp;M11&amp;""'"",0),""No Records"")"),"+63982524025")</f>
        <v>+63982524025</v>
      </c>
      <c r="G15" s="66"/>
      <c r="H15" s="76" t="str">
        <f>IFERROR(__xludf.DUMMYFUNCTION("IFERROR(QUERY(FacultyShow!A3:K43, ""select I where A='""&amp;D11&amp;""' and B='""&amp;I11&amp;""' and C='""&amp;M11&amp;""'"",0),""No Records"")"),"System Ideas")</f>
        <v>System Ideas</v>
      </c>
      <c r="L15" s="77">
        <f>IFERROR(__xludf.DUMMYFUNCTION("IFERROR(QUERY(FacultyShow!A3:K43, ""select J where A='""&amp;D11&amp;""' and B='""&amp;I11&amp;""' and C='""&amp;M11&amp;""'"",0),""No Records"")"),0.4048611111102218)</f>
        <v>0.4048611111</v>
      </c>
      <c r="M15" s="77">
        <f>IFERROR(__xludf.DUMMYFUNCTION("IFERROR(QUERY(FacultyShow!A3:L43, ""select K,L where A='""&amp;D11&amp;""' and B='""&amp;I11&amp;""' and C='""&amp;M11&amp;""'"",0),""No Records"")"),43815.54466369213)</f>
        <v>43815.54466</v>
      </c>
      <c r="N15" s="44" t="str">
        <f>IFERROR(__xludf.DUMMYFUNCTION("""COMPUTED_VALUE"""),"https://drive.google.com/open?id=1ha7UHziQ8o0y_ii9oU2RGoLdKYacMzr7")</f>
        <v>https://drive.google.com/open?id=1ha7UHziQ8o0y_ii9oU2RGoLdKYacMzr7</v>
      </c>
      <c r="O15" s="79" t="str">
        <f t="shared" ref="O15:O35" si="1">IF(N15=""," ",HYPERLINK(N15,"Validated and Evaluated"))</f>
        <v>Validated and Evaluated</v>
      </c>
    </row>
    <row r="16">
      <c r="A16" s="81">
        <f>IFERROR(__xludf.DUMMYFUNCTION("""COMPUTED_VALUE"""),43815.0)</f>
        <v>43815</v>
      </c>
      <c r="B16" s="73" t="str">
        <f>IFERROR(__xludf.DUMMYFUNCTION("""COMPUTED_VALUE"""),"Jamela Balanis")</f>
        <v>Jamela Balanis</v>
      </c>
      <c r="C16" s="70"/>
      <c r="D16" s="66"/>
      <c r="E16" s="83" t="str">
        <f>IFERROR(__xludf.DUMMYFUNCTION("""COMPUTED_VALUE"""),"DCT 2")</f>
        <v>DCT 2</v>
      </c>
      <c r="F16" s="74" t="str">
        <f>IFERROR(__xludf.DUMMYFUNCTION("""COMPUTED_VALUE"""),"demo@demo.com")</f>
        <v>demo@demo.com</v>
      </c>
      <c r="G16" s="66"/>
      <c r="H16" s="68" t="str">
        <f>IFERROR(__xludf.DUMMYFUNCTION("""COMPUTED_VALUE"""),"System Checking")</f>
        <v>System Checking</v>
      </c>
      <c r="I16" s="70"/>
      <c r="J16" s="70"/>
      <c r="K16" s="66"/>
      <c r="L16" s="85">
        <f>IFERROR(__xludf.DUMMYFUNCTION("""COMPUTED_VALUE"""),0.047916666666424135)</f>
        <v>0.04791666667</v>
      </c>
      <c r="M16" s="85">
        <f>IFERROR(__xludf.DUMMYFUNCTION("""COMPUTED_VALUE"""),43815.54899689815)</f>
        <v>43815.549</v>
      </c>
      <c r="N16" s="44" t="str">
        <f>IFERROR(__xludf.DUMMYFUNCTION("""COMPUTED_VALUE"""),"https://drive.google.com/open?id=1VmYlC6eiiAWL0GZFeNOoJJ8pOHB57pd_")</f>
        <v>https://drive.google.com/open?id=1VmYlC6eiiAWL0GZFeNOoJJ8pOHB57pd_</v>
      </c>
      <c r="O16" s="79" t="str">
        <f t="shared" si="1"/>
        <v>Validated and Evaluated</v>
      </c>
    </row>
    <row r="17">
      <c r="A17" s="81">
        <f>IFERROR(__xludf.DUMMYFUNCTION("""COMPUTED_VALUE"""),43839.0)</f>
        <v>43839</v>
      </c>
      <c r="B17" s="73" t="str">
        <f>IFERROR(__xludf.DUMMYFUNCTION("""COMPUTED_VALUE"""),"Jamela Balanis")</f>
        <v>Jamela Balanis</v>
      </c>
      <c r="C17" s="70"/>
      <c r="D17" s="66"/>
      <c r="E17" s="83" t="str">
        <f>IFERROR(__xludf.DUMMYFUNCTION("""COMPUTED_VALUE"""),"DCT 2")</f>
        <v>DCT 2</v>
      </c>
      <c r="F17" s="74" t="str">
        <f>IFERROR(__xludf.DUMMYFUNCTION("""COMPUTED_VALUE"""),"jamela@gmail.com")</f>
        <v>jamela@gmail.com</v>
      </c>
      <c r="G17" s="66"/>
      <c r="H17" s="68" t="str">
        <f>IFERROR(__xludf.DUMMYFUNCTION("""COMPUTED_VALUE"""),"system re-check")</f>
        <v>system re-check</v>
      </c>
      <c r="I17" s="70"/>
      <c r="J17" s="70"/>
      <c r="K17" s="66"/>
      <c r="L17" s="85">
        <f>IFERROR(__xludf.DUMMYFUNCTION("""COMPUTED_VALUE"""),0.3229166666678793)</f>
        <v>0.3229166667</v>
      </c>
      <c r="M17" s="85">
        <f>IFERROR(__xludf.DUMMYFUNCTION("""COMPUTED_VALUE"""),43839.368971516196)</f>
        <v>43839.36897</v>
      </c>
      <c r="N17" s="44" t="str">
        <f>IFERROR(__xludf.DUMMYFUNCTION("""COMPUTED_VALUE"""),"https://drive.google.com/open?id=1EEsFfxQknGQQCIv37b-ngnq0SXW63B8t")</f>
        <v>https://drive.google.com/open?id=1EEsFfxQknGQQCIv37b-ngnq0SXW63B8t</v>
      </c>
      <c r="O17" s="79" t="str">
        <f t="shared" si="1"/>
        <v>Validated and Evaluated</v>
      </c>
    </row>
    <row r="18">
      <c r="A18" s="81">
        <f>IFERROR(__xludf.DUMMYFUNCTION("""COMPUTED_VALUE"""),43839.0)</f>
        <v>43839</v>
      </c>
      <c r="B18" s="73" t="str">
        <f>IFERROR(__xludf.DUMMYFUNCTION("""COMPUTED_VALUE"""),"Gia B Dellola")</f>
        <v>Gia B Dellola</v>
      </c>
      <c r="C18" s="70"/>
      <c r="D18" s="66"/>
      <c r="E18" s="83" t="str">
        <f>IFERROR(__xludf.DUMMYFUNCTION("""COMPUTED_VALUE"""),"DCT 2")</f>
        <v>DCT 2</v>
      </c>
      <c r="F18" s="74" t="str">
        <f>IFERROR(__xludf.DUMMYFUNCTION("""COMPUTED_VALUE"""),"gia@gmail.com")</f>
        <v>gia@gmail.com</v>
      </c>
      <c r="G18" s="66"/>
      <c r="H18" s="68" t="str">
        <f>IFERROR(__xludf.DUMMYFUNCTION("""COMPUTED_VALUE"""),"System Checking")</f>
        <v>System Checking</v>
      </c>
      <c r="I18" s="70"/>
      <c r="J18" s="70"/>
      <c r="K18" s="66"/>
      <c r="L18" s="85">
        <f>IFERROR(__xludf.DUMMYFUNCTION("""COMPUTED_VALUE"""),0.375)</f>
        <v>0.375</v>
      </c>
      <c r="M18" s="85">
        <f>IFERROR(__xludf.DUMMYFUNCTION("""COMPUTED_VALUE"""),43839.41846008102)</f>
        <v>43839.41846</v>
      </c>
      <c r="N18" s="44" t="str">
        <f>IFERROR(__xludf.DUMMYFUNCTION("""COMPUTED_VALUE"""),"https://drive.google.com/open?id=1J66v2Prmt-Z__s4ef34_yxkRFV6YP6vY")</f>
        <v>https://drive.google.com/open?id=1J66v2Prmt-Z__s4ef34_yxkRFV6YP6vY</v>
      </c>
      <c r="O18" s="79" t="str">
        <f t="shared" si="1"/>
        <v>Validated and Evaluated</v>
      </c>
    </row>
    <row r="19">
      <c r="A19" s="89">
        <f>IFERROR(__xludf.DUMMYFUNCTION("""COMPUTED_VALUE"""),44181.0)</f>
        <v>44181</v>
      </c>
      <c r="B19" s="90" t="str">
        <f>IFERROR(__xludf.DUMMYFUNCTION("""COMPUTED_VALUE"""),"Limuel Jay Galanida")</f>
        <v>Limuel Jay Galanida</v>
      </c>
      <c r="C19" s="32"/>
      <c r="D19" s="55"/>
      <c r="E19" s="83" t="str">
        <f>IFERROR(__xludf.DUMMYFUNCTION("""COMPUTED_VALUE"""),"DCT 2")</f>
        <v>DCT 2</v>
      </c>
      <c r="F19" s="74" t="str">
        <f>IFERROR(__xludf.DUMMYFUNCTION("""COMPUTED_VALUE"""),"+63982524025")</f>
        <v>+63982524025</v>
      </c>
      <c r="G19" s="66"/>
      <c r="H19" s="68" t="str">
        <f>IFERROR(__xludf.DUMMYFUNCTION("""COMPUTED_VALUE"""),"System Ideas")</f>
        <v>System Ideas</v>
      </c>
      <c r="I19" s="70"/>
      <c r="J19" s="70"/>
      <c r="K19" s="66"/>
      <c r="L19" s="85">
        <f>IFERROR(__xludf.DUMMYFUNCTION("""COMPUTED_VALUE"""),0.4048611111102218)</f>
        <v>0.4048611111</v>
      </c>
      <c r="M19" s="85">
        <f>IFERROR(__xludf.DUMMYFUNCTION("""COMPUTED_VALUE"""),44181.54466435185)</f>
        <v>44181.54466</v>
      </c>
      <c r="N19" s="44" t="str">
        <f>IFERROR(__xludf.DUMMYFUNCTION("""COMPUTED_VALUE"""),"https://drive.google.com/open?id=1ha7UHziQ8o0y_ii9oU2RGoLdKYacMzr7")</f>
        <v>https://drive.google.com/open?id=1ha7UHziQ8o0y_ii9oU2RGoLdKYacMzr7</v>
      </c>
      <c r="O19" s="79" t="str">
        <f t="shared" si="1"/>
        <v>Validated and Evaluated</v>
      </c>
    </row>
    <row r="20">
      <c r="A20" s="89">
        <f>IFERROR(__xludf.DUMMYFUNCTION("""COMPUTED_VALUE"""),43841.0)</f>
        <v>43841</v>
      </c>
      <c r="B20" s="90" t="str">
        <f>IFERROR(__xludf.DUMMYFUNCTION("""COMPUTED_VALUE"""),"Gia B Dellola")</f>
        <v>Gia B Dellola</v>
      </c>
      <c r="C20" s="32"/>
      <c r="D20" s="55"/>
      <c r="E20" s="83" t="str">
        <f>IFERROR(__xludf.DUMMYFUNCTION("""COMPUTED_VALUE"""),"DCT 2")</f>
        <v>DCT 2</v>
      </c>
      <c r="F20" s="74" t="str">
        <f>IFERROR(__xludf.DUMMYFUNCTION("""COMPUTED_VALUE"""),"gia@gmail.com")</f>
        <v>gia@gmail.com</v>
      </c>
      <c r="G20" s="66"/>
      <c r="H20" s="68" t="str">
        <f>IFERROR(__xludf.DUMMYFUNCTION("""COMPUTED_VALUE"""),"System Checking")</f>
        <v>System Checking</v>
      </c>
      <c r="I20" s="70"/>
      <c r="J20" s="70"/>
      <c r="K20" s="66"/>
      <c r="L20" s="85">
        <f>IFERROR(__xludf.DUMMYFUNCTION("""COMPUTED_VALUE"""),0.40277777777737356)</f>
        <v>0.4027777778</v>
      </c>
      <c r="M20" s="85">
        <f>IFERROR(__xludf.DUMMYFUNCTION("""COMPUTED_VALUE"""),43841.44385950232)</f>
        <v>43841.44386</v>
      </c>
      <c r="N20" s="44" t="str">
        <f>IFERROR(__xludf.DUMMYFUNCTION("""COMPUTED_VALUE"""),"https://drive.google.com/open?id=1X5JfewCFiVJj0Mi80CElfxCJ12CP4wfU")</f>
        <v>https://drive.google.com/open?id=1X5JfewCFiVJj0Mi80CElfxCJ12CP4wfU</v>
      </c>
      <c r="O20" s="79" t="str">
        <f t="shared" si="1"/>
        <v>Validated and Evaluated</v>
      </c>
    </row>
    <row r="21">
      <c r="A21" s="89">
        <f>IFERROR(__xludf.DUMMYFUNCTION("""COMPUTED_VALUE"""),43841.0)</f>
        <v>43841</v>
      </c>
      <c r="B21" s="90" t="str">
        <f>IFERROR(__xludf.DUMMYFUNCTION("""COMPUTED_VALUE"""),"Limuel Jay Galanida")</f>
        <v>Limuel Jay Galanida</v>
      </c>
      <c r="C21" s="32"/>
      <c r="D21" s="55"/>
      <c r="E21" s="83" t="str">
        <f>IFERROR(__xludf.DUMMYFUNCTION("""COMPUTED_VALUE"""),"DCT 2")</f>
        <v>DCT 2</v>
      </c>
      <c r="F21" s="74" t="str">
        <f>IFERROR(__xludf.DUMMYFUNCTION("""COMPUTED_VALUE"""),"+63982524025")</f>
        <v>+63982524025</v>
      </c>
      <c r="G21" s="66"/>
      <c r="H21" s="68" t="str">
        <f>IFERROR(__xludf.DUMMYFUNCTION("""COMPUTED_VALUE"""),"System Checking")</f>
        <v>System Checking</v>
      </c>
      <c r="I21" s="70"/>
      <c r="J21" s="70"/>
      <c r="K21" s="66"/>
      <c r="L21" s="85">
        <f>IFERROR(__xludf.DUMMYFUNCTION("""COMPUTED_VALUE"""),0.42361111110949423)</f>
        <v>0.4236111111</v>
      </c>
      <c r="M21" s="85">
        <f>IFERROR(__xludf.DUMMYFUNCTION("""COMPUTED_VALUE"""),43841.44851269676)</f>
        <v>43841.44851</v>
      </c>
      <c r="N21" s="44" t="str">
        <f>IFERROR(__xludf.DUMMYFUNCTION("""COMPUTED_VALUE"""),"https://drive.google.com/open?id=1UNJcVlzJ6iAHbeK4vOCFI3GllOZ0DRNW")</f>
        <v>https://drive.google.com/open?id=1UNJcVlzJ6iAHbeK4vOCFI3GllOZ0DRNW</v>
      </c>
      <c r="O21" s="79" t="str">
        <f t="shared" si="1"/>
        <v>Validated and Evaluated</v>
      </c>
    </row>
    <row r="22">
      <c r="A22" s="89">
        <f>IFERROR(__xludf.DUMMYFUNCTION("""COMPUTED_VALUE"""),43841.0)</f>
        <v>43841</v>
      </c>
      <c r="B22" s="90" t="str">
        <f>IFERROR(__xludf.DUMMYFUNCTION("""COMPUTED_VALUE"""),"Princess P Apat")</f>
        <v>Princess P Apat</v>
      </c>
      <c r="C22" s="32"/>
      <c r="D22" s="55"/>
      <c r="E22" s="83" t="str">
        <f>IFERROR(__xludf.DUMMYFUNCTION("""COMPUTED_VALUE"""),"DCT 2")</f>
        <v>DCT 2</v>
      </c>
      <c r="F22" s="74" t="str">
        <f>IFERROR(__xludf.DUMMYFUNCTION("""COMPUTED_VALUE"""),"princess@gmail.com")</f>
        <v>princess@gmail.com</v>
      </c>
      <c r="G22" s="66"/>
      <c r="H22" s="68" t="str">
        <f>IFERROR(__xludf.DUMMYFUNCTION("""COMPUTED_VALUE"""),"System Checking")</f>
        <v>System Checking</v>
      </c>
      <c r="I22" s="70"/>
      <c r="J22" s="70"/>
      <c r="K22" s="66"/>
      <c r="L22" s="85">
        <f>IFERROR(__xludf.DUMMYFUNCTION("""COMPUTED_VALUE"""),0.4444444444452529)</f>
        <v>0.4444444444</v>
      </c>
      <c r="M22" s="85">
        <f>IFERROR(__xludf.DUMMYFUNCTION("""COMPUTED_VALUE"""),43841.45237950231)</f>
        <v>43841.45238</v>
      </c>
      <c r="N22" s="44" t="str">
        <f>IFERROR(__xludf.DUMMYFUNCTION("""COMPUTED_VALUE"""),"https://drive.google.com/open?id=1o2ZxDU5-5i842bMoiHHDBnbmX6FT-HjL")</f>
        <v>https://drive.google.com/open?id=1o2ZxDU5-5i842bMoiHHDBnbmX6FT-HjL</v>
      </c>
      <c r="O22" s="79" t="str">
        <f t="shared" si="1"/>
        <v>Validated and Evaluated</v>
      </c>
    </row>
    <row r="23">
      <c r="A23" s="89"/>
      <c r="B23" s="90"/>
      <c r="C23" s="32"/>
      <c r="D23" s="55"/>
      <c r="E23" s="83"/>
      <c r="F23" s="74"/>
      <c r="G23" s="66"/>
      <c r="H23" s="68"/>
      <c r="I23" s="70"/>
      <c r="J23" s="70"/>
      <c r="K23" s="66"/>
      <c r="L23" s="85"/>
      <c r="M23" s="85"/>
      <c r="O23" s="83" t="str">
        <f t="shared" si="1"/>
        <v> </v>
      </c>
    </row>
    <row r="24">
      <c r="A24" s="89"/>
      <c r="B24" s="90"/>
      <c r="C24" s="32"/>
      <c r="D24" s="55"/>
      <c r="E24" s="83"/>
      <c r="F24" s="74"/>
      <c r="G24" s="66"/>
      <c r="H24" s="68"/>
      <c r="I24" s="70"/>
      <c r="J24" s="70"/>
      <c r="K24" s="66"/>
      <c r="L24" s="85"/>
      <c r="M24" s="85"/>
      <c r="O24" s="83" t="str">
        <f t="shared" si="1"/>
        <v> </v>
      </c>
    </row>
    <row r="25">
      <c r="A25" s="89"/>
      <c r="B25" s="90"/>
      <c r="C25" s="32"/>
      <c r="D25" s="55"/>
      <c r="E25" s="83"/>
      <c r="F25" s="74"/>
      <c r="G25" s="66"/>
      <c r="H25" s="68"/>
      <c r="I25" s="70"/>
      <c r="J25" s="70"/>
      <c r="K25" s="66"/>
      <c r="L25" s="85"/>
      <c r="M25" s="85"/>
      <c r="O25" s="83" t="str">
        <f t="shared" si="1"/>
        <v> </v>
      </c>
    </row>
    <row r="26">
      <c r="A26" s="89"/>
      <c r="B26" s="90"/>
      <c r="C26" s="32"/>
      <c r="D26" s="55"/>
      <c r="E26" s="83"/>
      <c r="F26" s="74"/>
      <c r="G26" s="66"/>
      <c r="H26" s="68"/>
      <c r="I26" s="70"/>
      <c r="J26" s="70"/>
      <c r="K26" s="66"/>
      <c r="L26" s="85"/>
      <c r="M26" s="85"/>
      <c r="O26" s="83" t="str">
        <f t="shared" si="1"/>
        <v> </v>
      </c>
    </row>
    <row r="27">
      <c r="A27" s="89"/>
      <c r="B27" s="90"/>
      <c r="C27" s="32"/>
      <c r="D27" s="55"/>
      <c r="E27" s="83"/>
      <c r="F27" s="74"/>
      <c r="G27" s="66"/>
      <c r="H27" s="68"/>
      <c r="I27" s="70"/>
      <c r="J27" s="70"/>
      <c r="K27" s="66"/>
      <c r="L27" s="85"/>
      <c r="M27" s="85"/>
      <c r="O27" s="83" t="str">
        <f t="shared" si="1"/>
        <v> </v>
      </c>
    </row>
    <row r="28">
      <c r="A28" s="89"/>
      <c r="B28" s="90"/>
      <c r="C28" s="32"/>
      <c r="D28" s="55"/>
      <c r="E28" s="83"/>
      <c r="F28" s="74"/>
      <c r="G28" s="66"/>
      <c r="H28" s="68"/>
      <c r="I28" s="70"/>
      <c r="J28" s="70"/>
      <c r="K28" s="66"/>
      <c r="L28" s="85"/>
      <c r="M28" s="85"/>
      <c r="O28" s="83" t="str">
        <f t="shared" si="1"/>
        <v> </v>
      </c>
    </row>
    <row r="29">
      <c r="A29" s="89"/>
      <c r="B29" s="90"/>
      <c r="C29" s="32"/>
      <c r="D29" s="55"/>
      <c r="E29" s="83"/>
      <c r="F29" s="74"/>
      <c r="G29" s="66"/>
      <c r="H29" s="68"/>
      <c r="I29" s="70"/>
      <c r="J29" s="70"/>
      <c r="K29" s="66"/>
      <c r="L29" s="85"/>
      <c r="M29" s="85"/>
      <c r="O29" s="83" t="str">
        <f t="shared" si="1"/>
        <v> </v>
      </c>
    </row>
    <row r="30">
      <c r="A30" s="89"/>
      <c r="B30" s="90"/>
      <c r="C30" s="32"/>
      <c r="D30" s="55"/>
      <c r="E30" s="83"/>
      <c r="F30" s="74"/>
      <c r="G30" s="66"/>
      <c r="H30" s="68"/>
      <c r="I30" s="70"/>
      <c r="J30" s="70"/>
      <c r="K30" s="66"/>
      <c r="L30" s="85"/>
      <c r="M30" s="85"/>
      <c r="O30" s="83" t="str">
        <f t="shared" si="1"/>
        <v> </v>
      </c>
    </row>
    <row r="31">
      <c r="A31" s="89"/>
      <c r="B31" s="90"/>
      <c r="C31" s="32"/>
      <c r="D31" s="55"/>
      <c r="E31" s="83"/>
      <c r="F31" s="74"/>
      <c r="G31" s="66"/>
      <c r="H31" s="68"/>
      <c r="I31" s="70"/>
      <c r="J31" s="70"/>
      <c r="K31" s="66"/>
      <c r="L31" s="85"/>
      <c r="M31" s="85"/>
      <c r="O31" s="83" t="str">
        <f t="shared" si="1"/>
        <v> </v>
      </c>
    </row>
    <row r="32">
      <c r="A32" s="89"/>
      <c r="B32" s="90"/>
      <c r="C32" s="32"/>
      <c r="D32" s="55"/>
      <c r="E32" s="83"/>
      <c r="F32" s="74"/>
      <c r="G32" s="66"/>
      <c r="H32" s="68"/>
      <c r="I32" s="70"/>
      <c r="J32" s="70"/>
      <c r="K32" s="66"/>
      <c r="L32" s="85"/>
      <c r="M32" s="85"/>
      <c r="O32" s="83" t="str">
        <f t="shared" si="1"/>
        <v> </v>
      </c>
    </row>
    <row r="33">
      <c r="A33" s="89"/>
      <c r="B33" s="90"/>
      <c r="C33" s="32"/>
      <c r="D33" s="55"/>
      <c r="E33" s="83"/>
      <c r="F33" s="74"/>
      <c r="G33" s="66"/>
      <c r="H33" s="68"/>
      <c r="I33" s="70"/>
      <c r="J33" s="70"/>
      <c r="K33" s="66"/>
      <c r="L33" s="85"/>
      <c r="M33" s="85"/>
      <c r="O33" s="83" t="str">
        <f t="shared" si="1"/>
        <v> </v>
      </c>
    </row>
    <row r="34">
      <c r="A34" s="89"/>
      <c r="B34" s="90"/>
      <c r="C34" s="32"/>
      <c r="D34" s="55"/>
      <c r="E34" s="83"/>
      <c r="F34" s="74"/>
      <c r="G34" s="66"/>
      <c r="H34" s="68"/>
      <c r="I34" s="70"/>
      <c r="J34" s="70"/>
      <c r="K34" s="66"/>
      <c r="L34" s="85"/>
      <c r="M34" s="85"/>
      <c r="O34" s="83" t="str">
        <f t="shared" si="1"/>
        <v> </v>
      </c>
    </row>
    <row r="35">
      <c r="A35" s="89"/>
      <c r="B35" s="90"/>
      <c r="C35" s="32"/>
      <c r="D35" s="55"/>
      <c r="E35" s="83"/>
      <c r="F35" s="74"/>
      <c r="G35" s="66"/>
      <c r="H35" s="68"/>
      <c r="I35" s="70"/>
      <c r="J35" s="70"/>
      <c r="K35" s="66"/>
      <c r="L35" s="85"/>
      <c r="M35" s="85"/>
      <c r="O35" s="83" t="str">
        <f t="shared" si="1"/>
        <v> </v>
      </c>
    </row>
  </sheetData>
  <mergeCells count="76">
    <mergeCell ref="F24:G24"/>
    <mergeCell ref="F25:G25"/>
    <mergeCell ref="B21:D21"/>
    <mergeCell ref="B22:D22"/>
    <mergeCell ref="F22:G22"/>
    <mergeCell ref="B23:D23"/>
    <mergeCell ref="F23:G23"/>
    <mergeCell ref="B24:D24"/>
    <mergeCell ref="B25:D25"/>
    <mergeCell ref="B30:D30"/>
    <mergeCell ref="B31:D31"/>
    <mergeCell ref="B32:D32"/>
    <mergeCell ref="B33:D33"/>
    <mergeCell ref="B34:D34"/>
    <mergeCell ref="B35:D35"/>
    <mergeCell ref="F31:G31"/>
    <mergeCell ref="F32:G32"/>
    <mergeCell ref="F33:G33"/>
    <mergeCell ref="F34:G34"/>
    <mergeCell ref="F35:G35"/>
    <mergeCell ref="B27:D27"/>
    <mergeCell ref="F27:G27"/>
    <mergeCell ref="B28:D28"/>
    <mergeCell ref="F28:G28"/>
    <mergeCell ref="B29:D29"/>
    <mergeCell ref="F29:G29"/>
    <mergeCell ref="F30:G30"/>
    <mergeCell ref="B13:D14"/>
    <mergeCell ref="E13:E14"/>
    <mergeCell ref="H13:K14"/>
    <mergeCell ref="L13:M13"/>
    <mergeCell ref="O13:O14"/>
    <mergeCell ref="H15:K15"/>
    <mergeCell ref="B2:E2"/>
    <mergeCell ref="B3:E3"/>
    <mergeCell ref="B4:E4"/>
    <mergeCell ref="F6:G6"/>
    <mergeCell ref="F9:H9"/>
    <mergeCell ref="D11:E11"/>
    <mergeCell ref="F13:G14"/>
    <mergeCell ref="F15:G15"/>
    <mergeCell ref="F16:G16"/>
    <mergeCell ref="H16:K16"/>
    <mergeCell ref="F17:G17"/>
    <mergeCell ref="H17:K17"/>
    <mergeCell ref="F18:G18"/>
    <mergeCell ref="H18:K18"/>
    <mergeCell ref="A13:A14"/>
    <mergeCell ref="B15:D15"/>
    <mergeCell ref="B16:D16"/>
    <mergeCell ref="B17:D17"/>
    <mergeCell ref="B18:D18"/>
    <mergeCell ref="B19:D19"/>
    <mergeCell ref="B20:D20"/>
    <mergeCell ref="F19:G19"/>
    <mergeCell ref="H19:K19"/>
    <mergeCell ref="F20:G20"/>
    <mergeCell ref="H20:K20"/>
    <mergeCell ref="F21:G21"/>
    <mergeCell ref="H21:K21"/>
    <mergeCell ref="H22:K22"/>
    <mergeCell ref="B26:D26"/>
    <mergeCell ref="F26:G26"/>
    <mergeCell ref="H26:K26"/>
    <mergeCell ref="H31:K31"/>
    <mergeCell ref="H32:K32"/>
    <mergeCell ref="H33:K33"/>
    <mergeCell ref="H34:K34"/>
    <mergeCell ref="H35:K35"/>
    <mergeCell ref="H23:K23"/>
    <mergeCell ref="H24:K24"/>
    <mergeCell ref="H25:K25"/>
    <mergeCell ref="H27:K27"/>
    <mergeCell ref="H28:K28"/>
    <mergeCell ref="H29:K29"/>
    <mergeCell ref="H30:K30"/>
  </mergeCells>
  <dataValidations>
    <dataValidation type="list" allowBlank="1" showErrorMessage="1" sqref="D11">
      <formula1>StaticRecords!$I$2:$I43</formula1>
    </dataValidation>
    <dataValidation type="list" allowBlank="1" showErrorMessage="1" sqref="I11">
      <formula1>StaticRecords!$D$2:$D43</formula1>
    </dataValidation>
    <dataValidation type="list" allowBlank="1" showErrorMessage="1" sqref="M11">
      <formula1>StaticRecords!$E$2:$E43</formula1>
    </dataValidation>
  </dataValidations>
  <hyperlinks>
    <hyperlink r:id="rId1" ref="N15"/>
    <hyperlink r:id="rId2" ref="N16"/>
    <hyperlink r:id="rId3" ref="N17"/>
    <hyperlink r:id="rId4" ref="N18"/>
    <hyperlink r:id="rId5" ref="N19"/>
    <hyperlink r:id="rId6" ref="N20"/>
    <hyperlink r:id="rId7" ref="N21"/>
    <hyperlink r:id="rId8" ref="N22"/>
  </hyperlinks>
  <drawing r:id="rId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7" max="7" width="20.71"/>
    <col customWidth="1" min="8" max="8" width="25.43"/>
    <col customWidth="1" min="9" max="9" width="29.0"/>
    <col customWidth="1" min="10" max="10" width="28.71"/>
    <col customWidth="1" min="15" max="15" width="23.29"/>
  </cols>
  <sheetData>
    <row r="1">
      <c r="A1" s="116" t="s">
        <v>47</v>
      </c>
      <c r="B1" s="117" t="s">
        <v>58</v>
      </c>
      <c r="C1" s="118" t="s">
        <v>41</v>
      </c>
      <c r="D1" s="119" t="s">
        <v>1</v>
      </c>
      <c r="E1" s="119" t="s">
        <v>109</v>
      </c>
      <c r="F1" s="120" t="s">
        <v>2</v>
      </c>
      <c r="G1" s="121" t="s">
        <v>171</v>
      </c>
      <c r="H1" s="122" t="s">
        <v>172</v>
      </c>
      <c r="I1" s="122" t="s">
        <v>173</v>
      </c>
      <c r="J1" s="123" t="s">
        <v>174</v>
      </c>
      <c r="K1" s="124" t="s">
        <v>175</v>
      </c>
      <c r="L1" s="125" t="s">
        <v>176</v>
      </c>
      <c r="M1" s="126" t="s">
        <v>177</v>
      </c>
      <c r="N1" s="27"/>
      <c r="O1" s="127"/>
    </row>
    <row r="2">
      <c r="A2" s="4" t="s">
        <v>82</v>
      </c>
      <c r="B2" s="43">
        <v>1.0</v>
      </c>
      <c r="C2" s="4" t="s">
        <v>123</v>
      </c>
      <c r="D2" s="4" t="s">
        <v>147</v>
      </c>
      <c r="E2" s="4" t="s">
        <v>34</v>
      </c>
      <c r="F2" s="4" t="s">
        <v>34</v>
      </c>
      <c r="G2" s="128" t="s">
        <v>178</v>
      </c>
      <c r="H2" s="24" t="str">
        <f>IFERROR(__xludf.DUMMYFUNCTION("IFERROR(transpose(query(transpose(UNIQUE(QUERY(StudentList!B2:D1000,"""",0))),,COLUMNS(UNIQUE(QUERY(StudentList!B2:D1000,"""",0))))),"""")
"),"Jam ela Balanis")</f>
        <v>Jam ela Balanis</v>
      </c>
      <c r="I2" s="28" t="str">
        <f>IFERROR(__xludf.DUMMYFUNCTION("IFERROR(transpose(query(transpose(UNIQUE(QUERY(FacultyList!B2:D1000,"""",0))),,COLUMNS(UNIQUE(QUERY(StudentList!B2:D1000,"""",0))))),"""")
"),"Joseph A Vistal")</f>
        <v>Joseph A Vistal</v>
      </c>
      <c r="J2" s="24" t="str">
        <f>IFERROR(__xludf.DUMMYFUNCTION("IFERROR(transpose(query(transpose(UNIQUE(QUERY(StudentList!G2:I1000,"""",0))),,COLUMNS(UNIQUE(QUERY(StudentList!G2:I1000,"""",0))))),"""")
"),"DCT  2")</f>
        <v>DCT  2</v>
      </c>
      <c r="K2" s="7" t="s">
        <v>63</v>
      </c>
      <c r="L2" s="24" t="str">
        <f t="shared" ref="L2:L26" si="1">LEFT(J2,4)</f>
        <v>DCT </v>
      </c>
      <c r="M2" s="105" t="s">
        <v>177</v>
      </c>
      <c r="N2" s="27"/>
      <c r="O2" s="28"/>
    </row>
    <row r="3">
      <c r="A3" s="4" t="s">
        <v>65</v>
      </c>
      <c r="B3" s="43">
        <v>2.0</v>
      </c>
      <c r="C3" s="4"/>
      <c r="D3" s="4" t="s">
        <v>32</v>
      </c>
      <c r="E3" s="4" t="s">
        <v>179</v>
      </c>
      <c r="F3" s="4" t="s">
        <v>179</v>
      </c>
      <c r="G3" s="33" t="s">
        <v>146</v>
      </c>
      <c r="H3" s="24" t="str">
        <f>IFERROR(__xludf.DUMMYFUNCTION("""COMPUTED_VALUE"""),"Limuel Jay Galanida")</f>
        <v>Limuel Jay Galanida</v>
      </c>
      <c r="I3" s="24" t="str">
        <f>IFERROR(__xludf.DUMMYFUNCTION("""COMPUTED_VALUE"""),"Ronald A Monzon")</f>
        <v>Ronald A Monzon</v>
      </c>
      <c r="J3" s="24" t="str">
        <f>IFERROR(__xludf.DUMMYFUNCTION("""COMPUTED_VALUE"""),"BSIT  3")</f>
        <v>BSIT  3</v>
      </c>
      <c r="K3" s="7" t="s">
        <v>180</v>
      </c>
      <c r="L3" s="24" t="str">
        <f t="shared" si="1"/>
        <v>BSIT</v>
      </c>
      <c r="M3" s="129" t="str">
        <f>IFERROR(__xludf.DUMMYFUNCTION("IFERROR(transpose(query(transpose(UNIQUE(QUERY(StudentList!G2:I1000,"""",0))),,COLUMNS(UNIQUE(QUERY(StudentList!G2:I1000,"""",0))))),"""")
"),"DCT  2")</f>
        <v>DCT  2</v>
      </c>
      <c r="N3" s="27"/>
      <c r="O3" s="27"/>
    </row>
    <row r="4">
      <c r="A4" s="130" t="s">
        <v>86</v>
      </c>
      <c r="B4" s="131">
        <v>3.0</v>
      </c>
      <c r="C4" s="4"/>
      <c r="D4" s="33" t="s">
        <v>181</v>
      </c>
      <c r="E4" s="4" t="s">
        <v>182</v>
      </c>
      <c r="F4" s="4" t="s">
        <v>182</v>
      </c>
      <c r="G4" s="33" t="s">
        <v>29</v>
      </c>
      <c r="H4" s="24" t="str">
        <f>IFERROR(__xludf.DUMMYFUNCTION("""COMPUTED_VALUE"""),"Gia B Delolla")</f>
        <v>Gia B Delolla</v>
      </c>
      <c r="I4" s="24" t="str">
        <f>IFERROR(__xludf.DUMMYFUNCTION("""COMPUTED_VALUE"""),"Ryan O Cuarez")</f>
        <v>Ryan O Cuarez</v>
      </c>
      <c r="J4" s="24" t="str">
        <f>IFERROR(__xludf.DUMMYFUNCTION("""COMPUTED_VALUE"""),"BSEE  3")</f>
        <v>BSEE  3</v>
      </c>
      <c r="K4" s="7" t="s">
        <v>183</v>
      </c>
      <c r="L4" s="24" t="str">
        <f t="shared" si="1"/>
        <v>BSEE</v>
      </c>
      <c r="M4" s="111" t="str">
        <f>IFERROR(__xludf.DUMMYFUNCTION("""COMPUTED_VALUE"""),"BSIT  3")</f>
        <v>BSIT  3</v>
      </c>
      <c r="N4" s="27"/>
      <c r="O4" s="27"/>
    </row>
    <row r="5">
      <c r="A5" s="4"/>
      <c r="B5" s="43">
        <v>4.0</v>
      </c>
      <c r="C5" s="4"/>
      <c r="D5" s="4"/>
      <c r="E5" s="4" t="s">
        <v>184</v>
      </c>
      <c r="F5" s="4" t="s">
        <v>184</v>
      </c>
      <c r="G5" s="128" t="s">
        <v>134</v>
      </c>
      <c r="H5" s="24" t="str">
        <f>IFERROR(__xludf.DUMMYFUNCTION("""COMPUTED_VALUE"""),"Jhon K Anton")</f>
        <v>Jhon K Anton</v>
      </c>
      <c r="I5" s="24" t="str">
        <f>IFERROR(__xludf.DUMMYFUNCTION("""COMPUTED_VALUE"""),"Federico M Griño")</f>
        <v>Federico M Griño</v>
      </c>
      <c r="J5" s="24" t="str">
        <f>IFERROR(__xludf.DUMMYFUNCTION("""COMPUTED_VALUE"""),"BSIT  4")</f>
        <v>BSIT  4</v>
      </c>
      <c r="L5" s="24" t="str">
        <f t="shared" si="1"/>
        <v>BSIT</v>
      </c>
      <c r="M5" s="111" t="str">
        <f>IFERROR(__xludf.DUMMYFUNCTION("""COMPUTED_VALUE"""),"BSEE  3")</f>
        <v>BSEE  3</v>
      </c>
      <c r="N5" s="27"/>
      <c r="O5" s="27"/>
    </row>
    <row r="6">
      <c r="A6" s="4"/>
      <c r="B6" s="43">
        <v>5.0</v>
      </c>
      <c r="C6" s="4"/>
      <c r="D6" s="4"/>
      <c r="E6" s="4" t="s">
        <v>185</v>
      </c>
      <c r="F6" s="4" t="s">
        <v>185</v>
      </c>
      <c r="G6" s="33" t="s">
        <v>186</v>
      </c>
      <c r="H6" s="24" t="str">
        <f>IFERROR(__xludf.DUMMYFUNCTION("""COMPUTED_VALUE"""),"Jessa K Cablan")</f>
        <v>Jessa K Cablan</v>
      </c>
      <c r="I6" s="24" t="str">
        <f>IFERROR(__xludf.DUMMYFUNCTION("""COMPUTED_VALUE"""),"  ")</f>
        <v>  </v>
      </c>
      <c r="J6" s="24" t="str">
        <f>IFERROR(__xludf.DUMMYFUNCTION("""COMPUTED_VALUE"""),"  ")</f>
        <v>  </v>
      </c>
      <c r="L6" s="24" t="str">
        <f t="shared" si="1"/>
        <v>  </v>
      </c>
      <c r="M6" s="86" t="str">
        <f>IFERROR(__xludf.DUMMYFUNCTION("""COMPUTED_VALUE"""),"BSIT  4")</f>
        <v>BSIT  4</v>
      </c>
      <c r="N6" s="27"/>
      <c r="O6" s="27"/>
    </row>
    <row r="7">
      <c r="B7" s="11"/>
      <c r="E7" s="4" t="s">
        <v>187</v>
      </c>
      <c r="F7" s="4" t="s">
        <v>187</v>
      </c>
      <c r="H7" s="24" t="str">
        <f>IFERROR(__xludf.DUMMYFUNCTION("""COMPUTED_VALUE"""),"Princess P Apat")</f>
        <v>Princess P Apat</v>
      </c>
      <c r="L7" s="24" t="str">
        <f t="shared" si="1"/>
        <v/>
      </c>
      <c r="M7" s="86" t="str">
        <f>IFERROR(__xludf.DUMMYFUNCTION("""COMPUTED_VALUE"""),"  ")</f>
        <v>  </v>
      </c>
      <c r="N7" s="27"/>
      <c r="O7" s="27"/>
    </row>
    <row r="8">
      <c r="E8" s="4" t="s">
        <v>188</v>
      </c>
      <c r="F8" s="4" t="s">
        <v>188</v>
      </c>
      <c r="H8" s="24" t="str">
        <f>IFERROR(__xludf.DUMMYFUNCTION("""COMPUTED_VALUE"""),"Angela B Castrodes")</f>
        <v>Angela B Castrodes</v>
      </c>
      <c r="L8" s="24" t="str">
        <f t="shared" si="1"/>
        <v/>
      </c>
      <c r="M8" s="86"/>
      <c r="N8" s="27"/>
      <c r="O8" s="27"/>
    </row>
    <row r="9">
      <c r="E9" s="4" t="s">
        <v>189</v>
      </c>
      <c r="F9" s="4" t="s">
        <v>189</v>
      </c>
      <c r="H9" s="24" t="str">
        <f>IFERROR(__xludf.DUMMYFUNCTION("""COMPUTED_VALUE"""),"Johnrey L Cabintoy")</f>
        <v>Johnrey L Cabintoy</v>
      </c>
      <c r="L9" s="24" t="str">
        <f t="shared" si="1"/>
        <v/>
      </c>
      <c r="M9" s="86"/>
      <c r="N9" s="27"/>
      <c r="O9" s="27"/>
    </row>
    <row r="10">
      <c r="E10" s="4" t="s">
        <v>190</v>
      </c>
      <c r="F10" s="4" t="s">
        <v>190</v>
      </c>
      <c r="H10" s="24" t="str">
        <f>IFERROR(__xludf.DUMMYFUNCTION("""COMPUTED_VALUE"""),"Argeyln P Morite")</f>
        <v>Argeyln P Morite</v>
      </c>
      <c r="L10" s="24" t="str">
        <f t="shared" si="1"/>
        <v/>
      </c>
      <c r="M10" s="86"/>
      <c r="N10" s="27"/>
      <c r="O10" s="27"/>
    </row>
    <row r="11">
      <c r="E11" s="4" t="s">
        <v>191</v>
      </c>
      <c r="F11" s="4" t="s">
        <v>191</v>
      </c>
      <c r="H11" s="24" t="str">
        <f>IFERROR(__xludf.DUMMYFUNCTION("""COMPUTED_VALUE"""),"  ")</f>
        <v>  </v>
      </c>
      <c r="L11" s="24" t="str">
        <f t="shared" si="1"/>
        <v/>
      </c>
      <c r="M11" s="86"/>
      <c r="N11" s="27"/>
      <c r="O11" s="27"/>
    </row>
    <row r="12">
      <c r="E12" s="4" t="s">
        <v>192</v>
      </c>
      <c r="F12" s="4" t="s">
        <v>192</v>
      </c>
      <c r="L12" s="24" t="str">
        <f t="shared" si="1"/>
        <v/>
      </c>
      <c r="M12" s="86"/>
      <c r="N12" s="27"/>
      <c r="O12" s="27"/>
    </row>
    <row r="13">
      <c r="E13" s="4" t="s">
        <v>193</v>
      </c>
      <c r="F13" s="4" t="s">
        <v>193</v>
      </c>
      <c r="L13" s="24" t="str">
        <f t="shared" si="1"/>
        <v/>
      </c>
      <c r="M13" s="86"/>
    </row>
    <row r="14">
      <c r="E14" s="4" t="s">
        <v>194</v>
      </c>
      <c r="F14" s="4" t="s">
        <v>194</v>
      </c>
      <c r="L14" s="24" t="str">
        <f t="shared" si="1"/>
        <v/>
      </c>
      <c r="M14" s="86"/>
    </row>
    <row r="15">
      <c r="E15" s="4" t="s">
        <v>195</v>
      </c>
      <c r="F15" s="4" t="s">
        <v>195</v>
      </c>
      <c r="L15" s="24" t="str">
        <f t="shared" si="1"/>
        <v/>
      </c>
      <c r="M15" s="11"/>
    </row>
    <row r="16">
      <c r="E16" s="4" t="s">
        <v>196</v>
      </c>
      <c r="F16" s="4" t="s">
        <v>196</v>
      </c>
      <c r="L16" s="24" t="str">
        <f t="shared" si="1"/>
        <v/>
      </c>
      <c r="M16" s="11"/>
    </row>
    <row r="17">
      <c r="E17" s="4" t="s">
        <v>197</v>
      </c>
      <c r="F17" s="4" t="s">
        <v>197</v>
      </c>
      <c r="L17" s="24" t="str">
        <f t="shared" si="1"/>
        <v/>
      </c>
      <c r="M17" s="11"/>
    </row>
    <row r="18">
      <c r="E18" s="4" t="s">
        <v>198</v>
      </c>
      <c r="F18" s="4" t="s">
        <v>198</v>
      </c>
      <c r="L18" s="24" t="str">
        <f t="shared" si="1"/>
        <v/>
      </c>
      <c r="M18" s="11"/>
    </row>
    <row r="19">
      <c r="E19" s="4" t="s">
        <v>199</v>
      </c>
      <c r="F19" s="4" t="s">
        <v>199</v>
      </c>
      <c r="L19" s="24" t="str">
        <f t="shared" si="1"/>
        <v/>
      </c>
      <c r="M19" s="11"/>
    </row>
    <row r="20">
      <c r="E20" s="4" t="s">
        <v>200</v>
      </c>
      <c r="F20" s="4" t="s">
        <v>200</v>
      </c>
      <c r="L20" s="24" t="str">
        <f t="shared" si="1"/>
        <v/>
      </c>
      <c r="M20" s="11"/>
    </row>
    <row r="21">
      <c r="L21" s="24" t="str">
        <f t="shared" si="1"/>
        <v/>
      </c>
    </row>
    <row r="22">
      <c r="L22" s="24" t="str">
        <f t="shared" si="1"/>
        <v/>
      </c>
    </row>
    <row r="23">
      <c r="L23" s="24" t="str">
        <f t="shared" si="1"/>
        <v/>
      </c>
    </row>
    <row r="24">
      <c r="L24" s="24" t="str">
        <f t="shared" si="1"/>
        <v/>
      </c>
    </row>
    <row r="25">
      <c r="L25" s="24" t="str">
        <f t="shared" si="1"/>
        <v/>
      </c>
    </row>
    <row r="26">
      <c r="L26" s="24" t="str">
        <f t="shared" si="1"/>
        <v/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3" max="3" width="9.86"/>
    <col customWidth="1" min="4" max="4" width="7.86"/>
    <col customWidth="1" min="5" max="5" width="14.43"/>
    <col customWidth="1" min="7" max="7" width="12.0"/>
    <col customWidth="1" min="8" max="8" width="11.14"/>
    <col customWidth="1" min="9" max="9" width="10.0"/>
    <col customWidth="1" min="10" max="10" width="14.57"/>
    <col customWidth="1" min="11" max="11" width="13.14"/>
    <col hidden="1" min="12" max="12" width="14.43"/>
    <col customWidth="1" min="13" max="13" width="13.57"/>
    <col customWidth="1" min="15" max="16" width="12.71"/>
  </cols>
  <sheetData>
    <row r="1">
      <c r="D1" s="6" t="s">
        <v>13</v>
      </c>
    </row>
    <row r="3">
      <c r="D3" s="14" t="s">
        <v>15</v>
      </c>
      <c r="M3" s="7"/>
    </row>
    <row r="4">
      <c r="D4" s="16" t="s">
        <v>21</v>
      </c>
    </row>
    <row r="5">
      <c r="D5" s="17" t="s">
        <v>22</v>
      </c>
    </row>
    <row r="7">
      <c r="D7" s="19" t="s">
        <v>24</v>
      </c>
      <c r="E7" s="21"/>
      <c r="F7" s="21"/>
      <c r="G7" s="20"/>
    </row>
    <row r="8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5"/>
      <c r="M8" s="25"/>
      <c r="N8" s="25"/>
      <c r="O8" s="25"/>
      <c r="P8" s="27"/>
    </row>
    <row r="9">
      <c r="A9" s="29" t="s">
        <v>26</v>
      </c>
      <c r="B9" s="31" t="s">
        <v>28</v>
      </c>
      <c r="C9" s="32"/>
      <c r="D9" s="33"/>
      <c r="E9" s="35" t="s">
        <v>30</v>
      </c>
      <c r="F9" s="37" t="str">
        <f>IFERROR(__xludf.DUMMYFUNCTION("IFERROR(UNIQUE(QUERY(StudentShow!B3:H38, ""select D where E='""&amp;M9&amp;""' and B='""&amp;B9&amp;""' and F='""&amp;O9&amp;""'"",0)),""No Entry"")"),"DCT")</f>
        <v>DCT</v>
      </c>
      <c r="G9" s="39"/>
      <c r="H9" s="39"/>
      <c r="I9" s="41"/>
      <c r="J9" s="43"/>
      <c r="K9" s="33"/>
      <c r="M9" s="47" t="s">
        <v>32</v>
      </c>
      <c r="N9" s="39" t="s">
        <v>36</v>
      </c>
      <c r="O9" s="47" t="s">
        <v>34</v>
      </c>
      <c r="P9" s="7"/>
    </row>
    <row r="10">
      <c r="A10" s="35" t="s">
        <v>37</v>
      </c>
      <c r="B10" s="52" t="str">
        <f>IFERROR(__xludf.DUMMYFUNCTION("IFERROR(UNIQUE(QUERY(StudentShow!B3:H38, ""select C where E='""&amp;M9&amp;""' and B='""&amp;B9&amp;""' and F='""&amp;O9&amp;""'"",0)),""No Entry"")"),"Joseph A Vistal")</f>
        <v>Joseph A Vistal</v>
      </c>
      <c r="C10" s="32"/>
      <c r="D10" s="33"/>
      <c r="E10" s="4"/>
      <c r="K10" s="33"/>
    </row>
    <row r="11">
      <c r="B11" s="54"/>
      <c r="C11" s="54"/>
      <c r="D11" s="54"/>
      <c r="E11" s="54"/>
      <c r="F11" s="54"/>
      <c r="G11" s="54"/>
      <c r="H11" s="54"/>
      <c r="K11" s="33"/>
    </row>
    <row r="12">
      <c r="A12" s="48" t="s">
        <v>3</v>
      </c>
      <c r="B12" s="58" t="s">
        <v>40</v>
      </c>
      <c r="C12" s="60"/>
      <c r="D12" s="50"/>
      <c r="E12" s="51" t="s">
        <v>41</v>
      </c>
      <c r="F12" s="63" t="s">
        <v>42</v>
      </c>
      <c r="G12" s="60"/>
      <c r="H12" s="60"/>
      <c r="I12" s="50"/>
      <c r="J12" s="64" t="s">
        <v>38</v>
      </c>
      <c r="K12" s="66"/>
      <c r="M12" s="49" t="s">
        <v>39</v>
      </c>
      <c r="N12" s="60"/>
      <c r="O12" s="50"/>
      <c r="P12" s="67"/>
    </row>
    <row r="13">
      <c r="A13" s="57"/>
      <c r="B13" s="59"/>
      <c r="C13" s="32"/>
      <c r="D13" s="55"/>
      <c r="E13" s="32"/>
      <c r="F13" s="59"/>
      <c r="G13" s="32"/>
      <c r="H13" s="32"/>
      <c r="I13" s="55"/>
      <c r="J13" s="69" t="s">
        <v>9</v>
      </c>
      <c r="K13" s="69" t="s">
        <v>10</v>
      </c>
      <c r="M13" s="59"/>
      <c r="N13" s="32"/>
      <c r="O13" s="55"/>
      <c r="P13" s="67"/>
    </row>
    <row r="14">
      <c r="A14" s="71">
        <f>IFERROR(__xludf.DUMMYFUNCTION("IFERROR(QUERY(StudentShow!B3:K38, ""select H where E='""&amp;M9&amp;""' and B='""&amp;B9&amp;""' and F='""&amp;O9&amp;""'"",0),""No Entry"")"),43815.0)</f>
        <v>43815</v>
      </c>
      <c r="B14" s="73" t="str">
        <f>IFERROR(__xludf.DUMMYFUNCTION("IFERROR(QUERY(StudentShow!B3:P38, ""select P where E='""&amp;M9&amp;""' and B='""&amp;B9&amp;""' and F='""&amp;O9&amp;""'"",0),""No Entry"")"),"Joseph A Vistal")</f>
        <v>Joseph A Vistal</v>
      </c>
      <c r="C14" s="70"/>
      <c r="D14" s="66"/>
      <c r="E14" s="72" t="str">
        <f>IFERROR(__xludf.DUMMYFUNCTION("IFERROR(QUERY(StudentShow!B3:N38, ""select N where E='""&amp;M9&amp;""' and B='""&amp;B9&amp;""' and F='""&amp;O9&amp;""'"",0),""No Entry"")"),"CEIT")</f>
        <v>CEIT</v>
      </c>
      <c r="F14" s="75" t="str">
        <f>IFERROR(__xludf.DUMMYFUNCTION("IFERROR(QUERY(StudentShow!B3:H38, ""select G where E='""&amp;M9&amp;""' and B='""&amp;B9&amp;""' and F='""&amp;O9&amp;""'"",0),""No Entry"")"),"System discussion and Ideas")</f>
        <v>System discussion and Ideas</v>
      </c>
      <c r="G14" s="70"/>
      <c r="H14" s="70"/>
      <c r="I14" s="66"/>
      <c r="J14" s="77">
        <f>IFERROR(__xludf.DUMMYFUNCTION("IFERROR(QUERY(StudentShow!B3:L38, ""select J where E='""&amp;M9&amp;""' and B='""&amp;B9&amp;""' and F='""&amp;O9&amp;""'"",0),""No Entry"")"),0.4048611111102218)</f>
        <v>0.4048611111</v>
      </c>
      <c r="K14" s="77">
        <f>IFERROR(__xludf.DUMMYFUNCTION("IFERROR(QUERY(StudentShow!B3:L38, ""select K,L where E='""&amp;M9&amp;""' and B='""&amp;B9&amp;""' and F='""&amp;O9&amp;""'"",0),""No Entry"")"),43815.406945069444)</f>
        <v>43815.40695</v>
      </c>
      <c r="L14" s="44" t="str">
        <f>IFERROR(__xludf.DUMMYFUNCTION("""COMPUTED_VALUE"""),"https://drive.google.com/open?id=1PxbKbH85Byj7Qkpo4EMZgFqVSq6GtIIO")</f>
        <v>https://drive.google.com/open?id=1PxbKbH85Byj7Qkpo4EMZgFqVSq6GtIIO</v>
      </c>
      <c r="M14" s="78" t="str">
        <f t="shared" ref="M14:M38" si="1">IF(L14=""," ",HYPERLINK(L14,"Validated and Evaluated"))</f>
        <v>Validated and Evaluated</v>
      </c>
      <c r="N14" s="70"/>
      <c r="O14" s="66"/>
      <c r="P14" s="72"/>
    </row>
    <row r="15">
      <c r="A15" s="71">
        <f>IFERROR(__xludf.DUMMYFUNCTION("""COMPUTED_VALUE"""),43816.0)</f>
        <v>43816</v>
      </c>
      <c r="B15" s="73" t="str">
        <f>IFERROR(__xludf.DUMMYFUNCTION("""COMPUTED_VALUE"""),"Joseph A Vistal")</f>
        <v>Joseph A Vistal</v>
      </c>
      <c r="C15" s="70"/>
      <c r="D15" s="66"/>
      <c r="E15" s="80" t="str">
        <f>IFERROR(__xludf.DUMMYFUNCTION("""COMPUTED_VALUE"""),"CEIT")</f>
        <v>CEIT</v>
      </c>
      <c r="F15" s="82" t="str">
        <f>IFERROR(__xludf.DUMMYFUNCTION("""COMPUTED_VALUE"""),"System Checking")</f>
        <v>System Checking</v>
      </c>
      <c r="G15" s="70"/>
      <c r="H15" s="70"/>
      <c r="I15" s="66"/>
      <c r="J15" s="84">
        <f>IFERROR(__xludf.DUMMYFUNCTION("""COMPUTED_VALUE"""),0.4180555555540195)</f>
        <v>0.4180555556</v>
      </c>
      <c r="K15" s="84">
        <f>IFERROR(__xludf.DUMMYFUNCTION("""COMPUTED_VALUE"""),43816.963964560186)</f>
        <v>43816.96396</v>
      </c>
      <c r="L15" s="44" t="str">
        <f>IFERROR(__xludf.DUMMYFUNCTION("""COMPUTED_VALUE"""),"https://drive.google.com/open?id=1EQ_stNOtMk6t6GP_lU0oNk4hzbK4viy_")</f>
        <v>https://drive.google.com/open?id=1EQ_stNOtMk6t6GP_lU0oNk4hzbK4viy_</v>
      </c>
      <c r="M15" s="78" t="str">
        <f t="shared" si="1"/>
        <v>Validated and Evaluated</v>
      </c>
      <c r="N15" s="70"/>
      <c r="O15" s="66"/>
      <c r="P15" s="72"/>
    </row>
    <row r="16">
      <c r="A16" s="71">
        <f>IFERROR(__xludf.DUMMYFUNCTION("""COMPUTED_VALUE"""),43816.0)</f>
        <v>43816</v>
      </c>
      <c r="B16" s="73" t="str">
        <f>IFERROR(__xludf.DUMMYFUNCTION("""COMPUTED_VALUE"""),"Joseph A Vistal")</f>
        <v>Joseph A Vistal</v>
      </c>
      <c r="C16" s="70"/>
      <c r="D16" s="66"/>
      <c r="E16" s="80" t="str">
        <f>IFERROR(__xludf.DUMMYFUNCTION("""COMPUTED_VALUE"""),"CEIT")</f>
        <v>CEIT</v>
      </c>
      <c r="F16" s="82" t="str">
        <f>IFERROR(__xludf.DUMMYFUNCTION("""COMPUTED_VALUE"""),"System Checking")</f>
        <v>System Checking</v>
      </c>
      <c r="G16" s="70"/>
      <c r="H16" s="70"/>
      <c r="I16" s="66"/>
      <c r="J16" s="84">
        <f>IFERROR(__xludf.DUMMYFUNCTION("""COMPUTED_VALUE"""),0.4180555555540195)</f>
        <v>0.4180555556</v>
      </c>
      <c r="K16" s="84">
        <f>IFERROR(__xludf.DUMMYFUNCTION("""COMPUTED_VALUE"""),43816.97192788195)</f>
        <v>43816.97193</v>
      </c>
      <c r="L16" s="44" t="str">
        <f>IFERROR(__xludf.DUMMYFUNCTION("""COMPUTED_VALUE"""),"https://drive.google.com/open?id=133w0hB9ojY3eQwXhfIBvIRvPd18bxR02")</f>
        <v>https://drive.google.com/open?id=133w0hB9ojY3eQwXhfIBvIRvPd18bxR02</v>
      </c>
      <c r="M16" s="78" t="str">
        <f t="shared" si="1"/>
        <v>Validated and Evaluated</v>
      </c>
      <c r="N16" s="70"/>
      <c r="O16" s="66"/>
      <c r="P16" s="72"/>
    </row>
    <row r="17">
      <c r="A17" s="71"/>
      <c r="B17" s="73"/>
      <c r="C17" s="70"/>
      <c r="D17" s="66"/>
      <c r="E17" s="80"/>
      <c r="F17" s="82"/>
      <c r="G17" s="70"/>
      <c r="H17" s="70"/>
      <c r="I17" s="66"/>
      <c r="J17" s="84"/>
      <c r="K17" s="84"/>
      <c r="M17" s="87" t="str">
        <f t="shared" si="1"/>
        <v> </v>
      </c>
      <c r="N17" s="70"/>
      <c r="O17" s="66"/>
      <c r="P17" s="72"/>
    </row>
    <row r="18">
      <c r="A18" s="71"/>
      <c r="B18" s="73"/>
      <c r="C18" s="70"/>
      <c r="D18" s="66"/>
      <c r="E18" s="80"/>
      <c r="F18" s="82"/>
      <c r="G18" s="70"/>
      <c r="H18" s="70"/>
      <c r="I18" s="66"/>
      <c r="J18" s="84"/>
      <c r="K18" s="84"/>
      <c r="M18" s="87" t="str">
        <f t="shared" si="1"/>
        <v> </v>
      </c>
      <c r="N18" s="70"/>
      <c r="O18" s="66"/>
      <c r="P18" s="72"/>
    </row>
    <row r="19">
      <c r="A19" s="71"/>
      <c r="B19" s="82"/>
      <c r="C19" s="70"/>
      <c r="D19" s="66"/>
      <c r="E19" s="80"/>
      <c r="F19" s="82"/>
      <c r="G19" s="70"/>
      <c r="H19" s="70"/>
      <c r="I19" s="66"/>
      <c r="J19" s="84"/>
      <c r="K19" s="84"/>
      <c r="M19" s="87" t="str">
        <f t="shared" si="1"/>
        <v> </v>
      </c>
      <c r="N19" s="70"/>
      <c r="O19" s="66"/>
      <c r="P19" s="72"/>
    </row>
    <row r="20">
      <c r="A20" s="71"/>
      <c r="B20" s="82"/>
      <c r="C20" s="70"/>
      <c r="D20" s="66"/>
      <c r="E20" s="80"/>
      <c r="F20" s="82"/>
      <c r="G20" s="70"/>
      <c r="H20" s="70"/>
      <c r="I20" s="66"/>
      <c r="J20" s="84"/>
      <c r="K20" s="84"/>
      <c r="M20" s="87" t="str">
        <f t="shared" si="1"/>
        <v> </v>
      </c>
      <c r="N20" s="70"/>
      <c r="O20" s="66"/>
      <c r="P20" s="72"/>
    </row>
    <row r="21">
      <c r="A21" s="71"/>
      <c r="B21" s="82"/>
      <c r="C21" s="70"/>
      <c r="D21" s="66"/>
      <c r="E21" s="80"/>
      <c r="F21" s="82"/>
      <c r="G21" s="70"/>
      <c r="H21" s="70"/>
      <c r="I21" s="66"/>
      <c r="J21" s="84"/>
      <c r="K21" s="84"/>
      <c r="M21" s="87" t="str">
        <f t="shared" si="1"/>
        <v> </v>
      </c>
      <c r="N21" s="70"/>
      <c r="O21" s="66"/>
      <c r="P21" s="72"/>
    </row>
    <row r="22">
      <c r="A22" s="71"/>
      <c r="B22" s="82"/>
      <c r="C22" s="70"/>
      <c r="D22" s="66"/>
      <c r="E22" s="80"/>
      <c r="F22" s="82"/>
      <c r="G22" s="70"/>
      <c r="H22" s="70"/>
      <c r="I22" s="66"/>
      <c r="J22" s="84"/>
      <c r="K22" s="84"/>
      <c r="M22" s="87" t="str">
        <f t="shared" si="1"/>
        <v> </v>
      </c>
      <c r="N22" s="70"/>
      <c r="O22" s="66"/>
      <c r="P22" s="72"/>
    </row>
    <row r="23">
      <c r="A23" s="71"/>
      <c r="B23" s="82"/>
      <c r="C23" s="70"/>
      <c r="D23" s="66"/>
      <c r="E23" s="80"/>
      <c r="F23" s="82"/>
      <c r="G23" s="70"/>
      <c r="H23" s="70"/>
      <c r="I23" s="66"/>
      <c r="J23" s="84"/>
      <c r="K23" s="84"/>
      <c r="M23" s="87" t="str">
        <f t="shared" si="1"/>
        <v> </v>
      </c>
      <c r="N23" s="70"/>
      <c r="O23" s="66"/>
      <c r="P23" s="72"/>
    </row>
    <row r="24">
      <c r="A24" s="71"/>
      <c r="B24" s="82"/>
      <c r="C24" s="70"/>
      <c r="D24" s="66"/>
      <c r="E24" s="80"/>
      <c r="F24" s="82"/>
      <c r="G24" s="70"/>
      <c r="H24" s="70"/>
      <c r="I24" s="66"/>
      <c r="J24" s="84"/>
      <c r="K24" s="84"/>
      <c r="M24" s="87" t="str">
        <f t="shared" si="1"/>
        <v> </v>
      </c>
      <c r="N24" s="70"/>
      <c r="O24" s="66"/>
      <c r="P24" s="72"/>
    </row>
    <row r="25">
      <c r="A25" s="71"/>
      <c r="B25" s="82"/>
      <c r="C25" s="70"/>
      <c r="D25" s="66"/>
      <c r="E25" s="80"/>
      <c r="F25" s="82"/>
      <c r="G25" s="70"/>
      <c r="H25" s="70"/>
      <c r="I25" s="66"/>
      <c r="J25" s="84"/>
      <c r="K25" s="84"/>
      <c r="M25" s="87" t="str">
        <f t="shared" si="1"/>
        <v> </v>
      </c>
      <c r="N25" s="70"/>
      <c r="O25" s="66"/>
      <c r="P25" s="72"/>
    </row>
    <row r="26">
      <c r="A26" s="71"/>
      <c r="B26" s="82"/>
      <c r="C26" s="70"/>
      <c r="D26" s="66"/>
      <c r="E26" s="80"/>
      <c r="F26" s="82"/>
      <c r="G26" s="70"/>
      <c r="H26" s="70"/>
      <c r="I26" s="66"/>
      <c r="J26" s="84"/>
      <c r="K26" s="84"/>
      <c r="M26" s="87" t="str">
        <f t="shared" si="1"/>
        <v> </v>
      </c>
      <c r="N26" s="70"/>
      <c r="O26" s="66"/>
      <c r="P26" s="72"/>
    </row>
    <row r="27">
      <c r="A27" s="71"/>
      <c r="B27" s="82"/>
      <c r="C27" s="70"/>
      <c r="D27" s="66"/>
      <c r="E27" s="80"/>
      <c r="F27" s="82"/>
      <c r="G27" s="70"/>
      <c r="H27" s="70"/>
      <c r="I27" s="66"/>
      <c r="J27" s="84"/>
      <c r="K27" s="84"/>
      <c r="M27" s="87" t="str">
        <f t="shared" si="1"/>
        <v> </v>
      </c>
      <c r="N27" s="70"/>
      <c r="O27" s="66"/>
      <c r="P27" s="72"/>
    </row>
    <row r="28">
      <c r="A28" s="71"/>
      <c r="B28" s="82"/>
      <c r="C28" s="70"/>
      <c r="D28" s="66"/>
      <c r="E28" s="80"/>
      <c r="F28" s="82"/>
      <c r="G28" s="70"/>
      <c r="H28" s="70"/>
      <c r="I28" s="66"/>
      <c r="J28" s="84"/>
      <c r="K28" s="84"/>
      <c r="M28" s="87" t="str">
        <f t="shared" si="1"/>
        <v> </v>
      </c>
      <c r="N28" s="70"/>
      <c r="O28" s="66"/>
      <c r="P28" s="72"/>
    </row>
    <row r="29">
      <c r="A29" s="71"/>
      <c r="B29" s="82"/>
      <c r="C29" s="70"/>
      <c r="D29" s="66"/>
      <c r="E29" s="80"/>
      <c r="F29" s="82"/>
      <c r="G29" s="70"/>
      <c r="H29" s="70"/>
      <c r="I29" s="66"/>
      <c r="J29" s="84"/>
      <c r="K29" s="84"/>
      <c r="M29" s="87" t="str">
        <f t="shared" si="1"/>
        <v> </v>
      </c>
      <c r="N29" s="70"/>
      <c r="O29" s="66"/>
      <c r="P29" s="72"/>
    </row>
    <row r="30">
      <c r="A30" s="71"/>
      <c r="B30" s="82"/>
      <c r="C30" s="70"/>
      <c r="D30" s="66"/>
      <c r="E30" s="80"/>
      <c r="F30" s="82"/>
      <c r="G30" s="70"/>
      <c r="H30" s="70"/>
      <c r="I30" s="66"/>
      <c r="J30" s="80"/>
      <c r="K30" s="80"/>
      <c r="M30" s="87" t="str">
        <f t="shared" si="1"/>
        <v> </v>
      </c>
      <c r="N30" s="70"/>
      <c r="O30" s="66"/>
      <c r="P30" s="72"/>
    </row>
    <row r="31">
      <c r="A31" s="71"/>
      <c r="B31" s="82"/>
      <c r="C31" s="70"/>
      <c r="D31" s="66"/>
      <c r="E31" s="80"/>
      <c r="F31" s="82"/>
      <c r="G31" s="70"/>
      <c r="H31" s="70"/>
      <c r="I31" s="66"/>
      <c r="J31" s="80"/>
      <c r="K31" s="80"/>
      <c r="L31" s="91"/>
      <c r="M31" s="87" t="str">
        <f t="shared" si="1"/>
        <v> </v>
      </c>
      <c r="N31" s="70"/>
      <c r="O31" s="66"/>
      <c r="P31" s="72"/>
    </row>
    <row r="32">
      <c r="A32" s="71"/>
      <c r="B32" s="82"/>
      <c r="C32" s="70"/>
      <c r="D32" s="66"/>
      <c r="E32" s="80"/>
      <c r="F32" s="82"/>
      <c r="G32" s="70"/>
      <c r="H32" s="70"/>
      <c r="I32" s="66"/>
      <c r="J32" s="80"/>
      <c r="K32" s="80"/>
      <c r="L32" s="91"/>
      <c r="M32" s="87" t="str">
        <f t="shared" si="1"/>
        <v> </v>
      </c>
      <c r="N32" s="70"/>
      <c r="O32" s="66"/>
      <c r="P32" s="72"/>
    </row>
    <row r="33">
      <c r="A33" s="92"/>
      <c r="E33" s="11"/>
      <c r="J33" s="11"/>
      <c r="K33" s="11"/>
      <c r="M33" s="72" t="str">
        <f t="shared" si="1"/>
        <v> </v>
      </c>
      <c r="P33" s="72"/>
    </row>
    <row r="34">
      <c r="A34" s="92"/>
      <c r="E34" s="11"/>
      <c r="J34" s="11"/>
      <c r="K34" s="11"/>
      <c r="M34" s="72" t="str">
        <f t="shared" si="1"/>
        <v> </v>
      </c>
      <c r="P34" s="72"/>
    </row>
    <row r="35">
      <c r="A35" s="92"/>
      <c r="E35" s="11"/>
      <c r="J35" s="11"/>
      <c r="K35" s="11"/>
      <c r="M35" s="72" t="str">
        <f t="shared" si="1"/>
        <v> </v>
      </c>
      <c r="P35" s="72"/>
    </row>
    <row r="36">
      <c r="A36" s="92"/>
      <c r="E36" s="11"/>
      <c r="J36" s="11"/>
      <c r="K36" s="11"/>
      <c r="M36" s="72" t="str">
        <f t="shared" si="1"/>
        <v> </v>
      </c>
      <c r="P36" s="72"/>
    </row>
    <row r="37">
      <c r="A37" s="92"/>
      <c r="E37" s="11"/>
      <c r="J37" s="11"/>
      <c r="K37" s="11"/>
      <c r="M37" s="72" t="str">
        <f t="shared" si="1"/>
        <v> </v>
      </c>
      <c r="P37" s="72"/>
    </row>
    <row r="38">
      <c r="A38" s="92"/>
      <c r="E38" s="11"/>
      <c r="J38" s="11"/>
      <c r="K38" s="11"/>
      <c r="M38" s="72" t="str">
        <f t="shared" si="1"/>
        <v> </v>
      </c>
      <c r="P38" s="72"/>
    </row>
  </sheetData>
  <mergeCells count="89">
    <mergeCell ref="F27:I27"/>
    <mergeCell ref="F28:I28"/>
    <mergeCell ref="F20:I20"/>
    <mergeCell ref="F21:I21"/>
    <mergeCell ref="F22:I22"/>
    <mergeCell ref="F23:I23"/>
    <mergeCell ref="F24:I24"/>
    <mergeCell ref="F25:I25"/>
    <mergeCell ref="F26:I26"/>
    <mergeCell ref="M29:O29"/>
    <mergeCell ref="M30:O30"/>
    <mergeCell ref="M22:O22"/>
    <mergeCell ref="M23:O23"/>
    <mergeCell ref="M24:O24"/>
    <mergeCell ref="M25:O25"/>
    <mergeCell ref="M26:O26"/>
    <mergeCell ref="M27:O27"/>
    <mergeCell ref="M28:O28"/>
    <mergeCell ref="B28:D28"/>
    <mergeCell ref="B29:D29"/>
    <mergeCell ref="F29:I29"/>
    <mergeCell ref="B30:D30"/>
    <mergeCell ref="F30:I30"/>
    <mergeCell ref="F31:I31"/>
    <mergeCell ref="M31:O31"/>
    <mergeCell ref="B31:D31"/>
    <mergeCell ref="B32:D32"/>
    <mergeCell ref="F32:I32"/>
    <mergeCell ref="M32:O32"/>
    <mergeCell ref="B33:D33"/>
    <mergeCell ref="M33:O33"/>
    <mergeCell ref="M34:O34"/>
    <mergeCell ref="F36:I36"/>
    <mergeCell ref="F37:I37"/>
    <mergeCell ref="F38:I38"/>
    <mergeCell ref="B37:D37"/>
    <mergeCell ref="B38:D38"/>
    <mergeCell ref="B34:D34"/>
    <mergeCell ref="B35:D35"/>
    <mergeCell ref="F35:I35"/>
    <mergeCell ref="M35:O35"/>
    <mergeCell ref="B36:D36"/>
    <mergeCell ref="M36:O36"/>
    <mergeCell ref="M37:O37"/>
    <mergeCell ref="M38:O38"/>
    <mergeCell ref="D1:G2"/>
    <mergeCell ref="D3:H3"/>
    <mergeCell ref="D4:G4"/>
    <mergeCell ref="D5:H5"/>
    <mergeCell ref="D6:G6"/>
    <mergeCell ref="B9:C9"/>
    <mergeCell ref="F10:J10"/>
    <mergeCell ref="B10:C10"/>
    <mergeCell ref="A12:A13"/>
    <mergeCell ref="B12:D13"/>
    <mergeCell ref="E12:E13"/>
    <mergeCell ref="J12:K12"/>
    <mergeCell ref="M12:O13"/>
    <mergeCell ref="M14:O14"/>
    <mergeCell ref="F12:I13"/>
    <mergeCell ref="F14:I14"/>
    <mergeCell ref="F15:I15"/>
    <mergeCell ref="F16:I16"/>
    <mergeCell ref="F17:I17"/>
    <mergeCell ref="F18:I18"/>
    <mergeCell ref="F19:I19"/>
    <mergeCell ref="B14:D14"/>
    <mergeCell ref="B15:D15"/>
    <mergeCell ref="B16:D16"/>
    <mergeCell ref="B17:D17"/>
    <mergeCell ref="B18:D18"/>
    <mergeCell ref="B19:D19"/>
    <mergeCell ref="B20:D20"/>
    <mergeCell ref="M15:O15"/>
    <mergeCell ref="M16:O16"/>
    <mergeCell ref="M17:O17"/>
    <mergeCell ref="M18:O18"/>
    <mergeCell ref="M19:O19"/>
    <mergeCell ref="M20:O20"/>
    <mergeCell ref="M21:O21"/>
    <mergeCell ref="B21:D21"/>
    <mergeCell ref="B22:D22"/>
    <mergeCell ref="B23:D23"/>
    <mergeCell ref="B24:D24"/>
    <mergeCell ref="B25:D25"/>
    <mergeCell ref="B26:D26"/>
    <mergeCell ref="B27:D27"/>
    <mergeCell ref="F33:I33"/>
    <mergeCell ref="F34:I34"/>
  </mergeCells>
  <dataValidations>
    <dataValidation type="list" allowBlank="1" showErrorMessage="1" sqref="B9">
      <formula1>StaticRecords!$H$2:$H$1000</formula1>
    </dataValidation>
    <dataValidation type="list" allowBlank="1" showErrorMessage="1" sqref="M9">
      <formula1>StaticRecords!$D$2:$D38</formula1>
    </dataValidation>
    <dataValidation type="list" allowBlank="1" showErrorMessage="1" sqref="O9">
      <formula1>StaticRecords!$E$2:$E38</formula1>
    </dataValidation>
  </dataValidations>
  <hyperlinks>
    <hyperlink r:id="rId1" ref="L14"/>
    <hyperlink r:id="rId2" ref="L15"/>
    <hyperlink r:id="rId3" ref="L16"/>
  </hyperlinks>
  <printOptions gridLines="1" horizontalCentered="1"/>
  <pageMargins bottom="0.75" footer="0.0" header="0.0" left="0.7" right="0.7" top="0.75"/>
  <pageSetup fitToHeight="0" paperSize="5" cellComments="atEnd" orientation="landscape" pageOrder="overThenDown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  <col customWidth="1" min="3" max="3" width="15.57"/>
    <col customWidth="1" min="4" max="4" width="13.71"/>
    <col customWidth="1" min="5" max="5" width="28.0"/>
    <col customWidth="1" min="6" max="7" width="17.86"/>
    <col customWidth="1" min="8" max="8" width="22.29"/>
    <col customWidth="1" min="9" max="9" width="30.57"/>
    <col customWidth="1" min="12" max="12" width="65.0"/>
    <col customWidth="1" min="13" max="13" width="23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3"/>
      <c r="M1" s="5" t="s">
        <v>11</v>
      </c>
      <c r="N1" s="3"/>
    </row>
    <row r="2">
      <c r="A2" s="7" t="s">
        <v>14</v>
      </c>
      <c r="B2" s="7" t="s">
        <v>16</v>
      </c>
      <c r="C2" s="7" t="s">
        <v>16</v>
      </c>
      <c r="D2" s="9"/>
      <c r="F2" s="7" t="s">
        <v>16</v>
      </c>
      <c r="K2" s="11"/>
      <c r="M2" s="13" t="s">
        <v>19</v>
      </c>
    </row>
    <row r="3">
      <c r="A3" s="24" t="str">
        <f>IFERROR(__xludf.DUMMYFUNCTION("IFERROR(QUERY(FacultyRecords!C2:C1000,"""",1),"""")"),"Joseph A Vistal")</f>
        <v>Joseph A Vistal</v>
      </c>
      <c r="B3" s="28" t="str">
        <f>IFERROR(__xludf.DUMMYFUNCTION("IFERROR(QUERY(FacultyRecords!D2:D1000,"""",1),"""")"),"2nd")</f>
        <v>2nd</v>
      </c>
      <c r="C3" s="28" t="str">
        <f>IFERROR(__xludf.DUMMYFUNCTION("IFERROR(QUERY(FacultyRecords!E2:E1000,"""",1),"""")"),"2019-2020")</f>
        <v>2019-2020</v>
      </c>
      <c r="D3" s="30">
        <f>IFERROR(__xludf.DUMMYFUNCTION("IFERROR(QUERY(FacultyRecords!A2:A1000,"""",0),""select * where A= DATEVALUE('A')"")"),43815.54466369213)</f>
        <v>43815.54466</v>
      </c>
      <c r="E3" s="28" t="str">
        <f>IFERROR(__xludf.DUMMYFUNCTION("IFERROR(QUERY(FacultyRecords!F2:F1000,"""",1),"""")"),"Limuel Jay Galanida")</f>
        <v>Limuel Jay Galanida</v>
      </c>
      <c r="F3" s="24" t="str">
        <f>IFERROR(__xludf.DUMMYFUNCTION("IFERROR(QUERY(FacultyRecords!J2:J1000,"""",1),"""")"),"Student")</f>
        <v>Student</v>
      </c>
      <c r="G3" s="24" t="str">
        <f>IFERROR(__xludf.DUMMYFUNCTION("IFERROR(QUERY(FacultyRecords!K2:K1000,"""",1),"""")"),"DCT 2")</f>
        <v>DCT 2</v>
      </c>
      <c r="H3" s="24" t="str">
        <f>IFERROR(__xludf.DUMMYFUNCTION("IFERROR(QUERY(FacultyRecords!G2:G1000,"""",1),"""")"),"+63982524025")</f>
        <v>+63982524025</v>
      </c>
      <c r="I3" s="24" t="str">
        <f>IFERROR(__xludf.DUMMYFUNCTION("IFERROR(QUERY(FacultyRecords!H2:H1000,"""",1),"""")"),"System Ideas")</f>
        <v>System Ideas</v>
      </c>
      <c r="J3" s="40">
        <f>IFERROR(__xludf.DUMMYFUNCTION("IFERROR(QUERY(FacultyRecords!B2:B1000,"""",0),"""")"),0.4048611111102218)</f>
        <v>0.4048611111</v>
      </c>
      <c r="K3" s="40">
        <f>IFERROR(__xludf.DUMMYFUNCTION("IFERROR(QUERY(FacultyRecords!A2:A1000,"""",0),""select * where A2= TIMEVALUE('FacultyRecords'!A)"")"),43815.54466369213)</f>
        <v>43815.54466</v>
      </c>
      <c r="L3" s="44" t="str">
        <f>IFERROR(__xludf.DUMMYFUNCTION("IFERROR(QUERY(FacultyRecords!I2:I1000,"""",1),"""")"),"https://drive.google.com/open?id=1ha7UHziQ8o0y_ii9oU2RGoLdKYacMzr7")</f>
        <v>https://drive.google.com/open?id=1ha7UHziQ8o0y_ii9oU2RGoLdKYacMzr7</v>
      </c>
      <c r="M3" s="7" t="s">
        <v>35</v>
      </c>
    </row>
    <row r="4">
      <c r="A4" s="24" t="str">
        <f>IFERROR(__xludf.DUMMYFUNCTION("""COMPUTED_VALUE"""),"Joseph A Vistal")</f>
        <v>Joseph A Vistal</v>
      </c>
      <c r="B4" s="24" t="str">
        <f>IFERROR(__xludf.DUMMYFUNCTION("""COMPUTED_VALUE"""),"2nd")</f>
        <v>2nd</v>
      </c>
      <c r="C4" s="24" t="str">
        <f>IFERROR(__xludf.DUMMYFUNCTION("""COMPUTED_VALUE"""),"2019-2020")</f>
        <v>2019-2020</v>
      </c>
      <c r="D4" s="9">
        <f>IFERROR(__xludf.DUMMYFUNCTION("""COMPUTED_VALUE"""),43815.54899689815)</f>
        <v>43815.549</v>
      </c>
      <c r="E4" s="24" t="str">
        <f>IFERROR(__xludf.DUMMYFUNCTION("""COMPUTED_VALUE"""),"Jamela Balanis")</f>
        <v>Jamela Balanis</v>
      </c>
      <c r="F4" s="24" t="str">
        <f>IFERROR(__xludf.DUMMYFUNCTION("""COMPUTED_VALUE"""),"Student")</f>
        <v>Student</v>
      </c>
      <c r="G4" s="24" t="str">
        <f>IFERROR(__xludf.DUMMYFUNCTION("""COMPUTED_VALUE"""),"DCT 2")</f>
        <v>DCT 2</v>
      </c>
      <c r="H4" s="24" t="str">
        <f>IFERROR(__xludf.DUMMYFUNCTION("""COMPUTED_VALUE"""),"demo@demo.com")</f>
        <v>demo@demo.com</v>
      </c>
      <c r="I4" s="24" t="str">
        <f>IFERROR(__xludf.DUMMYFUNCTION("""COMPUTED_VALUE"""),"System Checking")</f>
        <v>System Checking</v>
      </c>
      <c r="J4" s="40">
        <f>IFERROR(__xludf.DUMMYFUNCTION("""COMPUTED_VALUE"""),0.047916666666424135)</f>
        <v>0.04791666667</v>
      </c>
      <c r="K4" s="40">
        <f>IFERROR(__xludf.DUMMYFUNCTION("""COMPUTED_VALUE"""),43815.54899689815)</f>
        <v>43815.549</v>
      </c>
      <c r="L4" s="44" t="str">
        <f>IFERROR(__xludf.DUMMYFUNCTION("""COMPUTED_VALUE"""),"https://drive.google.com/open?id=1VmYlC6eiiAWL0GZFeNOoJJ8pOHB57pd_")</f>
        <v>https://drive.google.com/open?id=1VmYlC6eiiAWL0GZFeNOoJJ8pOHB57pd_</v>
      </c>
      <c r="M4" s="4" t="s">
        <v>35</v>
      </c>
    </row>
    <row r="5">
      <c r="A5" s="24" t="str">
        <f>IFERROR(__xludf.DUMMYFUNCTION("""COMPUTED_VALUE"""),"Ronald A Monzon")</f>
        <v>Ronald A Monzon</v>
      </c>
      <c r="B5" s="24" t="str">
        <f>IFERROR(__xludf.DUMMYFUNCTION("""COMPUTED_VALUE"""),"2nd")</f>
        <v>2nd</v>
      </c>
      <c r="C5" s="24" t="str">
        <f>IFERROR(__xludf.DUMMYFUNCTION("""COMPUTED_VALUE"""),"2019-2020")</f>
        <v>2019-2020</v>
      </c>
      <c r="D5" s="9">
        <f>IFERROR(__xludf.DUMMYFUNCTION("""COMPUTED_VALUE"""),43816.49972626157)</f>
        <v>43816.49973</v>
      </c>
      <c r="E5" s="24" t="str">
        <f>IFERROR(__xludf.DUMMYFUNCTION("""COMPUTED_VALUE"""),"Gia B Dellola")</f>
        <v>Gia B Dellola</v>
      </c>
      <c r="F5" s="24" t="str">
        <f>IFERROR(__xludf.DUMMYFUNCTION("""COMPUTED_VALUE"""),"Student")</f>
        <v>Student</v>
      </c>
      <c r="G5" s="24" t="str">
        <f>IFERROR(__xludf.DUMMYFUNCTION("""COMPUTED_VALUE"""),"DCT 2")</f>
        <v>DCT 2</v>
      </c>
      <c r="H5" s="24" t="str">
        <f>IFERROR(__xludf.DUMMYFUNCTION("""COMPUTED_VALUE"""),"gia@yahho.com")</f>
        <v>gia@yahho.com</v>
      </c>
      <c r="I5" s="24" t="str">
        <f>IFERROR(__xludf.DUMMYFUNCTION("""COMPUTED_VALUE"""),"Checking system and discussion")</f>
        <v>Checking system and discussion</v>
      </c>
      <c r="J5" s="40">
        <f>IFERROR(__xludf.DUMMYFUNCTION("""COMPUTED_VALUE"""),0.49791666666715173)</f>
        <v>0.4979166667</v>
      </c>
      <c r="K5" s="40">
        <f>IFERROR(__xludf.DUMMYFUNCTION("""COMPUTED_VALUE"""),43816.49972626157)</f>
        <v>43816.49973</v>
      </c>
      <c r="L5" s="44" t="str">
        <f>IFERROR(__xludf.DUMMYFUNCTION("""COMPUTED_VALUE"""),"https://drive.google.com/open?id=1WGHJyp4k0ie0Ubj3_jE_AMP4uYwE79Sa")</f>
        <v>https://drive.google.com/open?id=1WGHJyp4k0ie0Ubj3_jE_AMP4uYwE79Sa</v>
      </c>
      <c r="M5" s="4" t="s">
        <v>35</v>
      </c>
    </row>
    <row r="6">
      <c r="A6" s="24" t="str">
        <f>IFERROR(__xludf.DUMMYFUNCTION("""COMPUTED_VALUE"""),"Ronald A Monzon")</f>
        <v>Ronald A Monzon</v>
      </c>
      <c r="B6" s="24" t="str">
        <f>IFERROR(__xludf.DUMMYFUNCTION("""COMPUTED_VALUE"""),"2nd")</f>
        <v>2nd</v>
      </c>
      <c r="C6" s="24" t="str">
        <f>IFERROR(__xludf.DUMMYFUNCTION("""COMPUTED_VALUE"""),"2019-2020")</f>
        <v>2019-2020</v>
      </c>
      <c r="D6" s="9">
        <f>IFERROR(__xludf.DUMMYFUNCTION("""COMPUTED_VALUE"""),43817.41683200232)</f>
        <v>43817.41683</v>
      </c>
      <c r="E6" s="24" t="str">
        <f>IFERROR(__xludf.DUMMYFUNCTION("""COMPUTED_VALUE"""),"Jhon K Anton")</f>
        <v>Jhon K Anton</v>
      </c>
      <c r="F6" s="24" t="str">
        <f>IFERROR(__xludf.DUMMYFUNCTION("""COMPUTED_VALUE"""),"Student")</f>
        <v>Student</v>
      </c>
      <c r="G6" s="24" t="str">
        <f>IFERROR(__xludf.DUMMYFUNCTION("""COMPUTED_VALUE"""),"BSIT 3")</f>
        <v>BSIT 3</v>
      </c>
      <c r="H6" s="24" t="str">
        <f>IFERROR(__xludf.DUMMYFUNCTION("""COMPUTED_VALUE"""),"JhonAnton@yahoo.com")</f>
        <v>JhonAnton@yahoo.com</v>
      </c>
      <c r="I6" s="24" t="str">
        <f>IFERROR(__xludf.DUMMYFUNCTION("""COMPUTED_VALUE"""),"System Discussion")</f>
        <v>System Discussion</v>
      </c>
      <c r="J6" s="40">
        <f>IFERROR(__xludf.DUMMYFUNCTION("""COMPUTED_VALUE"""),0.3055555555547471)</f>
        <v>0.3055555556</v>
      </c>
      <c r="K6" s="40">
        <f>IFERROR(__xludf.DUMMYFUNCTION("""COMPUTED_VALUE"""),43817.41683200232)</f>
        <v>43817.41683</v>
      </c>
      <c r="L6" s="44" t="str">
        <f>IFERROR(__xludf.DUMMYFUNCTION("""COMPUTED_VALUE"""),"https://drive.google.com/open?id=1U6CyV4e52c7jxTl5S35VLxpbaprBuYNr")</f>
        <v>https://drive.google.com/open?id=1U6CyV4e52c7jxTl5S35VLxpbaprBuYNr</v>
      </c>
      <c r="M6" s="4" t="s">
        <v>35</v>
      </c>
    </row>
    <row r="7">
      <c r="A7" s="24" t="str">
        <f>IFERROR(__xludf.DUMMYFUNCTION("""COMPUTED_VALUE"""),"Ryan O Cuarez")</f>
        <v>Ryan O Cuarez</v>
      </c>
      <c r="B7" s="24" t="str">
        <f>IFERROR(__xludf.DUMMYFUNCTION("""COMPUTED_VALUE"""),"1st")</f>
        <v>1st</v>
      </c>
      <c r="C7" s="24" t="str">
        <f>IFERROR(__xludf.DUMMYFUNCTION("""COMPUTED_VALUE"""),"2019-2020")</f>
        <v>2019-2020</v>
      </c>
      <c r="D7" s="9">
        <f>IFERROR(__xludf.DUMMYFUNCTION("""COMPUTED_VALUE"""),43818.459355370374)</f>
        <v>43818.45936</v>
      </c>
      <c r="E7" s="24" t="str">
        <f>IFERROR(__xludf.DUMMYFUNCTION("""COMPUTED_VALUE"""),"Jessa K Cablan")</f>
        <v>Jessa K Cablan</v>
      </c>
      <c r="F7" s="24" t="str">
        <f>IFERROR(__xludf.DUMMYFUNCTION("""COMPUTED_VALUE"""),"Student")</f>
        <v>Student</v>
      </c>
      <c r="G7" s="24" t="str">
        <f>IFERROR(__xludf.DUMMYFUNCTION("""COMPUTED_VALUE"""),"BSEE 3")</f>
        <v>BSEE 3</v>
      </c>
      <c r="H7" s="24" t="str">
        <f>IFERROR(__xludf.DUMMYFUNCTION("""COMPUTED_VALUE"""),"jessa@yahoo.com")</f>
        <v>jessa@yahoo.com</v>
      </c>
      <c r="I7" s="24" t="str">
        <f>IFERROR(__xludf.DUMMYFUNCTION("""COMPUTED_VALUE"""),"Capstone Discussion")</f>
        <v>Capstone Discussion</v>
      </c>
      <c r="J7" s="40">
        <f>IFERROR(__xludf.DUMMYFUNCTION("""COMPUTED_VALUE"""),0.3958333333321207)</f>
        <v>0.3958333333</v>
      </c>
      <c r="K7" s="40">
        <f>IFERROR(__xludf.DUMMYFUNCTION("""COMPUTED_VALUE"""),43818.459355370374)</f>
        <v>43818.45936</v>
      </c>
      <c r="L7" s="44" t="str">
        <f>IFERROR(__xludf.DUMMYFUNCTION("""COMPUTED_VALUE"""),"https://drive.google.com/open?id=1wUHFQnKTaFCtB8acKPoQowQnmmkShIlU")</f>
        <v>https://drive.google.com/open?id=1wUHFQnKTaFCtB8acKPoQowQnmmkShIlU</v>
      </c>
      <c r="M7" s="4" t="s">
        <v>35</v>
      </c>
    </row>
    <row r="8">
      <c r="A8" s="24" t="str">
        <f>IFERROR(__xludf.DUMMYFUNCTION("""COMPUTED_VALUE"""),"Joseph A Vistal")</f>
        <v>Joseph A Vistal</v>
      </c>
      <c r="B8" s="24" t="str">
        <f>IFERROR(__xludf.DUMMYFUNCTION("""COMPUTED_VALUE"""),"2nd")</f>
        <v>2nd</v>
      </c>
      <c r="C8" s="24" t="str">
        <f>IFERROR(__xludf.DUMMYFUNCTION("""COMPUTED_VALUE"""),"2019-2020")</f>
        <v>2019-2020</v>
      </c>
      <c r="D8" s="9">
        <f>IFERROR(__xludf.DUMMYFUNCTION("""COMPUTED_VALUE"""),43839.368971516196)</f>
        <v>43839.36897</v>
      </c>
      <c r="E8" s="24" t="str">
        <f>IFERROR(__xludf.DUMMYFUNCTION("""COMPUTED_VALUE"""),"Jamela Balanis")</f>
        <v>Jamela Balanis</v>
      </c>
      <c r="F8" s="24" t="str">
        <f>IFERROR(__xludf.DUMMYFUNCTION("""COMPUTED_VALUE"""),"Student")</f>
        <v>Student</v>
      </c>
      <c r="G8" s="24" t="str">
        <f>IFERROR(__xludf.DUMMYFUNCTION("""COMPUTED_VALUE"""),"DCT 2")</f>
        <v>DCT 2</v>
      </c>
      <c r="H8" s="24" t="str">
        <f>IFERROR(__xludf.DUMMYFUNCTION("""COMPUTED_VALUE"""),"jamela@gmail.com")</f>
        <v>jamela@gmail.com</v>
      </c>
      <c r="I8" s="24" t="str">
        <f>IFERROR(__xludf.DUMMYFUNCTION("""COMPUTED_VALUE"""),"system re-check")</f>
        <v>system re-check</v>
      </c>
      <c r="J8" s="40">
        <f>IFERROR(__xludf.DUMMYFUNCTION("""COMPUTED_VALUE"""),0.3229166666678793)</f>
        <v>0.3229166667</v>
      </c>
      <c r="K8" s="40">
        <f>IFERROR(__xludf.DUMMYFUNCTION("""COMPUTED_VALUE"""),43839.368971516196)</f>
        <v>43839.36897</v>
      </c>
      <c r="L8" s="44" t="str">
        <f>IFERROR(__xludf.DUMMYFUNCTION("""COMPUTED_VALUE"""),"https://drive.google.com/open?id=1EEsFfxQknGQQCIv37b-ngnq0SXW63B8t")</f>
        <v>https://drive.google.com/open?id=1EEsFfxQknGQQCIv37b-ngnq0SXW63B8t</v>
      </c>
      <c r="M8" s="33" t="s">
        <v>35</v>
      </c>
    </row>
    <row r="9">
      <c r="A9" s="24" t="str">
        <f>IFERROR(__xludf.DUMMYFUNCTION("""COMPUTED_VALUE"""),"Joseph A Vistal")</f>
        <v>Joseph A Vistal</v>
      </c>
      <c r="B9" s="24" t="str">
        <f>IFERROR(__xludf.DUMMYFUNCTION("""COMPUTED_VALUE"""),"2nd")</f>
        <v>2nd</v>
      </c>
      <c r="C9" s="24" t="str">
        <f>IFERROR(__xludf.DUMMYFUNCTION("""COMPUTED_VALUE"""),"2019-2020")</f>
        <v>2019-2020</v>
      </c>
      <c r="D9" s="9">
        <f>IFERROR(__xludf.DUMMYFUNCTION("""COMPUTED_VALUE"""),43839.41846008102)</f>
        <v>43839.41846</v>
      </c>
      <c r="E9" s="24" t="str">
        <f>IFERROR(__xludf.DUMMYFUNCTION("""COMPUTED_VALUE"""),"Gia B Dellola")</f>
        <v>Gia B Dellola</v>
      </c>
      <c r="F9" s="24" t="str">
        <f>IFERROR(__xludf.DUMMYFUNCTION("""COMPUTED_VALUE"""),"Student")</f>
        <v>Student</v>
      </c>
      <c r="G9" s="24" t="str">
        <f>IFERROR(__xludf.DUMMYFUNCTION("""COMPUTED_VALUE"""),"DCT 2")</f>
        <v>DCT 2</v>
      </c>
      <c r="H9" s="24" t="str">
        <f>IFERROR(__xludf.DUMMYFUNCTION("""COMPUTED_VALUE"""),"gia@gmail.com")</f>
        <v>gia@gmail.com</v>
      </c>
      <c r="I9" s="24" t="str">
        <f>IFERROR(__xludf.DUMMYFUNCTION("""COMPUTED_VALUE"""),"System Checking")</f>
        <v>System Checking</v>
      </c>
      <c r="J9" s="40">
        <f>IFERROR(__xludf.DUMMYFUNCTION("""COMPUTED_VALUE"""),0.375)</f>
        <v>0.375</v>
      </c>
      <c r="K9" s="40">
        <f>IFERROR(__xludf.DUMMYFUNCTION("""COMPUTED_VALUE"""),43839.41846008102)</f>
        <v>43839.41846</v>
      </c>
      <c r="L9" s="44" t="str">
        <f>IFERROR(__xludf.DUMMYFUNCTION("""COMPUTED_VALUE"""),"https://drive.google.com/open?id=1J66v2Prmt-Z__s4ef34_yxkRFV6YP6vY")</f>
        <v>https://drive.google.com/open?id=1J66v2Prmt-Z__s4ef34_yxkRFV6YP6vY</v>
      </c>
      <c r="M9" s="13" t="s">
        <v>35</v>
      </c>
    </row>
    <row r="10">
      <c r="A10" s="24" t="str">
        <f>IFERROR(__xludf.DUMMYFUNCTION("""COMPUTED_VALUE"""),"Joseph A Vistal")</f>
        <v>Joseph A Vistal</v>
      </c>
      <c r="B10" s="24" t="str">
        <f>IFERROR(__xludf.DUMMYFUNCTION("""COMPUTED_VALUE"""),"2nd")</f>
        <v>2nd</v>
      </c>
      <c r="C10" s="24" t="str">
        <f>IFERROR(__xludf.DUMMYFUNCTION("""COMPUTED_VALUE"""),"2019-2020")</f>
        <v>2019-2020</v>
      </c>
      <c r="D10" s="9">
        <f>IFERROR(__xludf.DUMMYFUNCTION("""COMPUTED_VALUE"""),44181.54466435185)</f>
        <v>44181.54466</v>
      </c>
      <c r="E10" s="24" t="str">
        <f>IFERROR(__xludf.DUMMYFUNCTION("""COMPUTED_VALUE"""),"Limuel Jay Galanida")</f>
        <v>Limuel Jay Galanida</v>
      </c>
      <c r="F10" s="24" t="str">
        <f>IFERROR(__xludf.DUMMYFUNCTION("""COMPUTED_VALUE"""),"Student")</f>
        <v>Student</v>
      </c>
      <c r="G10" s="24" t="str">
        <f>IFERROR(__xludf.DUMMYFUNCTION("""COMPUTED_VALUE"""),"DCT 2")</f>
        <v>DCT 2</v>
      </c>
      <c r="H10" s="24" t="str">
        <f>IFERROR(__xludf.DUMMYFUNCTION("""COMPUTED_VALUE"""),"+63982524025")</f>
        <v>+63982524025</v>
      </c>
      <c r="I10" s="24" t="str">
        <f>IFERROR(__xludf.DUMMYFUNCTION("""COMPUTED_VALUE"""),"System Ideas")</f>
        <v>System Ideas</v>
      </c>
      <c r="J10" s="40">
        <f>IFERROR(__xludf.DUMMYFUNCTION("""COMPUTED_VALUE"""),0.4048611111102218)</f>
        <v>0.4048611111</v>
      </c>
      <c r="K10" s="40">
        <f>IFERROR(__xludf.DUMMYFUNCTION("""COMPUTED_VALUE"""),44181.54466435185)</f>
        <v>44181.54466</v>
      </c>
      <c r="L10" s="44" t="str">
        <f>IFERROR(__xludf.DUMMYFUNCTION("""COMPUTED_VALUE"""),"https://drive.google.com/open?id=1ha7UHziQ8o0y_ii9oU2RGoLdKYacMzr7")</f>
        <v>https://drive.google.com/open?id=1ha7UHziQ8o0y_ii9oU2RGoLdKYacMzr7</v>
      </c>
      <c r="M10" s="13" t="s">
        <v>35</v>
      </c>
    </row>
    <row r="11">
      <c r="A11" s="24" t="str">
        <f>IFERROR(__xludf.DUMMYFUNCTION("""COMPUTED_VALUE"""),"Joseph A Vistal")</f>
        <v>Joseph A Vistal</v>
      </c>
      <c r="B11" s="24" t="str">
        <f>IFERROR(__xludf.DUMMYFUNCTION("""COMPUTED_VALUE"""),"2nd")</f>
        <v>2nd</v>
      </c>
      <c r="C11" s="24" t="str">
        <f>IFERROR(__xludf.DUMMYFUNCTION("""COMPUTED_VALUE"""),"2019-2020")</f>
        <v>2019-2020</v>
      </c>
      <c r="D11" s="9">
        <f>IFERROR(__xludf.DUMMYFUNCTION("""COMPUTED_VALUE"""),43841.44385950232)</f>
        <v>43841.44386</v>
      </c>
      <c r="E11" s="24" t="str">
        <f>IFERROR(__xludf.DUMMYFUNCTION("""COMPUTED_VALUE"""),"Gia B Dellola")</f>
        <v>Gia B Dellola</v>
      </c>
      <c r="F11" s="24" t="str">
        <f>IFERROR(__xludf.DUMMYFUNCTION("""COMPUTED_VALUE"""),"Student")</f>
        <v>Student</v>
      </c>
      <c r="G11" s="24" t="str">
        <f>IFERROR(__xludf.DUMMYFUNCTION("""COMPUTED_VALUE"""),"DCT 2")</f>
        <v>DCT 2</v>
      </c>
      <c r="H11" s="24" t="str">
        <f>IFERROR(__xludf.DUMMYFUNCTION("""COMPUTED_VALUE"""),"gia@gmail.com")</f>
        <v>gia@gmail.com</v>
      </c>
      <c r="I11" s="24" t="str">
        <f>IFERROR(__xludf.DUMMYFUNCTION("""COMPUTED_VALUE"""),"System Checking")</f>
        <v>System Checking</v>
      </c>
      <c r="J11" s="40">
        <f>IFERROR(__xludf.DUMMYFUNCTION("""COMPUTED_VALUE"""),0.40277777777737356)</f>
        <v>0.4027777778</v>
      </c>
      <c r="K11" s="40">
        <f>IFERROR(__xludf.DUMMYFUNCTION("""COMPUTED_VALUE"""),43841.44385950232)</f>
        <v>43841.44386</v>
      </c>
      <c r="L11" s="44" t="str">
        <f>IFERROR(__xludf.DUMMYFUNCTION("""COMPUTED_VALUE"""),"https://drive.google.com/open?id=1X5JfewCFiVJj0Mi80CElfxCJ12CP4wfU")</f>
        <v>https://drive.google.com/open?id=1X5JfewCFiVJj0Mi80CElfxCJ12CP4wfU</v>
      </c>
      <c r="M11" s="13" t="s">
        <v>35</v>
      </c>
    </row>
    <row r="12">
      <c r="A12" s="24" t="str">
        <f>IFERROR(__xludf.DUMMYFUNCTION("""COMPUTED_VALUE"""),"Joseph A Vistal")</f>
        <v>Joseph A Vistal</v>
      </c>
      <c r="B12" s="24" t="str">
        <f>IFERROR(__xludf.DUMMYFUNCTION("""COMPUTED_VALUE"""),"2nd")</f>
        <v>2nd</v>
      </c>
      <c r="C12" s="24" t="str">
        <f>IFERROR(__xludf.DUMMYFUNCTION("""COMPUTED_VALUE"""),"2019-2020")</f>
        <v>2019-2020</v>
      </c>
      <c r="D12" s="9">
        <f>IFERROR(__xludf.DUMMYFUNCTION("""COMPUTED_VALUE"""),43841.44851269676)</f>
        <v>43841.44851</v>
      </c>
      <c r="E12" s="24" t="str">
        <f>IFERROR(__xludf.DUMMYFUNCTION("""COMPUTED_VALUE"""),"Limuel Jay Galanida")</f>
        <v>Limuel Jay Galanida</v>
      </c>
      <c r="F12" s="24" t="str">
        <f>IFERROR(__xludf.DUMMYFUNCTION("""COMPUTED_VALUE"""),"Student")</f>
        <v>Student</v>
      </c>
      <c r="G12" s="24" t="str">
        <f>IFERROR(__xludf.DUMMYFUNCTION("""COMPUTED_VALUE"""),"DCT 2")</f>
        <v>DCT 2</v>
      </c>
      <c r="H12" s="24" t="str">
        <f>IFERROR(__xludf.DUMMYFUNCTION("""COMPUTED_VALUE"""),"+63982524025")</f>
        <v>+63982524025</v>
      </c>
      <c r="I12" s="24" t="str">
        <f>IFERROR(__xludf.DUMMYFUNCTION("""COMPUTED_VALUE"""),"System Checking")</f>
        <v>System Checking</v>
      </c>
      <c r="J12" s="40">
        <f>IFERROR(__xludf.DUMMYFUNCTION("""COMPUTED_VALUE"""),0.42361111110949423)</f>
        <v>0.4236111111</v>
      </c>
      <c r="K12" s="40">
        <f>IFERROR(__xludf.DUMMYFUNCTION("""COMPUTED_VALUE"""),43841.44851269676)</f>
        <v>43841.44851</v>
      </c>
      <c r="L12" s="44" t="str">
        <f>IFERROR(__xludf.DUMMYFUNCTION("""COMPUTED_VALUE"""),"https://drive.google.com/open?id=1UNJcVlzJ6iAHbeK4vOCFI3GllOZ0DRNW")</f>
        <v>https://drive.google.com/open?id=1UNJcVlzJ6iAHbeK4vOCFI3GllOZ0DRNW</v>
      </c>
      <c r="M12" s="13" t="s">
        <v>35</v>
      </c>
    </row>
    <row r="13">
      <c r="A13" s="24" t="str">
        <f>IFERROR(__xludf.DUMMYFUNCTION("""COMPUTED_VALUE"""),"Joseph A Vistal")</f>
        <v>Joseph A Vistal</v>
      </c>
      <c r="B13" s="24" t="str">
        <f>IFERROR(__xludf.DUMMYFUNCTION("""COMPUTED_VALUE"""),"2nd")</f>
        <v>2nd</v>
      </c>
      <c r="C13" s="24" t="str">
        <f>IFERROR(__xludf.DUMMYFUNCTION("""COMPUTED_VALUE"""),"2019-2020")</f>
        <v>2019-2020</v>
      </c>
      <c r="D13" s="9">
        <f>IFERROR(__xludf.DUMMYFUNCTION("""COMPUTED_VALUE"""),43841.45237950231)</f>
        <v>43841.45238</v>
      </c>
      <c r="E13" s="24" t="str">
        <f>IFERROR(__xludf.DUMMYFUNCTION("""COMPUTED_VALUE"""),"Princess P Apat")</f>
        <v>Princess P Apat</v>
      </c>
      <c r="F13" s="24" t="str">
        <f>IFERROR(__xludf.DUMMYFUNCTION("""COMPUTED_VALUE"""),"Student")</f>
        <v>Student</v>
      </c>
      <c r="G13" s="24" t="str">
        <f>IFERROR(__xludf.DUMMYFUNCTION("""COMPUTED_VALUE"""),"DCT 2")</f>
        <v>DCT 2</v>
      </c>
      <c r="H13" s="24" t="str">
        <f>IFERROR(__xludf.DUMMYFUNCTION("""COMPUTED_VALUE"""),"princess@gmail.com")</f>
        <v>princess@gmail.com</v>
      </c>
      <c r="I13" s="24" t="str">
        <f>IFERROR(__xludf.DUMMYFUNCTION("""COMPUTED_VALUE"""),"System Checking")</f>
        <v>System Checking</v>
      </c>
      <c r="J13" s="40">
        <f>IFERROR(__xludf.DUMMYFUNCTION("""COMPUTED_VALUE"""),0.4444444444452529)</f>
        <v>0.4444444444</v>
      </c>
      <c r="K13" s="40">
        <f>IFERROR(__xludf.DUMMYFUNCTION("""COMPUTED_VALUE"""),43841.45237950231)</f>
        <v>43841.45238</v>
      </c>
      <c r="L13" s="44" t="str">
        <f>IFERROR(__xludf.DUMMYFUNCTION("""COMPUTED_VALUE"""),"https://drive.google.com/open?id=1o2ZxDU5-5i842bMoiHHDBnbmX6FT-HjL")</f>
        <v>https://drive.google.com/open?id=1o2ZxDU5-5i842bMoiHHDBnbmX6FT-HjL</v>
      </c>
      <c r="M13" s="13" t="s">
        <v>35</v>
      </c>
    </row>
    <row r="14">
      <c r="A14" s="24" t="str">
        <f>IFERROR(__xludf.DUMMYFUNCTION("""COMPUTED_VALUE"""),"")</f>
        <v/>
      </c>
      <c r="B14" s="24" t="str">
        <f>IFERROR(__xludf.DUMMYFUNCTION("""COMPUTED_VALUE"""),"")</f>
        <v/>
      </c>
      <c r="C14" s="24" t="str">
        <f>IFERROR(__xludf.DUMMYFUNCTION("""COMPUTED_VALUE"""),"")</f>
        <v/>
      </c>
      <c r="D14" s="9" t="str">
        <f>IFERROR(__xludf.DUMMYFUNCTION("""COMPUTED_VALUE"""),"")</f>
        <v/>
      </c>
      <c r="E14" s="24" t="str">
        <f>IFERROR(__xludf.DUMMYFUNCTION("""COMPUTED_VALUE"""),"")</f>
        <v/>
      </c>
      <c r="F14" s="24" t="str">
        <f>IFERROR(__xludf.DUMMYFUNCTION("""COMPUTED_VALUE"""),"")</f>
        <v/>
      </c>
      <c r="G14" s="24" t="str">
        <f>IFERROR(__xludf.DUMMYFUNCTION("""COMPUTED_VALUE"""),"")</f>
        <v/>
      </c>
      <c r="H14" s="24" t="str">
        <f>IFERROR(__xludf.DUMMYFUNCTION("""COMPUTED_VALUE"""),"")</f>
        <v/>
      </c>
      <c r="I14" s="24" t="str">
        <f>IFERROR(__xludf.DUMMYFUNCTION("""COMPUTED_VALUE"""),"")</f>
        <v/>
      </c>
      <c r="J14" s="40" t="str">
        <f>IFERROR(__xludf.DUMMYFUNCTION("""COMPUTED_VALUE"""),"")</f>
        <v/>
      </c>
      <c r="K14" s="40" t="str">
        <f>IFERROR(__xludf.DUMMYFUNCTION("""COMPUTED_VALUE"""),"")</f>
        <v/>
      </c>
      <c r="L14" s="24" t="str">
        <f>IFERROR(__xludf.DUMMYFUNCTION("""COMPUTED_VALUE"""),"")</f>
        <v/>
      </c>
      <c r="M14" s="13" t="s">
        <v>35</v>
      </c>
    </row>
    <row r="15">
      <c r="A15" s="24" t="str">
        <f>IFERROR(__xludf.DUMMYFUNCTION("""COMPUTED_VALUE"""),"")</f>
        <v/>
      </c>
      <c r="B15" s="24" t="str">
        <f>IFERROR(__xludf.DUMMYFUNCTION("""COMPUTED_VALUE"""),"")</f>
        <v/>
      </c>
      <c r="C15" s="24" t="str">
        <f>IFERROR(__xludf.DUMMYFUNCTION("""COMPUTED_VALUE"""),"")</f>
        <v/>
      </c>
      <c r="D15" s="9" t="str">
        <f>IFERROR(__xludf.DUMMYFUNCTION("""COMPUTED_VALUE"""),"")</f>
        <v/>
      </c>
      <c r="E15" s="24" t="str">
        <f>IFERROR(__xludf.DUMMYFUNCTION("""COMPUTED_VALUE"""),"")</f>
        <v/>
      </c>
      <c r="F15" s="24" t="str">
        <f>IFERROR(__xludf.DUMMYFUNCTION("""COMPUTED_VALUE"""),"")</f>
        <v/>
      </c>
      <c r="G15" s="24" t="str">
        <f>IFERROR(__xludf.DUMMYFUNCTION("""COMPUTED_VALUE"""),"")</f>
        <v/>
      </c>
      <c r="H15" s="24" t="str">
        <f>IFERROR(__xludf.DUMMYFUNCTION("""COMPUTED_VALUE"""),"")</f>
        <v/>
      </c>
      <c r="I15" s="24" t="str">
        <f>IFERROR(__xludf.DUMMYFUNCTION("""COMPUTED_VALUE"""),"")</f>
        <v/>
      </c>
      <c r="J15" s="40" t="str">
        <f>IFERROR(__xludf.DUMMYFUNCTION("""COMPUTED_VALUE"""),"")</f>
        <v/>
      </c>
      <c r="K15" s="40" t="str">
        <f>IFERROR(__xludf.DUMMYFUNCTION("""COMPUTED_VALUE"""),"")</f>
        <v/>
      </c>
      <c r="L15" s="24" t="str">
        <f>IFERROR(__xludf.DUMMYFUNCTION("""COMPUTED_VALUE"""),"")</f>
        <v/>
      </c>
      <c r="M15" s="13" t="s">
        <v>35</v>
      </c>
    </row>
    <row r="16">
      <c r="A16" s="24" t="str">
        <f>IFERROR(__xludf.DUMMYFUNCTION("""COMPUTED_VALUE"""),"")</f>
        <v/>
      </c>
      <c r="B16" s="24" t="str">
        <f>IFERROR(__xludf.DUMMYFUNCTION("""COMPUTED_VALUE"""),"")</f>
        <v/>
      </c>
      <c r="C16" s="24" t="str">
        <f>IFERROR(__xludf.DUMMYFUNCTION("""COMPUTED_VALUE"""),"")</f>
        <v/>
      </c>
      <c r="D16" s="9" t="str">
        <f>IFERROR(__xludf.DUMMYFUNCTION("""COMPUTED_VALUE"""),"")</f>
        <v/>
      </c>
      <c r="E16" s="24" t="str">
        <f>IFERROR(__xludf.DUMMYFUNCTION("""COMPUTED_VALUE"""),"")</f>
        <v/>
      </c>
      <c r="F16" s="24" t="str">
        <f>IFERROR(__xludf.DUMMYFUNCTION("""COMPUTED_VALUE"""),"")</f>
        <v/>
      </c>
      <c r="G16" s="24" t="str">
        <f>IFERROR(__xludf.DUMMYFUNCTION("""COMPUTED_VALUE"""),"")</f>
        <v/>
      </c>
      <c r="H16" s="24" t="str">
        <f>IFERROR(__xludf.DUMMYFUNCTION("""COMPUTED_VALUE"""),"")</f>
        <v/>
      </c>
      <c r="I16" s="24" t="str">
        <f>IFERROR(__xludf.DUMMYFUNCTION("""COMPUTED_VALUE"""),"")</f>
        <v/>
      </c>
      <c r="J16" s="40" t="str">
        <f>IFERROR(__xludf.DUMMYFUNCTION("""COMPUTED_VALUE"""),"")</f>
        <v/>
      </c>
      <c r="K16" s="40" t="str">
        <f>IFERROR(__xludf.DUMMYFUNCTION("""COMPUTED_VALUE"""),"")</f>
        <v/>
      </c>
      <c r="L16" s="24" t="str">
        <f>IFERROR(__xludf.DUMMYFUNCTION("""COMPUTED_VALUE"""),"")</f>
        <v/>
      </c>
      <c r="M16" s="13" t="s">
        <v>35</v>
      </c>
    </row>
    <row r="17">
      <c r="A17" s="24" t="str">
        <f>IFERROR(__xludf.DUMMYFUNCTION("""COMPUTED_VALUE"""),"")</f>
        <v/>
      </c>
      <c r="B17" s="24" t="str">
        <f>IFERROR(__xludf.DUMMYFUNCTION("""COMPUTED_VALUE"""),"")</f>
        <v/>
      </c>
      <c r="C17" s="24" t="str">
        <f>IFERROR(__xludf.DUMMYFUNCTION("""COMPUTED_VALUE"""),"")</f>
        <v/>
      </c>
      <c r="D17" s="86" t="str">
        <f>IFERROR(__xludf.DUMMYFUNCTION("""COMPUTED_VALUE"""),"")</f>
        <v/>
      </c>
      <c r="E17" s="24" t="str">
        <f>IFERROR(__xludf.DUMMYFUNCTION("""COMPUTED_VALUE"""),"")</f>
        <v/>
      </c>
      <c r="F17" s="24" t="str">
        <f>IFERROR(__xludf.DUMMYFUNCTION("""COMPUTED_VALUE"""),"")</f>
        <v/>
      </c>
      <c r="G17" s="24" t="str">
        <f>IFERROR(__xludf.DUMMYFUNCTION("""COMPUTED_VALUE"""),"")</f>
        <v/>
      </c>
      <c r="H17" s="24" t="str">
        <f>IFERROR(__xludf.DUMMYFUNCTION("""COMPUTED_VALUE"""),"")</f>
        <v/>
      </c>
      <c r="I17" s="24" t="str">
        <f>IFERROR(__xludf.DUMMYFUNCTION("""COMPUTED_VALUE"""),"")</f>
        <v/>
      </c>
      <c r="J17" s="40" t="str">
        <f>IFERROR(__xludf.DUMMYFUNCTION("""COMPUTED_VALUE"""),"")</f>
        <v/>
      </c>
      <c r="K17" s="40" t="str">
        <f>IFERROR(__xludf.DUMMYFUNCTION("""COMPUTED_VALUE"""),"")</f>
        <v/>
      </c>
      <c r="L17" s="24" t="str">
        <f>IFERROR(__xludf.DUMMYFUNCTION("""COMPUTED_VALUE"""),"")</f>
        <v/>
      </c>
      <c r="M17" s="13" t="s">
        <v>35</v>
      </c>
    </row>
    <row r="18">
      <c r="A18" s="24" t="str">
        <f>IFERROR(__xludf.DUMMYFUNCTION("""COMPUTED_VALUE"""),"")</f>
        <v/>
      </c>
      <c r="B18" s="24" t="str">
        <f>IFERROR(__xludf.DUMMYFUNCTION("""COMPUTED_VALUE"""),"")</f>
        <v/>
      </c>
      <c r="C18" s="24" t="str">
        <f>IFERROR(__xludf.DUMMYFUNCTION("""COMPUTED_VALUE"""),"")</f>
        <v/>
      </c>
      <c r="D18" s="86" t="str">
        <f>IFERROR(__xludf.DUMMYFUNCTION("""COMPUTED_VALUE"""),"")</f>
        <v/>
      </c>
      <c r="E18" s="24" t="str">
        <f>IFERROR(__xludf.DUMMYFUNCTION("""COMPUTED_VALUE"""),"")</f>
        <v/>
      </c>
      <c r="F18" s="24" t="str">
        <f>IFERROR(__xludf.DUMMYFUNCTION("""COMPUTED_VALUE"""),"")</f>
        <v/>
      </c>
      <c r="G18" s="24" t="str">
        <f>IFERROR(__xludf.DUMMYFUNCTION("""COMPUTED_VALUE"""),"")</f>
        <v/>
      </c>
      <c r="H18" s="24" t="str">
        <f>IFERROR(__xludf.DUMMYFUNCTION("""COMPUTED_VALUE"""),"")</f>
        <v/>
      </c>
      <c r="I18" s="24" t="str">
        <f>IFERROR(__xludf.DUMMYFUNCTION("""COMPUTED_VALUE"""),"")</f>
        <v/>
      </c>
      <c r="J18" s="40" t="str">
        <f>IFERROR(__xludf.DUMMYFUNCTION("""COMPUTED_VALUE"""),"")</f>
        <v/>
      </c>
      <c r="K18" s="40" t="str">
        <f>IFERROR(__xludf.DUMMYFUNCTION("""COMPUTED_VALUE"""),"")</f>
        <v/>
      </c>
      <c r="L18" s="24" t="str">
        <f>IFERROR(__xludf.DUMMYFUNCTION("""COMPUTED_VALUE"""),"")</f>
        <v/>
      </c>
      <c r="M18" s="13" t="s">
        <v>35</v>
      </c>
    </row>
    <row r="19">
      <c r="A19" s="24" t="str">
        <f>IFERROR(__xludf.DUMMYFUNCTION("""COMPUTED_VALUE"""),"")</f>
        <v/>
      </c>
      <c r="B19" s="24" t="str">
        <f>IFERROR(__xludf.DUMMYFUNCTION("""COMPUTED_VALUE"""),"")</f>
        <v/>
      </c>
      <c r="C19" s="24" t="str">
        <f>IFERROR(__xludf.DUMMYFUNCTION("""COMPUTED_VALUE"""),"")</f>
        <v/>
      </c>
      <c r="D19" s="86" t="str">
        <f>IFERROR(__xludf.DUMMYFUNCTION("""COMPUTED_VALUE"""),"")</f>
        <v/>
      </c>
      <c r="E19" s="24" t="str">
        <f>IFERROR(__xludf.DUMMYFUNCTION("""COMPUTED_VALUE"""),"")</f>
        <v/>
      </c>
      <c r="F19" s="24" t="str">
        <f>IFERROR(__xludf.DUMMYFUNCTION("""COMPUTED_VALUE"""),"")</f>
        <v/>
      </c>
      <c r="G19" s="24" t="str">
        <f>IFERROR(__xludf.DUMMYFUNCTION("""COMPUTED_VALUE"""),"")</f>
        <v/>
      </c>
      <c r="H19" s="24" t="str">
        <f>IFERROR(__xludf.DUMMYFUNCTION("""COMPUTED_VALUE"""),"")</f>
        <v/>
      </c>
      <c r="I19" s="24" t="str">
        <f>IFERROR(__xludf.DUMMYFUNCTION("""COMPUTED_VALUE"""),"")</f>
        <v/>
      </c>
      <c r="J19" s="40" t="str">
        <f>IFERROR(__xludf.DUMMYFUNCTION("""COMPUTED_VALUE"""),"")</f>
        <v/>
      </c>
      <c r="K19" s="88" t="str">
        <f>IFERROR(__xludf.DUMMYFUNCTION("""COMPUTED_VALUE"""),"")</f>
        <v/>
      </c>
      <c r="L19" s="24" t="str">
        <f>IFERROR(__xludf.DUMMYFUNCTION("""COMPUTED_VALUE"""),"")</f>
        <v/>
      </c>
      <c r="M19" s="13" t="s">
        <v>35</v>
      </c>
    </row>
    <row r="20">
      <c r="A20" s="24" t="str">
        <f>IFERROR(__xludf.DUMMYFUNCTION("""COMPUTED_VALUE"""),"")</f>
        <v/>
      </c>
      <c r="B20" s="24" t="str">
        <f>IFERROR(__xludf.DUMMYFUNCTION("""COMPUTED_VALUE"""),"")</f>
        <v/>
      </c>
      <c r="C20" s="24" t="str">
        <f>IFERROR(__xludf.DUMMYFUNCTION("""COMPUTED_VALUE"""),"")</f>
        <v/>
      </c>
      <c r="D20" s="86" t="str">
        <f>IFERROR(__xludf.DUMMYFUNCTION("""COMPUTED_VALUE"""),"")</f>
        <v/>
      </c>
      <c r="E20" s="24" t="str">
        <f>IFERROR(__xludf.DUMMYFUNCTION("""COMPUTED_VALUE"""),"")</f>
        <v/>
      </c>
      <c r="F20" s="24" t="str">
        <f>IFERROR(__xludf.DUMMYFUNCTION("""COMPUTED_VALUE"""),"")</f>
        <v/>
      </c>
      <c r="G20" s="24" t="str">
        <f>IFERROR(__xludf.DUMMYFUNCTION("""COMPUTED_VALUE"""),"")</f>
        <v/>
      </c>
      <c r="H20" s="24" t="str">
        <f>IFERROR(__xludf.DUMMYFUNCTION("""COMPUTED_VALUE"""),"")</f>
        <v/>
      </c>
      <c r="I20" s="24" t="str">
        <f>IFERROR(__xludf.DUMMYFUNCTION("""COMPUTED_VALUE"""),"")</f>
        <v/>
      </c>
      <c r="J20" s="40" t="str">
        <f>IFERROR(__xludf.DUMMYFUNCTION("""COMPUTED_VALUE"""),"")</f>
        <v/>
      </c>
      <c r="K20" s="88" t="str">
        <f>IFERROR(__xludf.DUMMYFUNCTION("""COMPUTED_VALUE"""),"")</f>
        <v/>
      </c>
      <c r="L20" s="24" t="str">
        <f>IFERROR(__xludf.DUMMYFUNCTION("""COMPUTED_VALUE"""),"")</f>
        <v/>
      </c>
      <c r="M20" s="13" t="s">
        <v>35</v>
      </c>
    </row>
    <row r="21">
      <c r="A21" s="24" t="str">
        <f>IFERROR(__xludf.DUMMYFUNCTION("""COMPUTED_VALUE"""),"")</f>
        <v/>
      </c>
      <c r="B21" s="24" t="str">
        <f>IFERROR(__xludf.DUMMYFUNCTION("""COMPUTED_VALUE"""),"")</f>
        <v/>
      </c>
      <c r="C21" s="24" t="str">
        <f>IFERROR(__xludf.DUMMYFUNCTION("""COMPUTED_VALUE"""),"")</f>
        <v/>
      </c>
      <c r="D21" s="86" t="str">
        <f>IFERROR(__xludf.DUMMYFUNCTION("""COMPUTED_VALUE"""),"")</f>
        <v/>
      </c>
      <c r="E21" s="24" t="str">
        <f>IFERROR(__xludf.DUMMYFUNCTION("""COMPUTED_VALUE"""),"")</f>
        <v/>
      </c>
      <c r="F21" s="24" t="str">
        <f>IFERROR(__xludf.DUMMYFUNCTION("""COMPUTED_VALUE"""),"")</f>
        <v/>
      </c>
      <c r="G21" s="24" t="str">
        <f>IFERROR(__xludf.DUMMYFUNCTION("""COMPUTED_VALUE"""),"")</f>
        <v/>
      </c>
      <c r="H21" s="24" t="str">
        <f>IFERROR(__xludf.DUMMYFUNCTION("""COMPUTED_VALUE"""),"")</f>
        <v/>
      </c>
      <c r="I21" s="24" t="str">
        <f>IFERROR(__xludf.DUMMYFUNCTION("""COMPUTED_VALUE"""),"")</f>
        <v/>
      </c>
      <c r="J21" s="40" t="str">
        <f>IFERROR(__xludf.DUMMYFUNCTION("""COMPUTED_VALUE"""),"")</f>
        <v/>
      </c>
      <c r="K21" s="88" t="str">
        <f>IFERROR(__xludf.DUMMYFUNCTION("""COMPUTED_VALUE"""),"")</f>
        <v/>
      </c>
      <c r="L21" s="24" t="str">
        <f>IFERROR(__xludf.DUMMYFUNCTION("""COMPUTED_VALUE"""),"")</f>
        <v/>
      </c>
      <c r="M21" s="13" t="s">
        <v>35</v>
      </c>
    </row>
    <row r="22">
      <c r="A22" s="24" t="str">
        <f>IFERROR(__xludf.DUMMYFUNCTION("""COMPUTED_VALUE"""),"")</f>
        <v/>
      </c>
      <c r="B22" s="24" t="str">
        <f>IFERROR(__xludf.DUMMYFUNCTION("""COMPUTED_VALUE"""),"")</f>
        <v/>
      </c>
      <c r="C22" s="24" t="str">
        <f>IFERROR(__xludf.DUMMYFUNCTION("""COMPUTED_VALUE"""),"")</f>
        <v/>
      </c>
      <c r="D22" s="24" t="str">
        <f>IFERROR(__xludf.DUMMYFUNCTION("""COMPUTED_VALUE"""),"")</f>
        <v/>
      </c>
      <c r="E22" s="24" t="str">
        <f>IFERROR(__xludf.DUMMYFUNCTION("""COMPUTED_VALUE"""),"")</f>
        <v/>
      </c>
      <c r="F22" s="24" t="str">
        <f>IFERROR(__xludf.DUMMYFUNCTION("""COMPUTED_VALUE"""),"")</f>
        <v/>
      </c>
      <c r="G22" s="24" t="str">
        <f>IFERROR(__xludf.DUMMYFUNCTION("""COMPUTED_VALUE"""),"")</f>
        <v/>
      </c>
      <c r="H22" s="24" t="str">
        <f>IFERROR(__xludf.DUMMYFUNCTION("""COMPUTED_VALUE"""),"")</f>
        <v/>
      </c>
      <c r="I22" s="24" t="str">
        <f>IFERROR(__xludf.DUMMYFUNCTION("""COMPUTED_VALUE"""),"")</f>
        <v/>
      </c>
      <c r="J22" s="40" t="str">
        <f>IFERROR(__xludf.DUMMYFUNCTION("""COMPUTED_VALUE"""),"")</f>
        <v/>
      </c>
      <c r="K22" s="88" t="str">
        <f>IFERROR(__xludf.DUMMYFUNCTION("""COMPUTED_VALUE"""),"")</f>
        <v/>
      </c>
      <c r="L22" s="24" t="str">
        <f>IFERROR(__xludf.DUMMYFUNCTION("""COMPUTED_VALUE"""),"")</f>
        <v/>
      </c>
      <c r="M22" s="13" t="s">
        <v>35</v>
      </c>
    </row>
    <row r="23">
      <c r="A23" s="24" t="str">
        <f>IFERROR(__xludf.DUMMYFUNCTION("""COMPUTED_VALUE"""),"")</f>
        <v/>
      </c>
      <c r="B23" s="24" t="str">
        <f>IFERROR(__xludf.DUMMYFUNCTION("""COMPUTED_VALUE"""),"")</f>
        <v/>
      </c>
      <c r="C23" s="24" t="str">
        <f>IFERROR(__xludf.DUMMYFUNCTION("""COMPUTED_VALUE"""),"")</f>
        <v/>
      </c>
      <c r="D23" s="24" t="str">
        <f>IFERROR(__xludf.DUMMYFUNCTION("""COMPUTED_VALUE"""),"")</f>
        <v/>
      </c>
      <c r="E23" s="24" t="str">
        <f>IFERROR(__xludf.DUMMYFUNCTION("""COMPUTED_VALUE"""),"")</f>
        <v/>
      </c>
      <c r="F23" s="24" t="str">
        <f>IFERROR(__xludf.DUMMYFUNCTION("""COMPUTED_VALUE"""),"")</f>
        <v/>
      </c>
      <c r="G23" s="24" t="str">
        <f>IFERROR(__xludf.DUMMYFUNCTION("""COMPUTED_VALUE"""),"")</f>
        <v/>
      </c>
      <c r="H23" s="24" t="str">
        <f>IFERROR(__xludf.DUMMYFUNCTION("""COMPUTED_VALUE"""),"")</f>
        <v/>
      </c>
      <c r="I23" s="24" t="str">
        <f>IFERROR(__xludf.DUMMYFUNCTION("""COMPUTED_VALUE"""),"")</f>
        <v/>
      </c>
      <c r="J23" s="40" t="str">
        <f>IFERROR(__xludf.DUMMYFUNCTION("""COMPUTED_VALUE"""),"")</f>
        <v/>
      </c>
      <c r="K23" s="88" t="str">
        <f>IFERROR(__xludf.DUMMYFUNCTION("""COMPUTED_VALUE"""),"")</f>
        <v/>
      </c>
      <c r="L23" s="24" t="str">
        <f>IFERROR(__xludf.DUMMYFUNCTION("""COMPUTED_VALUE"""),"")</f>
        <v/>
      </c>
      <c r="M23" s="13" t="s">
        <v>35</v>
      </c>
    </row>
    <row r="24">
      <c r="A24" s="24" t="str">
        <f>IFERROR(__xludf.DUMMYFUNCTION("""COMPUTED_VALUE"""),"")</f>
        <v/>
      </c>
      <c r="B24" s="24" t="str">
        <f>IFERROR(__xludf.DUMMYFUNCTION("""COMPUTED_VALUE"""),"")</f>
        <v/>
      </c>
      <c r="C24" s="24" t="str">
        <f>IFERROR(__xludf.DUMMYFUNCTION("""COMPUTED_VALUE"""),"")</f>
        <v/>
      </c>
      <c r="D24" s="24" t="str">
        <f>IFERROR(__xludf.DUMMYFUNCTION("""COMPUTED_VALUE"""),"")</f>
        <v/>
      </c>
      <c r="E24" s="24" t="str">
        <f>IFERROR(__xludf.DUMMYFUNCTION("""COMPUTED_VALUE"""),"")</f>
        <v/>
      </c>
      <c r="F24" s="24" t="str">
        <f>IFERROR(__xludf.DUMMYFUNCTION("""COMPUTED_VALUE"""),"")</f>
        <v/>
      </c>
      <c r="G24" s="24" t="str">
        <f>IFERROR(__xludf.DUMMYFUNCTION("""COMPUTED_VALUE"""),"")</f>
        <v/>
      </c>
      <c r="H24" s="24" t="str">
        <f>IFERROR(__xludf.DUMMYFUNCTION("""COMPUTED_VALUE"""),"")</f>
        <v/>
      </c>
      <c r="I24" s="24" t="str">
        <f>IFERROR(__xludf.DUMMYFUNCTION("""COMPUTED_VALUE"""),"")</f>
        <v/>
      </c>
      <c r="J24" s="40" t="str">
        <f>IFERROR(__xludf.DUMMYFUNCTION("""COMPUTED_VALUE"""),"")</f>
        <v/>
      </c>
      <c r="K24" s="24" t="str">
        <f>IFERROR(__xludf.DUMMYFUNCTION("""COMPUTED_VALUE"""),"")</f>
        <v/>
      </c>
      <c r="L24" s="24" t="str">
        <f>IFERROR(__xludf.DUMMYFUNCTION("""COMPUTED_VALUE"""),"")</f>
        <v/>
      </c>
      <c r="M24" s="13" t="s">
        <v>35</v>
      </c>
    </row>
    <row r="25">
      <c r="A25" s="24" t="str">
        <f>IFERROR(__xludf.DUMMYFUNCTION("""COMPUTED_VALUE"""),"")</f>
        <v/>
      </c>
      <c r="B25" s="24" t="str">
        <f>IFERROR(__xludf.DUMMYFUNCTION("""COMPUTED_VALUE"""),"")</f>
        <v/>
      </c>
      <c r="C25" s="24" t="str">
        <f>IFERROR(__xludf.DUMMYFUNCTION("""COMPUTED_VALUE"""),"")</f>
        <v/>
      </c>
      <c r="D25" s="24" t="str">
        <f>IFERROR(__xludf.DUMMYFUNCTION("""COMPUTED_VALUE"""),"")</f>
        <v/>
      </c>
      <c r="E25" s="24" t="str">
        <f>IFERROR(__xludf.DUMMYFUNCTION("""COMPUTED_VALUE"""),"")</f>
        <v/>
      </c>
      <c r="F25" s="24" t="str">
        <f>IFERROR(__xludf.DUMMYFUNCTION("""COMPUTED_VALUE"""),"")</f>
        <v/>
      </c>
      <c r="G25" s="24" t="str">
        <f>IFERROR(__xludf.DUMMYFUNCTION("""COMPUTED_VALUE"""),"")</f>
        <v/>
      </c>
      <c r="H25" s="24" t="str">
        <f>IFERROR(__xludf.DUMMYFUNCTION("""COMPUTED_VALUE"""),"")</f>
        <v/>
      </c>
      <c r="I25" s="24" t="str">
        <f>IFERROR(__xludf.DUMMYFUNCTION("""COMPUTED_VALUE"""),"")</f>
        <v/>
      </c>
      <c r="J25" s="40" t="str">
        <f>IFERROR(__xludf.DUMMYFUNCTION("""COMPUTED_VALUE"""),"")</f>
        <v/>
      </c>
      <c r="K25" s="24" t="str">
        <f>IFERROR(__xludf.DUMMYFUNCTION("""COMPUTED_VALUE"""),"")</f>
        <v/>
      </c>
      <c r="L25" s="24" t="str">
        <f>IFERROR(__xludf.DUMMYFUNCTION("""COMPUTED_VALUE"""),"")</f>
        <v/>
      </c>
      <c r="M25" s="13" t="s">
        <v>35</v>
      </c>
    </row>
    <row r="26">
      <c r="A26" s="24" t="str">
        <f>IFERROR(__xludf.DUMMYFUNCTION("""COMPUTED_VALUE"""),"")</f>
        <v/>
      </c>
      <c r="B26" s="24" t="str">
        <f>IFERROR(__xludf.DUMMYFUNCTION("""COMPUTED_VALUE"""),"")</f>
        <v/>
      </c>
      <c r="C26" s="24" t="str">
        <f>IFERROR(__xludf.DUMMYFUNCTION("""COMPUTED_VALUE"""),"")</f>
        <v/>
      </c>
      <c r="D26" s="24" t="str">
        <f>IFERROR(__xludf.DUMMYFUNCTION("""COMPUTED_VALUE"""),"")</f>
        <v/>
      </c>
      <c r="E26" s="24" t="str">
        <f>IFERROR(__xludf.DUMMYFUNCTION("""COMPUTED_VALUE"""),"")</f>
        <v/>
      </c>
      <c r="F26" s="24" t="str">
        <f>IFERROR(__xludf.DUMMYFUNCTION("""COMPUTED_VALUE"""),"")</f>
        <v/>
      </c>
      <c r="G26" s="24" t="str">
        <f>IFERROR(__xludf.DUMMYFUNCTION("""COMPUTED_VALUE"""),"")</f>
        <v/>
      </c>
      <c r="H26" s="24" t="str">
        <f>IFERROR(__xludf.DUMMYFUNCTION("""COMPUTED_VALUE"""),"")</f>
        <v/>
      </c>
      <c r="I26" s="24" t="str">
        <f>IFERROR(__xludf.DUMMYFUNCTION("""COMPUTED_VALUE"""),"")</f>
        <v/>
      </c>
      <c r="J26" s="40" t="str">
        <f>IFERROR(__xludf.DUMMYFUNCTION("""COMPUTED_VALUE"""),"")</f>
        <v/>
      </c>
      <c r="K26" s="24" t="str">
        <f>IFERROR(__xludf.DUMMYFUNCTION("""COMPUTED_VALUE"""),"")</f>
        <v/>
      </c>
      <c r="L26" s="24" t="str">
        <f>IFERROR(__xludf.DUMMYFUNCTION("""COMPUTED_VALUE"""),"")</f>
        <v/>
      </c>
      <c r="M26" s="13" t="s">
        <v>35</v>
      </c>
    </row>
    <row r="27">
      <c r="A27" s="24" t="str">
        <f>IFERROR(__xludf.DUMMYFUNCTION("""COMPUTED_VALUE"""),"")</f>
        <v/>
      </c>
      <c r="B27" s="24" t="str">
        <f>IFERROR(__xludf.DUMMYFUNCTION("""COMPUTED_VALUE"""),"")</f>
        <v/>
      </c>
      <c r="C27" s="24" t="str">
        <f>IFERROR(__xludf.DUMMYFUNCTION("""COMPUTED_VALUE"""),"")</f>
        <v/>
      </c>
      <c r="D27" s="24" t="str">
        <f>IFERROR(__xludf.DUMMYFUNCTION("""COMPUTED_VALUE"""),"")</f>
        <v/>
      </c>
      <c r="E27" s="24" t="str">
        <f>IFERROR(__xludf.DUMMYFUNCTION("""COMPUTED_VALUE"""),"")</f>
        <v/>
      </c>
      <c r="F27" s="24" t="str">
        <f>IFERROR(__xludf.DUMMYFUNCTION("""COMPUTED_VALUE"""),"")</f>
        <v/>
      </c>
      <c r="G27" s="24" t="str">
        <f>IFERROR(__xludf.DUMMYFUNCTION("""COMPUTED_VALUE"""),"")</f>
        <v/>
      </c>
      <c r="H27" s="24" t="str">
        <f>IFERROR(__xludf.DUMMYFUNCTION("""COMPUTED_VALUE"""),"")</f>
        <v/>
      </c>
      <c r="I27" s="24" t="str">
        <f>IFERROR(__xludf.DUMMYFUNCTION("""COMPUTED_VALUE"""),"")</f>
        <v/>
      </c>
      <c r="J27" s="40" t="str">
        <f>IFERROR(__xludf.DUMMYFUNCTION("""COMPUTED_VALUE"""),"")</f>
        <v/>
      </c>
      <c r="K27" s="24" t="str">
        <f>IFERROR(__xludf.DUMMYFUNCTION("""COMPUTED_VALUE"""),"")</f>
        <v/>
      </c>
      <c r="L27" s="24" t="str">
        <f>IFERROR(__xludf.DUMMYFUNCTION("""COMPUTED_VALUE"""),"")</f>
        <v/>
      </c>
      <c r="M27" s="13" t="s">
        <v>35</v>
      </c>
    </row>
    <row r="28">
      <c r="A28" s="24" t="str">
        <f>IFERROR(__xludf.DUMMYFUNCTION("""COMPUTED_VALUE"""),"")</f>
        <v/>
      </c>
      <c r="B28" s="24" t="str">
        <f>IFERROR(__xludf.DUMMYFUNCTION("""COMPUTED_VALUE"""),"")</f>
        <v/>
      </c>
      <c r="C28" s="24" t="str">
        <f>IFERROR(__xludf.DUMMYFUNCTION("""COMPUTED_VALUE"""),"")</f>
        <v/>
      </c>
      <c r="D28" s="24" t="str">
        <f>IFERROR(__xludf.DUMMYFUNCTION("""COMPUTED_VALUE"""),"")</f>
        <v/>
      </c>
      <c r="E28" s="24" t="str">
        <f>IFERROR(__xludf.DUMMYFUNCTION("""COMPUTED_VALUE"""),"")</f>
        <v/>
      </c>
      <c r="F28" s="24" t="str">
        <f>IFERROR(__xludf.DUMMYFUNCTION("""COMPUTED_VALUE"""),"")</f>
        <v/>
      </c>
      <c r="G28" s="24" t="str">
        <f>IFERROR(__xludf.DUMMYFUNCTION("""COMPUTED_VALUE"""),"")</f>
        <v/>
      </c>
      <c r="H28" s="24" t="str">
        <f>IFERROR(__xludf.DUMMYFUNCTION("""COMPUTED_VALUE"""),"")</f>
        <v/>
      </c>
      <c r="I28" s="24" t="str">
        <f>IFERROR(__xludf.DUMMYFUNCTION("""COMPUTED_VALUE"""),"")</f>
        <v/>
      </c>
      <c r="J28" s="40" t="str">
        <f>IFERROR(__xludf.DUMMYFUNCTION("""COMPUTED_VALUE"""),"")</f>
        <v/>
      </c>
      <c r="K28" s="24" t="str">
        <f>IFERROR(__xludf.DUMMYFUNCTION("""COMPUTED_VALUE"""),"")</f>
        <v/>
      </c>
      <c r="L28" s="24" t="str">
        <f>IFERROR(__xludf.DUMMYFUNCTION("""COMPUTED_VALUE"""),"")</f>
        <v/>
      </c>
      <c r="M28" s="13" t="s">
        <v>35</v>
      </c>
    </row>
    <row r="29">
      <c r="A29" s="24" t="str">
        <f>IFERROR(__xludf.DUMMYFUNCTION("""COMPUTED_VALUE"""),"")</f>
        <v/>
      </c>
      <c r="B29" s="24" t="str">
        <f>IFERROR(__xludf.DUMMYFUNCTION("""COMPUTED_VALUE"""),"")</f>
        <v/>
      </c>
      <c r="C29" s="24" t="str">
        <f>IFERROR(__xludf.DUMMYFUNCTION("""COMPUTED_VALUE"""),"")</f>
        <v/>
      </c>
      <c r="D29" s="24" t="str">
        <f>IFERROR(__xludf.DUMMYFUNCTION("""COMPUTED_VALUE"""),"")</f>
        <v/>
      </c>
      <c r="E29" s="24" t="str">
        <f>IFERROR(__xludf.DUMMYFUNCTION("""COMPUTED_VALUE"""),"")</f>
        <v/>
      </c>
      <c r="F29" s="24" t="str">
        <f>IFERROR(__xludf.DUMMYFUNCTION("""COMPUTED_VALUE"""),"")</f>
        <v/>
      </c>
      <c r="G29" s="24" t="str">
        <f>IFERROR(__xludf.DUMMYFUNCTION("""COMPUTED_VALUE"""),"")</f>
        <v/>
      </c>
      <c r="H29" s="24" t="str">
        <f>IFERROR(__xludf.DUMMYFUNCTION("""COMPUTED_VALUE"""),"")</f>
        <v/>
      </c>
      <c r="I29" s="24" t="str">
        <f>IFERROR(__xludf.DUMMYFUNCTION("""COMPUTED_VALUE"""),"")</f>
        <v/>
      </c>
      <c r="J29" s="40" t="str">
        <f>IFERROR(__xludf.DUMMYFUNCTION("""COMPUTED_VALUE"""),"")</f>
        <v/>
      </c>
      <c r="K29" s="24" t="str">
        <f>IFERROR(__xludf.DUMMYFUNCTION("""COMPUTED_VALUE"""),"")</f>
        <v/>
      </c>
      <c r="L29" s="24" t="str">
        <f>IFERROR(__xludf.DUMMYFUNCTION("""COMPUTED_VALUE"""),"")</f>
        <v/>
      </c>
      <c r="M29" s="13" t="s">
        <v>35</v>
      </c>
    </row>
    <row r="30">
      <c r="A30" s="24" t="str">
        <f>IFERROR(__xludf.DUMMYFUNCTION("""COMPUTED_VALUE"""),"")</f>
        <v/>
      </c>
      <c r="B30" s="24" t="str">
        <f>IFERROR(__xludf.DUMMYFUNCTION("""COMPUTED_VALUE"""),"")</f>
        <v/>
      </c>
      <c r="C30" s="24" t="str">
        <f>IFERROR(__xludf.DUMMYFUNCTION("""COMPUTED_VALUE"""),"")</f>
        <v/>
      </c>
      <c r="D30" s="24" t="str">
        <f>IFERROR(__xludf.DUMMYFUNCTION("""COMPUTED_VALUE"""),"")</f>
        <v/>
      </c>
      <c r="E30" s="24" t="str">
        <f>IFERROR(__xludf.DUMMYFUNCTION("""COMPUTED_VALUE"""),"")</f>
        <v/>
      </c>
      <c r="F30" s="24" t="str">
        <f>IFERROR(__xludf.DUMMYFUNCTION("""COMPUTED_VALUE"""),"")</f>
        <v/>
      </c>
      <c r="G30" s="24" t="str">
        <f>IFERROR(__xludf.DUMMYFUNCTION("""COMPUTED_VALUE"""),"")</f>
        <v/>
      </c>
      <c r="H30" s="24" t="str">
        <f>IFERROR(__xludf.DUMMYFUNCTION("""COMPUTED_VALUE"""),"")</f>
        <v/>
      </c>
      <c r="I30" s="24" t="str">
        <f>IFERROR(__xludf.DUMMYFUNCTION("""COMPUTED_VALUE"""),"")</f>
        <v/>
      </c>
      <c r="J30" s="40" t="str">
        <f>IFERROR(__xludf.DUMMYFUNCTION("""COMPUTED_VALUE"""),"")</f>
        <v/>
      </c>
      <c r="K30" s="24" t="str">
        <f>IFERROR(__xludf.DUMMYFUNCTION("""COMPUTED_VALUE"""),"")</f>
        <v/>
      </c>
      <c r="L30" s="24" t="str">
        <f>IFERROR(__xludf.DUMMYFUNCTION("""COMPUTED_VALUE"""),"")</f>
        <v/>
      </c>
      <c r="M30" s="13" t="s">
        <v>35</v>
      </c>
    </row>
    <row r="31">
      <c r="A31" s="24" t="str">
        <f>IFERROR(__xludf.DUMMYFUNCTION("""COMPUTED_VALUE"""),"")</f>
        <v/>
      </c>
      <c r="B31" s="24" t="str">
        <f>IFERROR(__xludf.DUMMYFUNCTION("""COMPUTED_VALUE"""),"")</f>
        <v/>
      </c>
      <c r="C31" s="24" t="str">
        <f>IFERROR(__xludf.DUMMYFUNCTION("""COMPUTED_VALUE"""),"")</f>
        <v/>
      </c>
      <c r="D31" s="24" t="str">
        <f>IFERROR(__xludf.DUMMYFUNCTION("""COMPUTED_VALUE"""),"")</f>
        <v/>
      </c>
      <c r="E31" s="24" t="str">
        <f>IFERROR(__xludf.DUMMYFUNCTION("""COMPUTED_VALUE"""),"")</f>
        <v/>
      </c>
      <c r="F31" s="24" t="str">
        <f>IFERROR(__xludf.DUMMYFUNCTION("""COMPUTED_VALUE"""),"")</f>
        <v/>
      </c>
      <c r="G31" s="24" t="str">
        <f>IFERROR(__xludf.DUMMYFUNCTION("""COMPUTED_VALUE"""),"")</f>
        <v/>
      </c>
      <c r="H31" s="24" t="str">
        <f>IFERROR(__xludf.DUMMYFUNCTION("""COMPUTED_VALUE"""),"")</f>
        <v/>
      </c>
      <c r="I31" s="24" t="str">
        <f>IFERROR(__xludf.DUMMYFUNCTION("""COMPUTED_VALUE"""),"")</f>
        <v/>
      </c>
      <c r="J31" s="40" t="str">
        <f>IFERROR(__xludf.DUMMYFUNCTION("""COMPUTED_VALUE"""),"")</f>
        <v/>
      </c>
      <c r="K31" s="24" t="str">
        <f>IFERROR(__xludf.DUMMYFUNCTION("""COMPUTED_VALUE"""),"")</f>
        <v/>
      </c>
      <c r="L31" s="24" t="str">
        <f>IFERROR(__xludf.DUMMYFUNCTION("""COMPUTED_VALUE"""),"")</f>
        <v/>
      </c>
      <c r="M31" s="13" t="s">
        <v>35</v>
      </c>
    </row>
    <row r="32">
      <c r="A32" s="24" t="str">
        <f>IFERROR(__xludf.DUMMYFUNCTION("""COMPUTED_VALUE"""),"")</f>
        <v/>
      </c>
      <c r="B32" s="24" t="str">
        <f>IFERROR(__xludf.DUMMYFUNCTION("""COMPUTED_VALUE"""),"")</f>
        <v/>
      </c>
      <c r="C32" s="24" t="str">
        <f>IFERROR(__xludf.DUMMYFUNCTION("""COMPUTED_VALUE"""),"")</f>
        <v/>
      </c>
      <c r="D32" s="24" t="str">
        <f>IFERROR(__xludf.DUMMYFUNCTION("""COMPUTED_VALUE"""),"")</f>
        <v/>
      </c>
      <c r="E32" s="24" t="str">
        <f>IFERROR(__xludf.DUMMYFUNCTION("""COMPUTED_VALUE"""),"")</f>
        <v/>
      </c>
      <c r="F32" s="24" t="str">
        <f>IFERROR(__xludf.DUMMYFUNCTION("""COMPUTED_VALUE"""),"")</f>
        <v/>
      </c>
      <c r="G32" s="24" t="str">
        <f>IFERROR(__xludf.DUMMYFUNCTION("""COMPUTED_VALUE"""),"")</f>
        <v/>
      </c>
      <c r="H32" s="24" t="str">
        <f>IFERROR(__xludf.DUMMYFUNCTION("""COMPUTED_VALUE"""),"")</f>
        <v/>
      </c>
      <c r="I32" s="24" t="str">
        <f>IFERROR(__xludf.DUMMYFUNCTION("""COMPUTED_VALUE"""),"")</f>
        <v/>
      </c>
      <c r="J32" s="40" t="str">
        <f>IFERROR(__xludf.DUMMYFUNCTION("""COMPUTED_VALUE"""),"")</f>
        <v/>
      </c>
      <c r="K32" s="24" t="str">
        <f>IFERROR(__xludf.DUMMYFUNCTION("""COMPUTED_VALUE"""),"")</f>
        <v/>
      </c>
      <c r="L32" s="24" t="str">
        <f>IFERROR(__xludf.DUMMYFUNCTION("""COMPUTED_VALUE"""),"")</f>
        <v/>
      </c>
      <c r="M32" s="13" t="s">
        <v>35</v>
      </c>
    </row>
    <row r="33">
      <c r="A33" s="24" t="str">
        <f>IFERROR(__xludf.DUMMYFUNCTION("""COMPUTED_VALUE"""),"")</f>
        <v/>
      </c>
      <c r="B33" s="24" t="str">
        <f>IFERROR(__xludf.DUMMYFUNCTION("""COMPUTED_VALUE"""),"")</f>
        <v/>
      </c>
      <c r="C33" s="24" t="str">
        <f>IFERROR(__xludf.DUMMYFUNCTION("""COMPUTED_VALUE"""),"")</f>
        <v/>
      </c>
      <c r="D33" s="24" t="str">
        <f>IFERROR(__xludf.DUMMYFUNCTION("""COMPUTED_VALUE"""),"")</f>
        <v/>
      </c>
      <c r="E33" s="24" t="str">
        <f>IFERROR(__xludf.DUMMYFUNCTION("""COMPUTED_VALUE"""),"")</f>
        <v/>
      </c>
      <c r="F33" s="24" t="str">
        <f>IFERROR(__xludf.DUMMYFUNCTION("""COMPUTED_VALUE"""),"")</f>
        <v/>
      </c>
      <c r="G33" s="24" t="str">
        <f>IFERROR(__xludf.DUMMYFUNCTION("""COMPUTED_VALUE"""),"")</f>
        <v/>
      </c>
      <c r="H33" s="24" t="str">
        <f>IFERROR(__xludf.DUMMYFUNCTION("""COMPUTED_VALUE"""),"")</f>
        <v/>
      </c>
      <c r="I33" s="24" t="str">
        <f>IFERROR(__xludf.DUMMYFUNCTION("""COMPUTED_VALUE"""),"")</f>
        <v/>
      </c>
      <c r="J33" s="40" t="str">
        <f>IFERROR(__xludf.DUMMYFUNCTION("""COMPUTED_VALUE"""),"")</f>
        <v/>
      </c>
      <c r="K33" s="24" t="str">
        <f>IFERROR(__xludf.DUMMYFUNCTION("""COMPUTED_VALUE"""),"")</f>
        <v/>
      </c>
      <c r="L33" s="24" t="str">
        <f>IFERROR(__xludf.DUMMYFUNCTION("""COMPUTED_VALUE"""),"")</f>
        <v/>
      </c>
      <c r="M33" s="13" t="s">
        <v>35</v>
      </c>
    </row>
    <row r="34">
      <c r="A34" s="24" t="str">
        <f>IFERROR(__xludf.DUMMYFUNCTION("""COMPUTED_VALUE"""),"")</f>
        <v/>
      </c>
      <c r="B34" s="24" t="str">
        <f>IFERROR(__xludf.DUMMYFUNCTION("""COMPUTED_VALUE"""),"")</f>
        <v/>
      </c>
      <c r="C34" s="24" t="str">
        <f>IFERROR(__xludf.DUMMYFUNCTION("""COMPUTED_VALUE"""),"")</f>
        <v/>
      </c>
      <c r="D34" s="24" t="str">
        <f>IFERROR(__xludf.DUMMYFUNCTION("""COMPUTED_VALUE"""),"")</f>
        <v/>
      </c>
      <c r="E34" s="24" t="str">
        <f>IFERROR(__xludf.DUMMYFUNCTION("""COMPUTED_VALUE"""),"")</f>
        <v/>
      </c>
      <c r="F34" s="24" t="str">
        <f>IFERROR(__xludf.DUMMYFUNCTION("""COMPUTED_VALUE"""),"")</f>
        <v/>
      </c>
      <c r="G34" s="24" t="str">
        <f>IFERROR(__xludf.DUMMYFUNCTION("""COMPUTED_VALUE"""),"")</f>
        <v/>
      </c>
      <c r="H34" s="24" t="str">
        <f>IFERROR(__xludf.DUMMYFUNCTION("""COMPUTED_VALUE"""),"")</f>
        <v/>
      </c>
      <c r="I34" s="24" t="str">
        <f>IFERROR(__xludf.DUMMYFUNCTION("""COMPUTED_VALUE"""),"")</f>
        <v/>
      </c>
      <c r="J34" s="40" t="str">
        <f>IFERROR(__xludf.DUMMYFUNCTION("""COMPUTED_VALUE"""),"")</f>
        <v/>
      </c>
      <c r="K34" s="24" t="str">
        <f>IFERROR(__xludf.DUMMYFUNCTION("""COMPUTED_VALUE"""),"")</f>
        <v/>
      </c>
      <c r="L34" s="24" t="str">
        <f>IFERROR(__xludf.DUMMYFUNCTION("""COMPUTED_VALUE"""),"")</f>
        <v/>
      </c>
      <c r="M34" s="13" t="s">
        <v>35</v>
      </c>
    </row>
    <row r="35">
      <c r="A35" s="24" t="str">
        <f>IFERROR(__xludf.DUMMYFUNCTION("""COMPUTED_VALUE"""),"")</f>
        <v/>
      </c>
      <c r="B35" s="24" t="str">
        <f>IFERROR(__xludf.DUMMYFUNCTION("""COMPUTED_VALUE"""),"")</f>
        <v/>
      </c>
      <c r="C35" s="24" t="str">
        <f>IFERROR(__xludf.DUMMYFUNCTION("""COMPUTED_VALUE"""),"")</f>
        <v/>
      </c>
      <c r="D35" s="24" t="str">
        <f>IFERROR(__xludf.DUMMYFUNCTION("""COMPUTED_VALUE"""),"")</f>
        <v/>
      </c>
      <c r="E35" s="24" t="str">
        <f>IFERROR(__xludf.DUMMYFUNCTION("""COMPUTED_VALUE"""),"")</f>
        <v/>
      </c>
      <c r="F35" s="24" t="str">
        <f>IFERROR(__xludf.DUMMYFUNCTION("""COMPUTED_VALUE"""),"")</f>
        <v/>
      </c>
      <c r="G35" s="24" t="str">
        <f>IFERROR(__xludf.DUMMYFUNCTION("""COMPUTED_VALUE"""),"")</f>
        <v/>
      </c>
      <c r="H35" s="24" t="str">
        <f>IFERROR(__xludf.DUMMYFUNCTION("""COMPUTED_VALUE"""),"")</f>
        <v/>
      </c>
      <c r="I35" s="24" t="str">
        <f>IFERROR(__xludf.DUMMYFUNCTION("""COMPUTED_VALUE"""),"")</f>
        <v/>
      </c>
      <c r="J35" s="40" t="str">
        <f>IFERROR(__xludf.DUMMYFUNCTION("""COMPUTED_VALUE"""),"")</f>
        <v/>
      </c>
      <c r="K35" s="24" t="str">
        <f>IFERROR(__xludf.DUMMYFUNCTION("""COMPUTED_VALUE"""),"")</f>
        <v/>
      </c>
      <c r="L35" s="24" t="str">
        <f>IFERROR(__xludf.DUMMYFUNCTION("""COMPUTED_VALUE"""),"")</f>
        <v/>
      </c>
      <c r="M35" s="13" t="s">
        <v>35</v>
      </c>
    </row>
    <row r="36">
      <c r="A36" s="24" t="str">
        <f>IFERROR(__xludf.DUMMYFUNCTION("""COMPUTED_VALUE"""),"")</f>
        <v/>
      </c>
      <c r="B36" s="24" t="str">
        <f>IFERROR(__xludf.DUMMYFUNCTION("""COMPUTED_VALUE"""),"")</f>
        <v/>
      </c>
      <c r="C36" s="24" t="str">
        <f>IFERROR(__xludf.DUMMYFUNCTION("""COMPUTED_VALUE"""),"")</f>
        <v/>
      </c>
      <c r="D36" s="24" t="str">
        <f>IFERROR(__xludf.DUMMYFUNCTION("""COMPUTED_VALUE"""),"")</f>
        <v/>
      </c>
      <c r="E36" s="24" t="str">
        <f>IFERROR(__xludf.DUMMYFUNCTION("""COMPUTED_VALUE"""),"")</f>
        <v/>
      </c>
      <c r="F36" s="24" t="str">
        <f>IFERROR(__xludf.DUMMYFUNCTION("""COMPUTED_VALUE"""),"")</f>
        <v/>
      </c>
      <c r="G36" s="24" t="str">
        <f>IFERROR(__xludf.DUMMYFUNCTION("""COMPUTED_VALUE"""),"")</f>
        <v/>
      </c>
      <c r="H36" s="24" t="str">
        <f>IFERROR(__xludf.DUMMYFUNCTION("""COMPUTED_VALUE"""),"")</f>
        <v/>
      </c>
      <c r="I36" s="24" t="str">
        <f>IFERROR(__xludf.DUMMYFUNCTION("""COMPUTED_VALUE"""),"")</f>
        <v/>
      </c>
      <c r="J36" s="40" t="str">
        <f>IFERROR(__xludf.DUMMYFUNCTION("""COMPUTED_VALUE"""),"")</f>
        <v/>
      </c>
      <c r="K36" s="24" t="str">
        <f>IFERROR(__xludf.DUMMYFUNCTION("""COMPUTED_VALUE"""),"")</f>
        <v/>
      </c>
      <c r="L36" s="24" t="str">
        <f>IFERROR(__xludf.DUMMYFUNCTION("""COMPUTED_VALUE"""),"")</f>
        <v/>
      </c>
      <c r="M36" s="13" t="s">
        <v>35</v>
      </c>
    </row>
    <row r="37">
      <c r="A37" s="24" t="str">
        <f>IFERROR(__xludf.DUMMYFUNCTION("""COMPUTED_VALUE"""),"")</f>
        <v/>
      </c>
      <c r="B37" s="24" t="str">
        <f>IFERROR(__xludf.DUMMYFUNCTION("""COMPUTED_VALUE"""),"")</f>
        <v/>
      </c>
      <c r="C37" s="24" t="str">
        <f>IFERROR(__xludf.DUMMYFUNCTION("""COMPUTED_VALUE"""),"")</f>
        <v/>
      </c>
      <c r="D37" s="24" t="str">
        <f>IFERROR(__xludf.DUMMYFUNCTION("""COMPUTED_VALUE"""),"")</f>
        <v/>
      </c>
      <c r="E37" s="24" t="str">
        <f>IFERROR(__xludf.DUMMYFUNCTION("""COMPUTED_VALUE"""),"")</f>
        <v/>
      </c>
      <c r="F37" s="24" t="str">
        <f>IFERROR(__xludf.DUMMYFUNCTION("""COMPUTED_VALUE"""),"")</f>
        <v/>
      </c>
      <c r="G37" s="24" t="str">
        <f>IFERROR(__xludf.DUMMYFUNCTION("""COMPUTED_VALUE"""),"")</f>
        <v/>
      </c>
      <c r="H37" s="24" t="str">
        <f>IFERROR(__xludf.DUMMYFUNCTION("""COMPUTED_VALUE"""),"")</f>
        <v/>
      </c>
      <c r="I37" s="24" t="str">
        <f>IFERROR(__xludf.DUMMYFUNCTION("""COMPUTED_VALUE"""),"")</f>
        <v/>
      </c>
      <c r="J37" s="40" t="str">
        <f>IFERROR(__xludf.DUMMYFUNCTION("""COMPUTED_VALUE"""),"")</f>
        <v/>
      </c>
      <c r="K37" s="24" t="str">
        <f>IFERROR(__xludf.DUMMYFUNCTION("""COMPUTED_VALUE"""),"")</f>
        <v/>
      </c>
      <c r="L37" s="24" t="str">
        <f>IFERROR(__xludf.DUMMYFUNCTION("""COMPUTED_VALUE"""),"")</f>
        <v/>
      </c>
      <c r="M37" s="13" t="s">
        <v>35</v>
      </c>
    </row>
    <row r="38">
      <c r="A38" s="24" t="str">
        <f>IFERROR(__xludf.DUMMYFUNCTION("""COMPUTED_VALUE"""),"")</f>
        <v/>
      </c>
      <c r="B38" s="24" t="str">
        <f>IFERROR(__xludf.DUMMYFUNCTION("""COMPUTED_VALUE"""),"")</f>
        <v/>
      </c>
      <c r="C38" s="24" t="str">
        <f>IFERROR(__xludf.DUMMYFUNCTION("""COMPUTED_VALUE"""),"")</f>
        <v/>
      </c>
      <c r="D38" s="24" t="str">
        <f>IFERROR(__xludf.DUMMYFUNCTION("""COMPUTED_VALUE"""),"")</f>
        <v/>
      </c>
      <c r="E38" s="24" t="str">
        <f>IFERROR(__xludf.DUMMYFUNCTION("""COMPUTED_VALUE"""),"")</f>
        <v/>
      </c>
      <c r="F38" s="24" t="str">
        <f>IFERROR(__xludf.DUMMYFUNCTION("""COMPUTED_VALUE"""),"")</f>
        <v/>
      </c>
      <c r="G38" s="24" t="str">
        <f>IFERROR(__xludf.DUMMYFUNCTION("""COMPUTED_VALUE"""),"")</f>
        <v/>
      </c>
      <c r="H38" s="24" t="str">
        <f>IFERROR(__xludf.DUMMYFUNCTION("""COMPUTED_VALUE"""),"")</f>
        <v/>
      </c>
      <c r="I38" s="24" t="str">
        <f>IFERROR(__xludf.DUMMYFUNCTION("""COMPUTED_VALUE"""),"")</f>
        <v/>
      </c>
      <c r="J38" s="40" t="str">
        <f>IFERROR(__xludf.DUMMYFUNCTION("""COMPUTED_VALUE"""),"")</f>
        <v/>
      </c>
      <c r="K38" s="24" t="str">
        <f>IFERROR(__xludf.DUMMYFUNCTION("""COMPUTED_VALUE"""),"")</f>
        <v/>
      </c>
      <c r="L38" s="24" t="str">
        <f>IFERROR(__xludf.DUMMYFUNCTION("""COMPUTED_VALUE"""),"")</f>
        <v/>
      </c>
      <c r="M38" s="13" t="s">
        <v>35</v>
      </c>
    </row>
    <row r="39">
      <c r="A39" s="24" t="str">
        <f>IFERROR(__xludf.DUMMYFUNCTION("""COMPUTED_VALUE"""),"")</f>
        <v/>
      </c>
      <c r="B39" s="24" t="str">
        <f>IFERROR(__xludf.DUMMYFUNCTION("""COMPUTED_VALUE"""),"")</f>
        <v/>
      </c>
      <c r="C39" s="24" t="str">
        <f>IFERROR(__xludf.DUMMYFUNCTION("""COMPUTED_VALUE"""),"")</f>
        <v/>
      </c>
      <c r="D39" s="24" t="str">
        <f>IFERROR(__xludf.DUMMYFUNCTION("""COMPUTED_VALUE"""),"")</f>
        <v/>
      </c>
      <c r="E39" s="24" t="str">
        <f>IFERROR(__xludf.DUMMYFUNCTION("""COMPUTED_VALUE"""),"")</f>
        <v/>
      </c>
      <c r="F39" s="24" t="str">
        <f>IFERROR(__xludf.DUMMYFUNCTION("""COMPUTED_VALUE"""),"")</f>
        <v/>
      </c>
      <c r="G39" s="24" t="str">
        <f>IFERROR(__xludf.DUMMYFUNCTION("""COMPUTED_VALUE"""),"")</f>
        <v/>
      </c>
      <c r="H39" s="24" t="str">
        <f>IFERROR(__xludf.DUMMYFUNCTION("""COMPUTED_VALUE"""),"")</f>
        <v/>
      </c>
      <c r="I39" s="24" t="str">
        <f>IFERROR(__xludf.DUMMYFUNCTION("""COMPUTED_VALUE"""),"")</f>
        <v/>
      </c>
      <c r="J39" s="40" t="str">
        <f>IFERROR(__xludf.DUMMYFUNCTION("""COMPUTED_VALUE"""),"")</f>
        <v/>
      </c>
      <c r="K39" s="24" t="str">
        <f>IFERROR(__xludf.DUMMYFUNCTION("""COMPUTED_VALUE"""),"")</f>
        <v/>
      </c>
      <c r="L39" s="24" t="str">
        <f>IFERROR(__xludf.DUMMYFUNCTION("""COMPUTED_VALUE"""),"")</f>
        <v/>
      </c>
      <c r="M39" s="13" t="s">
        <v>35</v>
      </c>
    </row>
    <row r="40">
      <c r="A40" s="24" t="str">
        <f>IFERROR(__xludf.DUMMYFUNCTION("""COMPUTED_VALUE"""),"")</f>
        <v/>
      </c>
      <c r="B40" s="24" t="str">
        <f>IFERROR(__xludf.DUMMYFUNCTION("""COMPUTED_VALUE"""),"")</f>
        <v/>
      </c>
      <c r="C40" s="24" t="str">
        <f>IFERROR(__xludf.DUMMYFUNCTION("""COMPUTED_VALUE"""),"")</f>
        <v/>
      </c>
      <c r="D40" s="24" t="str">
        <f>IFERROR(__xludf.DUMMYFUNCTION("""COMPUTED_VALUE"""),"")</f>
        <v/>
      </c>
      <c r="E40" s="24" t="str">
        <f>IFERROR(__xludf.DUMMYFUNCTION("""COMPUTED_VALUE"""),"")</f>
        <v/>
      </c>
      <c r="F40" s="24" t="str">
        <f>IFERROR(__xludf.DUMMYFUNCTION("""COMPUTED_VALUE"""),"")</f>
        <v/>
      </c>
      <c r="G40" s="24" t="str">
        <f>IFERROR(__xludf.DUMMYFUNCTION("""COMPUTED_VALUE"""),"")</f>
        <v/>
      </c>
      <c r="H40" s="24" t="str">
        <f>IFERROR(__xludf.DUMMYFUNCTION("""COMPUTED_VALUE"""),"")</f>
        <v/>
      </c>
      <c r="I40" s="24" t="str">
        <f>IFERROR(__xludf.DUMMYFUNCTION("""COMPUTED_VALUE"""),"")</f>
        <v/>
      </c>
      <c r="J40" s="40" t="str">
        <f>IFERROR(__xludf.DUMMYFUNCTION("""COMPUTED_VALUE"""),"")</f>
        <v/>
      </c>
      <c r="K40" s="24" t="str">
        <f>IFERROR(__xludf.DUMMYFUNCTION("""COMPUTED_VALUE"""),"")</f>
        <v/>
      </c>
      <c r="L40" s="24" t="str">
        <f>IFERROR(__xludf.DUMMYFUNCTION("""COMPUTED_VALUE"""),"")</f>
        <v/>
      </c>
      <c r="M40" s="13" t="s">
        <v>35</v>
      </c>
    </row>
    <row r="41">
      <c r="A41" s="24" t="str">
        <f>IFERROR(__xludf.DUMMYFUNCTION("""COMPUTED_VALUE"""),"")</f>
        <v/>
      </c>
      <c r="B41" s="24" t="str">
        <f>IFERROR(__xludf.DUMMYFUNCTION("""COMPUTED_VALUE"""),"")</f>
        <v/>
      </c>
      <c r="C41" s="24" t="str">
        <f>IFERROR(__xludf.DUMMYFUNCTION("""COMPUTED_VALUE"""),"")</f>
        <v/>
      </c>
      <c r="D41" s="24" t="str">
        <f>IFERROR(__xludf.DUMMYFUNCTION("""COMPUTED_VALUE"""),"")</f>
        <v/>
      </c>
      <c r="E41" s="24" t="str">
        <f>IFERROR(__xludf.DUMMYFUNCTION("""COMPUTED_VALUE"""),"")</f>
        <v/>
      </c>
      <c r="F41" s="24" t="str">
        <f>IFERROR(__xludf.DUMMYFUNCTION("""COMPUTED_VALUE"""),"")</f>
        <v/>
      </c>
      <c r="G41" s="24" t="str">
        <f>IFERROR(__xludf.DUMMYFUNCTION("""COMPUTED_VALUE"""),"")</f>
        <v/>
      </c>
      <c r="H41" s="24" t="str">
        <f>IFERROR(__xludf.DUMMYFUNCTION("""COMPUTED_VALUE"""),"")</f>
        <v/>
      </c>
      <c r="I41" s="24" t="str">
        <f>IFERROR(__xludf.DUMMYFUNCTION("""COMPUTED_VALUE"""),"")</f>
        <v/>
      </c>
      <c r="J41" s="40" t="str">
        <f>IFERROR(__xludf.DUMMYFUNCTION("""COMPUTED_VALUE"""),"")</f>
        <v/>
      </c>
      <c r="K41" s="24" t="str">
        <f>IFERROR(__xludf.DUMMYFUNCTION("""COMPUTED_VALUE"""),"")</f>
        <v/>
      </c>
      <c r="L41" s="24" t="str">
        <f>IFERROR(__xludf.DUMMYFUNCTION("""COMPUTED_VALUE"""),"")</f>
        <v/>
      </c>
      <c r="M41" s="13" t="s">
        <v>35</v>
      </c>
    </row>
    <row r="42">
      <c r="A42" s="24" t="str">
        <f>IFERROR(__xludf.DUMMYFUNCTION("""COMPUTED_VALUE"""),"")</f>
        <v/>
      </c>
      <c r="B42" s="24" t="str">
        <f>IFERROR(__xludf.DUMMYFUNCTION("""COMPUTED_VALUE"""),"")</f>
        <v/>
      </c>
      <c r="C42" s="24" t="str">
        <f>IFERROR(__xludf.DUMMYFUNCTION("""COMPUTED_VALUE"""),"")</f>
        <v/>
      </c>
      <c r="D42" s="24" t="str">
        <f>IFERROR(__xludf.DUMMYFUNCTION("""COMPUTED_VALUE"""),"")</f>
        <v/>
      </c>
      <c r="E42" s="24" t="str">
        <f>IFERROR(__xludf.DUMMYFUNCTION("""COMPUTED_VALUE"""),"")</f>
        <v/>
      </c>
      <c r="F42" s="24" t="str">
        <f>IFERROR(__xludf.DUMMYFUNCTION("""COMPUTED_VALUE"""),"")</f>
        <v/>
      </c>
      <c r="G42" s="24" t="str">
        <f>IFERROR(__xludf.DUMMYFUNCTION("""COMPUTED_VALUE"""),"")</f>
        <v/>
      </c>
      <c r="H42" s="24" t="str">
        <f>IFERROR(__xludf.DUMMYFUNCTION("""COMPUTED_VALUE"""),"")</f>
        <v/>
      </c>
      <c r="I42" s="24" t="str">
        <f>IFERROR(__xludf.DUMMYFUNCTION("""COMPUTED_VALUE"""),"")</f>
        <v/>
      </c>
      <c r="J42" s="40" t="str">
        <f>IFERROR(__xludf.DUMMYFUNCTION("""COMPUTED_VALUE"""),"")</f>
        <v/>
      </c>
      <c r="K42" s="24" t="str">
        <f>IFERROR(__xludf.DUMMYFUNCTION("""COMPUTED_VALUE"""),"")</f>
        <v/>
      </c>
      <c r="L42" s="24" t="str">
        <f>IFERROR(__xludf.DUMMYFUNCTION("""COMPUTED_VALUE"""),"")</f>
        <v/>
      </c>
      <c r="M42" s="13" t="s">
        <v>35</v>
      </c>
    </row>
    <row r="43">
      <c r="A43" s="24" t="str">
        <f>IFERROR(__xludf.DUMMYFUNCTION("""COMPUTED_VALUE"""),"")</f>
        <v/>
      </c>
      <c r="B43" s="24" t="str">
        <f>IFERROR(__xludf.DUMMYFUNCTION("""COMPUTED_VALUE"""),"")</f>
        <v/>
      </c>
      <c r="C43" s="24" t="str">
        <f>IFERROR(__xludf.DUMMYFUNCTION("""COMPUTED_VALUE"""),"")</f>
        <v/>
      </c>
      <c r="D43" s="24" t="str">
        <f>IFERROR(__xludf.DUMMYFUNCTION("""COMPUTED_VALUE"""),"")</f>
        <v/>
      </c>
      <c r="E43" s="24" t="str">
        <f>IFERROR(__xludf.DUMMYFUNCTION("""COMPUTED_VALUE"""),"")</f>
        <v/>
      </c>
      <c r="F43" s="24" t="str">
        <f>IFERROR(__xludf.DUMMYFUNCTION("""COMPUTED_VALUE"""),"")</f>
        <v/>
      </c>
      <c r="G43" s="24" t="str">
        <f>IFERROR(__xludf.DUMMYFUNCTION("""COMPUTED_VALUE"""),"")</f>
        <v/>
      </c>
      <c r="H43" s="24" t="str">
        <f>IFERROR(__xludf.DUMMYFUNCTION("""COMPUTED_VALUE"""),"")</f>
        <v/>
      </c>
      <c r="I43" s="24" t="str">
        <f>IFERROR(__xludf.DUMMYFUNCTION("""COMPUTED_VALUE"""),"")</f>
        <v/>
      </c>
      <c r="J43" s="40" t="str">
        <f>IFERROR(__xludf.DUMMYFUNCTION("""COMPUTED_VALUE"""),"")</f>
        <v/>
      </c>
      <c r="K43" s="24" t="str">
        <f>IFERROR(__xludf.DUMMYFUNCTION("""COMPUTED_VALUE"""),"")</f>
        <v/>
      </c>
      <c r="L43" s="24" t="str">
        <f>IFERROR(__xludf.DUMMYFUNCTION("""COMPUTED_VALUE"""),"")</f>
        <v/>
      </c>
      <c r="M43" s="13" t="s">
        <v>35</v>
      </c>
    </row>
    <row r="44">
      <c r="A44" s="24" t="str">
        <f>IFERROR(__xludf.DUMMYFUNCTION("""COMPUTED_VALUE"""),"")</f>
        <v/>
      </c>
      <c r="B44" s="24" t="str">
        <f>IFERROR(__xludf.DUMMYFUNCTION("""COMPUTED_VALUE"""),"")</f>
        <v/>
      </c>
      <c r="C44" s="24" t="str">
        <f>IFERROR(__xludf.DUMMYFUNCTION("""COMPUTED_VALUE"""),"")</f>
        <v/>
      </c>
      <c r="D44" s="24" t="str">
        <f>IFERROR(__xludf.DUMMYFUNCTION("""COMPUTED_VALUE"""),"")</f>
        <v/>
      </c>
      <c r="E44" s="24" t="str">
        <f>IFERROR(__xludf.DUMMYFUNCTION("""COMPUTED_VALUE"""),"")</f>
        <v/>
      </c>
      <c r="F44" s="24" t="str">
        <f>IFERROR(__xludf.DUMMYFUNCTION("""COMPUTED_VALUE"""),"")</f>
        <v/>
      </c>
      <c r="G44" s="24" t="str">
        <f>IFERROR(__xludf.DUMMYFUNCTION("""COMPUTED_VALUE"""),"")</f>
        <v/>
      </c>
      <c r="H44" s="24" t="str">
        <f>IFERROR(__xludf.DUMMYFUNCTION("""COMPUTED_VALUE"""),"")</f>
        <v/>
      </c>
      <c r="I44" s="24" t="str">
        <f>IFERROR(__xludf.DUMMYFUNCTION("""COMPUTED_VALUE"""),"")</f>
        <v/>
      </c>
      <c r="J44" s="40" t="str">
        <f>IFERROR(__xludf.DUMMYFUNCTION("""COMPUTED_VALUE"""),"")</f>
        <v/>
      </c>
      <c r="K44" s="24" t="str">
        <f>IFERROR(__xludf.DUMMYFUNCTION("""COMPUTED_VALUE"""),"")</f>
        <v/>
      </c>
      <c r="L44" s="24" t="str">
        <f>IFERROR(__xludf.DUMMYFUNCTION("""COMPUTED_VALUE"""),"")</f>
        <v/>
      </c>
      <c r="M44" s="13" t="s">
        <v>35</v>
      </c>
    </row>
    <row r="45">
      <c r="A45" s="24" t="str">
        <f>IFERROR(__xludf.DUMMYFUNCTION("""COMPUTED_VALUE"""),"")</f>
        <v/>
      </c>
      <c r="B45" s="24" t="str">
        <f>IFERROR(__xludf.DUMMYFUNCTION("""COMPUTED_VALUE"""),"")</f>
        <v/>
      </c>
      <c r="C45" s="24" t="str">
        <f>IFERROR(__xludf.DUMMYFUNCTION("""COMPUTED_VALUE"""),"")</f>
        <v/>
      </c>
      <c r="D45" s="24" t="str">
        <f>IFERROR(__xludf.DUMMYFUNCTION("""COMPUTED_VALUE"""),"")</f>
        <v/>
      </c>
      <c r="E45" s="24" t="str">
        <f>IFERROR(__xludf.DUMMYFUNCTION("""COMPUTED_VALUE"""),"")</f>
        <v/>
      </c>
      <c r="F45" s="24" t="str">
        <f>IFERROR(__xludf.DUMMYFUNCTION("""COMPUTED_VALUE"""),"")</f>
        <v/>
      </c>
      <c r="G45" s="24" t="str">
        <f>IFERROR(__xludf.DUMMYFUNCTION("""COMPUTED_VALUE"""),"")</f>
        <v/>
      </c>
      <c r="H45" s="24" t="str">
        <f>IFERROR(__xludf.DUMMYFUNCTION("""COMPUTED_VALUE"""),"")</f>
        <v/>
      </c>
      <c r="I45" s="24" t="str">
        <f>IFERROR(__xludf.DUMMYFUNCTION("""COMPUTED_VALUE"""),"")</f>
        <v/>
      </c>
      <c r="J45" s="40" t="str">
        <f>IFERROR(__xludf.DUMMYFUNCTION("""COMPUTED_VALUE"""),"")</f>
        <v/>
      </c>
      <c r="K45" s="24" t="str">
        <f>IFERROR(__xludf.DUMMYFUNCTION("""COMPUTED_VALUE"""),"")</f>
        <v/>
      </c>
      <c r="L45" s="24" t="str">
        <f>IFERROR(__xludf.DUMMYFUNCTION("""COMPUTED_VALUE"""),"")</f>
        <v/>
      </c>
      <c r="M45" s="13" t="s">
        <v>35</v>
      </c>
    </row>
    <row r="46">
      <c r="A46" s="24" t="str">
        <f>IFERROR(__xludf.DUMMYFUNCTION("""COMPUTED_VALUE"""),"")</f>
        <v/>
      </c>
      <c r="B46" s="24" t="str">
        <f>IFERROR(__xludf.DUMMYFUNCTION("""COMPUTED_VALUE"""),"")</f>
        <v/>
      </c>
      <c r="C46" s="24" t="str">
        <f>IFERROR(__xludf.DUMMYFUNCTION("""COMPUTED_VALUE"""),"")</f>
        <v/>
      </c>
      <c r="D46" s="24" t="str">
        <f>IFERROR(__xludf.DUMMYFUNCTION("""COMPUTED_VALUE"""),"")</f>
        <v/>
      </c>
      <c r="E46" s="24" t="str">
        <f>IFERROR(__xludf.DUMMYFUNCTION("""COMPUTED_VALUE"""),"")</f>
        <v/>
      </c>
      <c r="F46" s="24" t="str">
        <f>IFERROR(__xludf.DUMMYFUNCTION("""COMPUTED_VALUE"""),"")</f>
        <v/>
      </c>
      <c r="G46" s="24" t="str">
        <f>IFERROR(__xludf.DUMMYFUNCTION("""COMPUTED_VALUE"""),"")</f>
        <v/>
      </c>
      <c r="H46" s="24" t="str">
        <f>IFERROR(__xludf.DUMMYFUNCTION("""COMPUTED_VALUE"""),"")</f>
        <v/>
      </c>
      <c r="I46" s="24" t="str">
        <f>IFERROR(__xludf.DUMMYFUNCTION("""COMPUTED_VALUE"""),"")</f>
        <v/>
      </c>
      <c r="J46" s="40" t="str">
        <f>IFERROR(__xludf.DUMMYFUNCTION("""COMPUTED_VALUE"""),"")</f>
        <v/>
      </c>
      <c r="K46" s="24" t="str">
        <f>IFERROR(__xludf.DUMMYFUNCTION("""COMPUTED_VALUE"""),"")</f>
        <v/>
      </c>
      <c r="L46" s="24" t="str">
        <f>IFERROR(__xludf.DUMMYFUNCTION("""COMPUTED_VALUE"""),"")</f>
        <v/>
      </c>
      <c r="M46" s="13" t="s">
        <v>35</v>
      </c>
    </row>
    <row r="47">
      <c r="A47" s="24" t="str">
        <f>IFERROR(__xludf.DUMMYFUNCTION("""COMPUTED_VALUE"""),"")</f>
        <v/>
      </c>
      <c r="B47" s="24" t="str">
        <f>IFERROR(__xludf.DUMMYFUNCTION("""COMPUTED_VALUE"""),"")</f>
        <v/>
      </c>
      <c r="C47" s="24" t="str">
        <f>IFERROR(__xludf.DUMMYFUNCTION("""COMPUTED_VALUE"""),"")</f>
        <v/>
      </c>
      <c r="D47" s="24" t="str">
        <f>IFERROR(__xludf.DUMMYFUNCTION("""COMPUTED_VALUE"""),"")</f>
        <v/>
      </c>
      <c r="E47" s="24" t="str">
        <f>IFERROR(__xludf.DUMMYFUNCTION("""COMPUTED_VALUE"""),"")</f>
        <v/>
      </c>
      <c r="F47" s="24" t="str">
        <f>IFERROR(__xludf.DUMMYFUNCTION("""COMPUTED_VALUE"""),"")</f>
        <v/>
      </c>
      <c r="G47" s="24" t="str">
        <f>IFERROR(__xludf.DUMMYFUNCTION("""COMPUTED_VALUE"""),"")</f>
        <v/>
      </c>
      <c r="H47" s="24" t="str">
        <f>IFERROR(__xludf.DUMMYFUNCTION("""COMPUTED_VALUE"""),"")</f>
        <v/>
      </c>
      <c r="I47" s="24" t="str">
        <f>IFERROR(__xludf.DUMMYFUNCTION("""COMPUTED_VALUE"""),"")</f>
        <v/>
      </c>
      <c r="J47" s="40" t="str">
        <f>IFERROR(__xludf.DUMMYFUNCTION("""COMPUTED_VALUE"""),"")</f>
        <v/>
      </c>
      <c r="K47" s="24" t="str">
        <f>IFERROR(__xludf.DUMMYFUNCTION("""COMPUTED_VALUE"""),"")</f>
        <v/>
      </c>
      <c r="L47" s="24" t="str">
        <f>IFERROR(__xludf.DUMMYFUNCTION("""COMPUTED_VALUE"""),"")</f>
        <v/>
      </c>
    </row>
    <row r="48">
      <c r="A48" s="24" t="str">
        <f>IFERROR(__xludf.DUMMYFUNCTION("""COMPUTED_VALUE"""),"")</f>
        <v/>
      </c>
      <c r="B48" s="24" t="str">
        <f>IFERROR(__xludf.DUMMYFUNCTION("""COMPUTED_VALUE"""),"")</f>
        <v/>
      </c>
      <c r="C48" s="24" t="str">
        <f>IFERROR(__xludf.DUMMYFUNCTION("""COMPUTED_VALUE"""),"")</f>
        <v/>
      </c>
      <c r="D48" s="24" t="str">
        <f>IFERROR(__xludf.DUMMYFUNCTION("""COMPUTED_VALUE"""),"")</f>
        <v/>
      </c>
      <c r="E48" s="24" t="str">
        <f>IFERROR(__xludf.DUMMYFUNCTION("""COMPUTED_VALUE"""),"")</f>
        <v/>
      </c>
      <c r="F48" s="24" t="str">
        <f>IFERROR(__xludf.DUMMYFUNCTION("""COMPUTED_VALUE"""),"")</f>
        <v/>
      </c>
      <c r="G48" s="24" t="str">
        <f>IFERROR(__xludf.DUMMYFUNCTION("""COMPUTED_VALUE"""),"")</f>
        <v/>
      </c>
      <c r="H48" s="24" t="str">
        <f>IFERROR(__xludf.DUMMYFUNCTION("""COMPUTED_VALUE"""),"")</f>
        <v/>
      </c>
      <c r="I48" s="24" t="str">
        <f>IFERROR(__xludf.DUMMYFUNCTION("""COMPUTED_VALUE"""),"")</f>
        <v/>
      </c>
      <c r="J48" s="40" t="str">
        <f>IFERROR(__xludf.DUMMYFUNCTION("""COMPUTED_VALUE"""),"")</f>
        <v/>
      </c>
      <c r="K48" s="24" t="str">
        <f>IFERROR(__xludf.DUMMYFUNCTION("""COMPUTED_VALUE"""),"")</f>
        <v/>
      </c>
      <c r="L48" s="24" t="str">
        <f>IFERROR(__xludf.DUMMYFUNCTION("""COMPUTED_VALUE"""),"")</f>
        <v/>
      </c>
    </row>
    <row r="49">
      <c r="A49" s="24" t="str">
        <f>IFERROR(__xludf.DUMMYFUNCTION("""COMPUTED_VALUE"""),"")</f>
        <v/>
      </c>
      <c r="B49" s="24" t="str">
        <f>IFERROR(__xludf.DUMMYFUNCTION("""COMPUTED_VALUE"""),"")</f>
        <v/>
      </c>
      <c r="C49" s="24" t="str">
        <f>IFERROR(__xludf.DUMMYFUNCTION("""COMPUTED_VALUE"""),"")</f>
        <v/>
      </c>
      <c r="D49" s="24" t="str">
        <f>IFERROR(__xludf.DUMMYFUNCTION("""COMPUTED_VALUE"""),"")</f>
        <v/>
      </c>
      <c r="E49" s="24" t="str">
        <f>IFERROR(__xludf.DUMMYFUNCTION("""COMPUTED_VALUE"""),"")</f>
        <v/>
      </c>
      <c r="F49" s="24" t="str">
        <f>IFERROR(__xludf.DUMMYFUNCTION("""COMPUTED_VALUE"""),"")</f>
        <v/>
      </c>
      <c r="G49" s="24" t="str">
        <f>IFERROR(__xludf.DUMMYFUNCTION("""COMPUTED_VALUE"""),"")</f>
        <v/>
      </c>
      <c r="H49" s="24" t="str">
        <f>IFERROR(__xludf.DUMMYFUNCTION("""COMPUTED_VALUE"""),"")</f>
        <v/>
      </c>
      <c r="I49" s="24" t="str">
        <f>IFERROR(__xludf.DUMMYFUNCTION("""COMPUTED_VALUE"""),"")</f>
        <v/>
      </c>
      <c r="J49" s="40" t="str">
        <f>IFERROR(__xludf.DUMMYFUNCTION("""COMPUTED_VALUE"""),"")</f>
        <v/>
      </c>
      <c r="K49" s="24" t="str">
        <f>IFERROR(__xludf.DUMMYFUNCTION("""COMPUTED_VALUE"""),"")</f>
        <v/>
      </c>
      <c r="L49" s="24" t="str">
        <f>IFERROR(__xludf.DUMMYFUNCTION("""COMPUTED_VALUE"""),"")</f>
        <v/>
      </c>
    </row>
    <row r="50">
      <c r="A50" s="24" t="str">
        <f>IFERROR(__xludf.DUMMYFUNCTION("""COMPUTED_VALUE"""),"")</f>
        <v/>
      </c>
      <c r="B50" s="24" t="str">
        <f>IFERROR(__xludf.DUMMYFUNCTION("""COMPUTED_VALUE"""),"")</f>
        <v/>
      </c>
      <c r="C50" s="24" t="str">
        <f>IFERROR(__xludf.DUMMYFUNCTION("""COMPUTED_VALUE"""),"")</f>
        <v/>
      </c>
      <c r="D50" s="24" t="str">
        <f>IFERROR(__xludf.DUMMYFUNCTION("""COMPUTED_VALUE"""),"")</f>
        <v/>
      </c>
      <c r="E50" s="24" t="str">
        <f>IFERROR(__xludf.DUMMYFUNCTION("""COMPUTED_VALUE"""),"")</f>
        <v/>
      </c>
      <c r="F50" s="24" t="str">
        <f>IFERROR(__xludf.DUMMYFUNCTION("""COMPUTED_VALUE"""),"")</f>
        <v/>
      </c>
      <c r="G50" s="24" t="str">
        <f>IFERROR(__xludf.DUMMYFUNCTION("""COMPUTED_VALUE"""),"")</f>
        <v/>
      </c>
      <c r="H50" s="24" t="str">
        <f>IFERROR(__xludf.DUMMYFUNCTION("""COMPUTED_VALUE"""),"")</f>
        <v/>
      </c>
      <c r="I50" s="24" t="str">
        <f>IFERROR(__xludf.DUMMYFUNCTION("""COMPUTED_VALUE"""),"")</f>
        <v/>
      </c>
      <c r="J50" s="40" t="str">
        <f>IFERROR(__xludf.DUMMYFUNCTION("""COMPUTED_VALUE"""),"")</f>
        <v/>
      </c>
      <c r="K50" s="24" t="str">
        <f>IFERROR(__xludf.DUMMYFUNCTION("""COMPUTED_VALUE"""),"")</f>
        <v/>
      </c>
      <c r="L50" s="24" t="str">
        <f>IFERROR(__xludf.DUMMYFUNCTION("""COMPUTED_VALUE"""),"")</f>
        <v/>
      </c>
    </row>
    <row r="51">
      <c r="A51" s="24" t="str">
        <f>IFERROR(__xludf.DUMMYFUNCTION("""COMPUTED_VALUE"""),"")</f>
        <v/>
      </c>
      <c r="B51" s="24" t="str">
        <f>IFERROR(__xludf.DUMMYFUNCTION("""COMPUTED_VALUE"""),"")</f>
        <v/>
      </c>
      <c r="C51" s="24" t="str">
        <f>IFERROR(__xludf.DUMMYFUNCTION("""COMPUTED_VALUE"""),"")</f>
        <v/>
      </c>
      <c r="D51" s="24" t="str">
        <f>IFERROR(__xludf.DUMMYFUNCTION("""COMPUTED_VALUE"""),"")</f>
        <v/>
      </c>
      <c r="E51" s="24" t="str">
        <f>IFERROR(__xludf.DUMMYFUNCTION("""COMPUTED_VALUE"""),"")</f>
        <v/>
      </c>
      <c r="F51" s="24" t="str">
        <f>IFERROR(__xludf.DUMMYFUNCTION("""COMPUTED_VALUE"""),"")</f>
        <v/>
      </c>
      <c r="G51" s="24" t="str">
        <f>IFERROR(__xludf.DUMMYFUNCTION("""COMPUTED_VALUE"""),"")</f>
        <v/>
      </c>
      <c r="H51" s="24" t="str">
        <f>IFERROR(__xludf.DUMMYFUNCTION("""COMPUTED_VALUE"""),"")</f>
        <v/>
      </c>
      <c r="I51" s="24" t="str">
        <f>IFERROR(__xludf.DUMMYFUNCTION("""COMPUTED_VALUE"""),"")</f>
        <v/>
      </c>
      <c r="J51" s="40" t="str">
        <f>IFERROR(__xludf.DUMMYFUNCTION("""COMPUTED_VALUE"""),"")</f>
        <v/>
      </c>
      <c r="K51" s="24" t="str">
        <f>IFERROR(__xludf.DUMMYFUNCTION("""COMPUTED_VALUE"""),"")</f>
        <v/>
      </c>
      <c r="L51" s="24" t="str">
        <f>IFERROR(__xludf.DUMMYFUNCTION("""COMPUTED_VALUE"""),"")</f>
        <v/>
      </c>
    </row>
    <row r="52">
      <c r="A52" s="24" t="str">
        <f>IFERROR(__xludf.DUMMYFUNCTION("""COMPUTED_VALUE"""),"")</f>
        <v/>
      </c>
      <c r="B52" s="24" t="str">
        <f>IFERROR(__xludf.DUMMYFUNCTION("""COMPUTED_VALUE"""),"")</f>
        <v/>
      </c>
      <c r="C52" s="24" t="str">
        <f>IFERROR(__xludf.DUMMYFUNCTION("""COMPUTED_VALUE"""),"")</f>
        <v/>
      </c>
      <c r="D52" s="24" t="str">
        <f>IFERROR(__xludf.DUMMYFUNCTION("""COMPUTED_VALUE"""),"")</f>
        <v/>
      </c>
      <c r="E52" s="24" t="str">
        <f>IFERROR(__xludf.DUMMYFUNCTION("""COMPUTED_VALUE"""),"")</f>
        <v/>
      </c>
      <c r="F52" s="24" t="str">
        <f>IFERROR(__xludf.DUMMYFUNCTION("""COMPUTED_VALUE"""),"")</f>
        <v/>
      </c>
      <c r="G52" s="24" t="str">
        <f>IFERROR(__xludf.DUMMYFUNCTION("""COMPUTED_VALUE"""),"")</f>
        <v/>
      </c>
      <c r="H52" s="24" t="str">
        <f>IFERROR(__xludf.DUMMYFUNCTION("""COMPUTED_VALUE"""),"")</f>
        <v/>
      </c>
      <c r="I52" s="24" t="str">
        <f>IFERROR(__xludf.DUMMYFUNCTION("""COMPUTED_VALUE"""),"")</f>
        <v/>
      </c>
      <c r="J52" s="40" t="str">
        <f>IFERROR(__xludf.DUMMYFUNCTION("""COMPUTED_VALUE"""),"")</f>
        <v/>
      </c>
      <c r="K52" s="24" t="str">
        <f>IFERROR(__xludf.DUMMYFUNCTION("""COMPUTED_VALUE"""),"")</f>
        <v/>
      </c>
      <c r="L52" s="24" t="str">
        <f>IFERROR(__xludf.DUMMYFUNCTION("""COMPUTED_VALUE"""),"")</f>
        <v/>
      </c>
    </row>
    <row r="53">
      <c r="A53" s="24" t="str">
        <f>IFERROR(__xludf.DUMMYFUNCTION("""COMPUTED_VALUE"""),"")</f>
        <v/>
      </c>
      <c r="B53" s="24" t="str">
        <f>IFERROR(__xludf.DUMMYFUNCTION("""COMPUTED_VALUE"""),"")</f>
        <v/>
      </c>
      <c r="C53" s="24" t="str">
        <f>IFERROR(__xludf.DUMMYFUNCTION("""COMPUTED_VALUE"""),"")</f>
        <v/>
      </c>
      <c r="D53" s="24" t="str">
        <f>IFERROR(__xludf.DUMMYFUNCTION("""COMPUTED_VALUE"""),"")</f>
        <v/>
      </c>
      <c r="E53" s="24" t="str">
        <f>IFERROR(__xludf.DUMMYFUNCTION("""COMPUTED_VALUE"""),"")</f>
        <v/>
      </c>
      <c r="F53" s="24" t="str">
        <f>IFERROR(__xludf.DUMMYFUNCTION("""COMPUTED_VALUE"""),"")</f>
        <v/>
      </c>
      <c r="G53" s="24" t="str">
        <f>IFERROR(__xludf.DUMMYFUNCTION("""COMPUTED_VALUE"""),"")</f>
        <v/>
      </c>
      <c r="H53" s="24" t="str">
        <f>IFERROR(__xludf.DUMMYFUNCTION("""COMPUTED_VALUE"""),"")</f>
        <v/>
      </c>
      <c r="I53" s="24" t="str">
        <f>IFERROR(__xludf.DUMMYFUNCTION("""COMPUTED_VALUE"""),"")</f>
        <v/>
      </c>
      <c r="J53" s="40" t="str">
        <f>IFERROR(__xludf.DUMMYFUNCTION("""COMPUTED_VALUE"""),"")</f>
        <v/>
      </c>
      <c r="K53" s="24" t="str">
        <f>IFERROR(__xludf.DUMMYFUNCTION("""COMPUTED_VALUE"""),"")</f>
        <v/>
      </c>
      <c r="L53" s="24" t="str">
        <f>IFERROR(__xludf.DUMMYFUNCTION("""COMPUTED_VALUE"""),"")</f>
        <v/>
      </c>
    </row>
    <row r="54">
      <c r="A54" s="24" t="str">
        <f>IFERROR(__xludf.DUMMYFUNCTION("""COMPUTED_VALUE"""),"")</f>
        <v/>
      </c>
      <c r="B54" s="24" t="str">
        <f>IFERROR(__xludf.DUMMYFUNCTION("""COMPUTED_VALUE"""),"")</f>
        <v/>
      </c>
      <c r="C54" s="24" t="str">
        <f>IFERROR(__xludf.DUMMYFUNCTION("""COMPUTED_VALUE"""),"")</f>
        <v/>
      </c>
      <c r="D54" s="24" t="str">
        <f>IFERROR(__xludf.DUMMYFUNCTION("""COMPUTED_VALUE"""),"")</f>
        <v/>
      </c>
      <c r="E54" s="24" t="str">
        <f>IFERROR(__xludf.DUMMYFUNCTION("""COMPUTED_VALUE"""),"")</f>
        <v/>
      </c>
      <c r="F54" s="24" t="str">
        <f>IFERROR(__xludf.DUMMYFUNCTION("""COMPUTED_VALUE"""),"")</f>
        <v/>
      </c>
      <c r="G54" s="24" t="str">
        <f>IFERROR(__xludf.DUMMYFUNCTION("""COMPUTED_VALUE"""),"")</f>
        <v/>
      </c>
      <c r="H54" s="24" t="str">
        <f>IFERROR(__xludf.DUMMYFUNCTION("""COMPUTED_VALUE"""),"")</f>
        <v/>
      </c>
      <c r="I54" s="24" t="str">
        <f>IFERROR(__xludf.DUMMYFUNCTION("""COMPUTED_VALUE"""),"")</f>
        <v/>
      </c>
      <c r="J54" s="40" t="str">
        <f>IFERROR(__xludf.DUMMYFUNCTION("""COMPUTED_VALUE"""),"")</f>
        <v/>
      </c>
      <c r="K54" s="24" t="str">
        <f>IFERROR(__xludf.DUMMYFUNCTION("""COMPUTED_VALUE"""),"")</f>
        <v/>
      </c>
      <c r="L54" s="24" t="str">
        <f>IFERROR(__xludf.DUMMYFUNCTION("""COMPUTED_VALUE"""),"")</f>
        <v/>
      </c>
    </row>
    <row r="55">
      <c r="A55" s="24" t="str">
        <f>IFERROR(__xludf.DUMMYFUNCTION("""COMPUTED_VALUE"""),"")</f>
        <v/>
      </c>
      <c r="B55" s="24" t="str">
        <f>IFERROR(__xludf.DUMMYFUNCTION("""COMPUTED_VALUE"""),"")</f>
        <v/>
      </c>
      <c r="C55" s="24" t="str">
        <f>IFERROR(__xludf.DUMMYFUNCTION("""COMPUTED_VALUE"""),"")</f>
        <v/>
      </c>
      <c r="D55" s="24" t="str">
        <f>IFERROR(__xludf.DUMMYFUNCTION("""COMPUTED_VALUE"""),"")</f>
        <v/>
      </c>
      <c r="E55" s="24" t="str">
        <f>IFERROR(__xludf.DUMMYFUNCTION("""COMPUTED_VALUE"""),"")</f>
        <v/>
      </c>
      <c r="F55" s="24" t="str">
        <f>IFERROR(__xludf.DUMMYFUNCTION("""COMPUTED_VALUE"""),"")</f>
        <v/>
      </c>
      <c r="G55" s="24" t="str">
        <f>IFERROR(__xludf.DUMMYFUNCTION("""COMPUTED_VALUE"""),"")</f>
        <v/>
      </c>
      <c r="H55" s="24" t="str">
        <f>IFERROR(__xludf.DUMMYFUNCTION("""COMPUTED_VALUE"""),"")</f>
        <v/>
      </c>
      <c r="I55" s="24" t="str">
        <f>IFERROR(__xludf.DUMMYFUNCTION("""COMPUTED_VALUE"""),"")</f>
        <v/>
      </c>
      <c r="J55" s="40" t="str">
        <f>IFERROR(__xludf.DUMMYFUNCTION("""COMPUTED_VALUE"""),"")</f>
        <v/>
      </c>
      <c r="K55" s="24" t="str">
        <f>IFERROR(__xludf.DUMMYFUNCTION("""COMPUTED_VALUE"""),"")</f>
        <v/>
      </c>
      <c r="L55" s="24" t="str">
        <f>IFERROR(__xludf.DUMMYFUNCTION("""COMPUTED_VALUE"""),"")</f>
        <v/>
      </c>
    </row>
    <row r="56">
      <c r="A56" s="24" t="str">
        <f>IFERROR(__xludf.DUMMYFUNCTION("""COMPUTED_VALUE"""),"")</f>
        <v/>
      </c>
      <c r="B56" s="24" t="str">
        <f>IFERROR(__xludf.DUMMYFUNCTION("""COMPUTED_VALUE"""),"")</f>
        <v/>
      </c>
      <c r="C56" s="24" t="str">
        <f>IFERROR(__xludf.DUMMYFUNCTION("""COMPUTED_VALUE"""),"")</f>
        <v/>
      </c>
      <c r="D56" s="24" t="str">
        <f>IFERROR(__xludf.DUMMYFUNCTION("""COMPUTED_VALUE"""),"")</f>
        <v/>
      </c>
      <c r="E56" s="24" t="str">
        <f>IFERROR(__xludf.DUMMYFUNCTION("""COMPUTED_VALUE"""),"")</f>
        <v/>
      </c>
      <c r="F56" s="24" t="str">
        <f>IFERROR(__xludf.DUMMYFUNCTION("""COMPUTED_VALUE"""),"")</f>
        <v/>
      </c>
      <c r="G56" s="24" t="str">
        <f>IFERROR(__xludf.DUMMYFUNCTION("""COMPUTED_VALUE"""),"")</f>
        <v/>
      </c>
      <c r="H56" s="24" t="str">
        <f>IFERROR(__xludf.DUMMYFUNCTION("""COMPUTED_VALUE"""),"")</f>
        <v/>
      </c>
      <c r="I56" s="24" t="str">
        <f>IFERROR(__xludf.DUMMYFUNCTION("""COMPUTED_VALUE"""),"")</f>
        <v/>
      </c>
      <c r="J56" s="40" t="str">
        <f>IFERROR(__xludf.DUMMYFUNCTION("""COMPUTED_VALUE"""),"")</f>
        <v/>
      </c>
      <c r="K56" s="24" t="str">
        <f>IFERROR(__xludf.DUMMYFUNCTION("""COMPUTED_VALUE"""),"")</f>
        <v/>
      </c>
      <c r="L56" s="24" t="str">
        <f>IFERROR(__xludf.DUMMYFUNCTION("""COMPUTED_VALUE"""),"")</f>
        <v/>
      </c>
    </row>
    <row r="57">
      <c r="A57" s="24" t="str">
        <f>IFERROR(__xludf.DUMMYFUNCTION("""COMPUTED_VALUE"""),"")</f>
        <v/>
      </c>
      <c r="B57" s="24" t="str">
        <f>IFERROR(__xludf.DUMMYFUNCTION("""COMPUTED_VALUE"""),"")</f>
        <v/>
      </c>
      <c r="C57" s="24" t="str">
        <f>IFERROR(__xludf.DUMMYFUNCTION("""COMPUTED_VALUE"""),"")</f>
        <v/>
      </c>
      <c r="D57" s="24" t="str">
        <f>IFERROR(__xludf.DUMMYFUNCTION("""COMPUTED_VALUE"""),"")</f>
        <v/>
      </c>
      <c r="E57" s="24" t="str">
        <f>IFERROR(__xludf.DUMMYFUNCTION("""COMPUTED_VALUE"""),"")</f>
        <v/>
      </c>
      <c r="F57" s="24" t="str">
        <f>IFERROR(__xludf.DUMMYFUNCTION("""COMPUTED_VALUE"""),"")</f>
        <v/>
      </c>
      <c r="G57" s="24" t="str">
        <f>IFERROR(__xludf.DUMMYFUNCTION("""COMPUTED_VALUE"""),"")</f>
        <v/>
      </c>
      <c r="H57" s="24" t="str">
        <f>IFERROR(__xludf.DUMMYFUNCTION("""COMPUTED_VALUE"""),"")</f>
        <v/>
      </c>
      <c r="I57" s="24" t="str">
        <f>IFERROR(__xludf.DUMMYFUNCTION("""COMPUTED_VALUE"""),"")</f>
        <v/>
      </c>
      <c r="J57" s="40" t="str">
        <f>IFERROR(__xludf.DUMMYFUNCTION("""COMPUTED_VALUE"""),"")</f>
        <v/>
      </c>
      <c r="K57" s="24" t="str">
        <f>IFERROR(__xludf.DUMMYFUNCTION("""COMPUTED_VALUE"""),"")</f>
        <v/>
      </c>
      <c r="L57" s="24" t="str">
        <f>IFERROR(__xludf.DUMMYFUNCTION("""COMPUTED_VALUE"""),"")</f>
        <v/>
      </c>
    </row>
    <row r="58">
      <c r="A58" s="24" t="str">
        <f>IFERROR(__xludf.DUMMYFUNCTION("""COMPUTED_VALUE"""),"")</f>
        <v/>
      </c>
      <c r="B58" s="24" t="str">
        <f>IFERROR(__xludf.DUMMYFUNCTION("""COMPUTED_VALUE"""),"")</f>
        <v/>
      </c>
      <c r="C58" s="24" t="str">
        <f>IFERROR(__xludf.DUMMYFUNCTION("""COMPUTED_VALUE"""),"")</f>
        <v/>
      </c>
      <c r="D58" s="24" t="str">
        <f>IFERROR(__xludf.DUMMYFUNCTION("""COMPUTED_VALUE"""),"")</f>
        <v/>
      </c>
      <c r="E58" s="24" t="str">
        <f>IFERROR(__xludf.DUMMYFUNCTION("""COMPUTED_VALUE"""),"")</f>
        <v/>
      </c>
      <c r="F58" s="24" t="str">
        <f>IFERROR(__xludf.DUMMYFUNCTION("""COMPUTED_VALUE"""),"")</f>
        <v/>
      </c>
      <c r="G58" s="24" t="str">
        <f>IFERROR(__xludf.DUMMYFUNCTION("""COMPUTED_VALUE"""),"")</f>
        <v/>
      </c>
      <c r="H58" s="24" t="str">
        <f>IFERROR(__xludf.DUMMYFUNCTION("""COMPUTED_VALUE"""),"")</f>
        <v/>
      </c>
      <c r="I58" s="24" t="str">
        <f>IFERROR(__xludf.DUMMYFUNCTION("""COMPUTED_VALUE"""),"")</f>
        <v/>
      </c>
      <c r="J58" s="40" t="str">
        <f>IFERROR(__xludf.DUMMYFUNCTION("""COMPUTED_VALUE"""),"")</f>
        <v/>
      </c>
      <c r="K58" s="24" t="str">
        <f>IFERROR(__xludf.DUMMYFUNCTION("""COMPUTED_VALUE"""),"")</f>
        <v/>
      </c>
      <c r="L58" s="24" t="str">
        <f>IFERROR(__xludf.DUMMYFUNCTION("""COMPUTED_VALUE"""),"")</f>
        <v/>
      </c>
    </row>
    <row r="59">
      <c r="A59" s="24" t="str">
        <f>IFERROR(__xludf.DUMMYFUNCTION("""COMPUTED_VALUE"""),"")</f>
        <v/>
      </c>
      <c r="B59" s="24" t="str">
        <f>IFERROR(__xludf.DUMMYFUNCTION("""COMPUTED_VALUE"""),"")</f>
        <v/>
      </c>
      <c r="C59" s="24" t="str">
        <f>IFERROR(__xludf.DUMMYFUNCTION("""COMPUTED_VALUE"""),"")</f>
        <v/>
      </c>
      <c r="D59" s="24" t="str">
        <f>IFERROR(__xludf.DUMMYFUNCTION("""COMPUTED_VALUE"""),"")</f>
        <v/>
      </c>
      <c r="E59" s="24" t="str">
        <f>IFERROR(__xludf.DUMMYFUNCTION("""COMPUTED_VALUE"""),"")</f>
        <v/>
      </c>
      <c r="F59" s="24" t="str">
        <f>IFERROR(__xludf.DUMMYFUNCTION("""COMPUTED_VALUE"""),"")</f>
        <v/>
      </c>
      <c r="G59" s="24" t="str">
        <f>IFERROR(__xludf.DUMMYFUNCTION("""COMPUTED_VALUE"""),"")</f>
        <v/>
      </c>
      <c r="H59" s="24" t="str">
        <f>IFERROR(__xludf.DUMMYFUNCTION("""COMPUTED_VALUE"""),"")</f>
        <v/>
      </c>
      <c r="I59" s="24" t="str">
        <f>IFERROR(__xludf.DUMMYFUNCTION("""COMPUTED_VALUE"""),"")</f>
        <v/>
      </c>
      <c r="J59" s="40" t="str">
        <f>IFERROR(__xludf.DUMMYFUNCTION("""COMPUTED_VALUE"""),"")</f>
        <v/>
      </c>
      <c r="K59" s="24" t="str">
        <f>IFERROR(__xludf.DUMMYFUNCTION("""COMPUTED_VALUE"""),"")</f>
        <v/>
      </c>
      <c r="L59" s="24" t="str">
        <f>IFERROR(__xludf.DUMMYFUNCTION("""COMPUTED_VALUE"""),"")</f>
        <v/>
      </c>
    </row>
    <row r="60">
      <c r="A60" s="24" t="str">
        <f>IFERROR(__xludf.DUMMYFUNCTION("""COMPUTED_VALUE"""),"")</f>
        <v/>
      </c>
      <c r="B60" s="24" t="str">
        <f>IFERROR(__xludf.DUMMYFUNCTION("""COMPUTED_VALUE"""),"")</f>
        <v/>
      </c>
      <c r="C60" s="24" t="str">
        <f>IFERROR(__xludf.DUMMYFUNCTION("""COMPUTED_VALUE"""),"")</f>
        <v/>
      </c>
      <c r="D60" s="24" t="str">
        <f>IFERROR(__xludf.DUMMYFUNCTION("""COMPUTED_VALUE"""),"")</f>
        <v/>
      </c>
      <c r="E60" s="24" t="str">
        <f>IFERROR(__xludf.DUMMYFUNCTION("""COMPUTED_VALUE"""),"")</f>
        <v/>
      </c>
      <c r="F60" s="24" t="str">
        <f>IFERROR(__xludf.DUMMYFUNCTION("""COMPUTED_VALUE"""),"")</f>
        <v/>
      </c>
      <c r="G60" s="24" t="str">
        <f>IFERROR(__xludf.DUMMYFUNCTION("""COMPUTED_VALUE"""),"")</f>
        <v/>
      </c>
      <c r="H60" s="24" t="str">
        <f>IFERROR(__xludf.DUMMYFUNCTION("""COMPUTED_VALUE"""),"")</f>
        <v/>
      </c>
      <c r="I60" s="24" t="str">
        <f>IFERROR(__xludf.DUMMYFUNCTION("""COMPUTED_VALUE"""),"")</f>
        <v/>
      </c>
      <c r="J60" s="40" t="str">
        <f>IFERROR(__xludf.DUMMYFUNCTION("""COMPUTED_VALUE"""),"")</f>
        <v/>
      </c>
      <c r="K60" s="24" t="str">
        <f>IFERROR(__xludf.DUMMYFUNCTION("""COMPUTED_VALUE"""),"")</f>
        <v/>
      </c>
      <c r="L60" s="24" t="str">
        <f>IFERROR(__xludf.DUMMYFUNCTION("""COMPUTED_VALUE"""),"")</f>
        <v/>
      </c>
    </row>
    <row r="61">
      <c r="A61" s="24" t="str">
        <f>IFERROR(__xludf.DUMMYFUNCTION("""COMPUTED_VALUE"""),"")</f>
        <v/>
      </c>
      <c r="B61" s="24" t="str">
        <f>IFERROR(__xludf.DUMMYFUNCTION("""COMPUTED_VALUE"""),"")</f>
        <v/>
      </c>
      <c r="C61" s="24" t="str">
        <f>IFERROR(__xludf.DUMMYFUNCTION("""COMPUTED_VALUE"""),"")</f>
        <v/>
      </c>
      <c r="D61" s="24" t="str">
        <f>IFERROR(__xludf.DUMMYFUNCTION("""COMPUTED_VALUE"""),"")</f>
        <v/>
      </c>
      <c r="E61" s="24" t="str">
        <f>IFERROR(__xludf.DUMMYFUNCTION("""COMPUTED_VALUE"""),"")</f>
        <v/>
      </c>
      <c r="F61" s="24" t="str">
        <f>IFERROR(__xludf.DUMMYFUNCTION("""COMPUTED_VALUE"""),"")</f>
        <v/>
      </c>
      <c r="G61" s="24" t="str">
        <f>IFERROR(__xludf.DUMMYFUNCTION("""COMPUTED_VALUE"""),"")</f>
        <v/>
      </c>
      <c r="H61" s="24" t="str">
        <f>IFERROR(__xludf.DUMMYFUNCTION("""COMPUTED_VALUE"""),"")</f>
        <v/>
      </c>
      <c r="I61" s="24" t="str">
        <f>IFERROR(__xludf.DUMMYFUNCTION("""COMPUTED_VALUE"""),"")</f>
        <v/>
      </c>
      <c r="J61" s="24" t="str">
        <f>IFERROR(__xludf.DUMMYFUNCTION("""COMPUTED_VALUE"""),"")</f>
        <v/>
      </c>
      <c r="K61" s="24" t="str">
        <f>IFERROR(__xludf.DUMMYFUNCTION("""COMPUTED_VALUE"""),"")</f>
        <v/>
      </c>
      <c r="L61" s="24" t="str">
        <f>IFERROR(__xludf.DUMMYFUNCTION("""COMPUTED_VALUE"""),"")</f>
        <v/>
      </c>
    </row>
    <row r="62">
      <c r="A62" s="24" t="str">
        <f>IFERROR(__xludf.DUMMYFUNCTION("""COMPUTED_VALUE"""),"")</f>
        <v/>
      </c>
      <c r="B62" s="24" t="str">
        <f>IFERROR(__xludf.DUMMYFUNCTION("""COMPUTED_VALUE"""),"")</f>
        <v/>
      </c>
      <c r="C62" s="24" t="str">
        <f>IFERROR(__xludf.DUMMYFUNCTION("""COMPUTED_VALUE"""),"")</f>
        <v/>
      </c>
      <c r="D62" s="24" t="str">
        <f>IFERROR(__xludf.DUMMYFUNCTION("""COMPUTED_VALUE"""),"")</f>
        <v/>
      </c>
      <c r="E62" s="24" t="str">
        <f>IFERROR(__xludf.DUMMYFUNCTION("""COMPUTED_VALUE"""),"")</f>
        <v/>
      </c>
      <c r="F62" s="24" t="str">
        <f>IFERROR(__xludf.DUMMYFUNCTION("""COMPUTED_VALUE"""),"")</f>
        <v/>
      </c>
      <c r="G62" s="24" t="str">
        <f>IFERROR(__xludf.DUMMYFUNCTION("""COMPUTED_VALUE"""),"")</f>
        <v/>
      </c>
      <c r="H62" s="24" t="str">
        <f>IFERROR(__xludf.DUMMYFUNCTION("""COMPUTED_VALUE"""),"")</f>
        <v/>
      </c>
      <c r="I62" s="24" t="str">
        <f>IFERROR(__xludf.DUMMYFUNCTION("""COMPUTED_VALUE"""),"")</f>
        <v/>
      </c>
      <c r="J62" s="24" t="str">
        <f>IFERROR(__xludf.DUMMYFUNCTION("""COMPUTED_VALUE"""),"")</f>
        <v/>
      </c>
      <c r="K62" s="24" t="str">
        <f>IFERROR(__xludf.DUMMYFUNCTION("""COMPUTED_VALUE"""),"")</f>
        <v/>
      </c>
      <c r="L62" s="24" t="str">
        <f>IFERROR(__xludf.DUMMYFUNCTION("""COMPUTED_VALUE"""),"")</f>
        <v/>
      </c>
    </row>
    <row r="63">
      <c r="A63" s="24" t="str">
        <f>IFERROR(__xludf.DUMMYFUNCTION("""COMPUTED_VALUE"""),"")</f>
        <v/>
      </c>
      <c r="B63" s="24" t="str">
        <f>IFERROR(__xludf.DUMMYFUNCTION("""COMPUTED_VALUE"""),"")</f>
        <v/>
      </c>
      <c r="C63" s="24" t="str">
        <f>IFERROR(__xludf.DUMMYFUNCTION("""COMPUTED_VALUE"""),"")</f>
        <v/>
      </c>
      <c r="D63" s="24" t="str">
        <f>IFERROR(__xludf.DUMMYFUNCTION("""COMPUTED_VALUE"""),"")</f>
        <v/>
      </c>
      <c r="E63" s="24" t="str">
        <f>IFERROR(__xludf.DUMMYFUNCTION("""COMPUTED_VALUE"""),"")</f>
        <v/>
      </c>
      <c r="F63" s="24" t="str">
        <f>IFERROR(__xludf.DUMMYFUNCTION("""COMPUTED_VALUE"""),"")</f>
        <v/>
      </c>
      <c r="G63" s="24" t="str">
        <f>IFERROR(__xludf.DUMMYFUNCTION("""COMPUTED_VALUE"""),"")</f>
        <v/>
      </c>
      <c r="H63" s="24" t="str">
        <f>IFERROR(__xludf.DUMMYFUNCTION("""COMPUTED_VALUE"""),"")</f>
        <v/>
      </c>
      <c r="I63" s="24" t="str">
        <f>IFERROR(__xludf.DUMMYFUNCTION("""COMPUTED_VALUE"""),"")</f>
        <v/>
      </c>
      <c r="J63" s="24" t="str">
        <f>IFERROR(__xludf.DUMMYFUNCTION("""COMPUTED_VALUE"""),"")</f>
        <v/>
      </c>
      <c r="K63" s="24" t="str">
        <f>IFERROR(__xludf.DUMMYFUNCTION("""COMPUTED_VALUE"""),"")</f>
        <v/>
      </c>
      <c r="L63" s="24" t="str">
        <f>IFERROR(__xludf.DUMMYFUNCTION("""COMPUTED_VALUE"""),"")</f>
        <v/>
      </c>
    </row>
    <row r="64">
      <c r="A64" s="24" t="str">
        <f>IFERROR(__xludf.DUMMYFUNCTION("""COMPUTED_VALUE"""),"")</f>
        <v/>
      </c>
      <c r="B64" s="24" t="str">
        <f>IFERROR(__xludf.DUMMYFUNCTION("""COMPUTED_VALUE"""),"")</f>
        <v/>
      </c>
      <c r="C64" s="24" t="str">
        <f>IFERROR(__xludf.DUMMYFUNCTION("""COMPUTED_VALUE"""),"")</f>
        <v/>
      </c>
      <c r="D64" s="24" t="str">
        <f>IFERROR(__xludf.DUMMYFUNCTION("""COMPUTED_VALUE"""),"")</f>
        <v/>
      </c>
      <c r="E64" s="24" t="str">
        <f>IFERROR(__xludf.DUMMYFUNCTION("""COMPUTED_VALUE"""),"")</f>
        <v/>
      </c>
      <c r="F64" s="24" t="str">
        <f>IFERROR(__xludf.DUMMYFUNCTION("""COMPUTED_VALUE"""),"")</f>
        <v/>
      </c>
      <c r="G64" s="24" t="str">
        <f>IFERROR(__xludf.DUMMYFUNCTION("""COMPUTED_VALUE"""),"")</f>
        <v/>
      </c>
      <c r="H64" s="24" t="str">
        <f>IFERROR(__xludf.DUMMYFUNCTION("""COMPUTED_VALUE"""),"")</f>
        <v/>
      </c>
      <c r="I64" s="24" t="str">
        <f>IFERROR(__xludf.DUMMYFUNCTION("""COMPUTED_VALUE"""),"")</f>
        <v/>
      </c>
      <c r="J64" s="24" t="str">
        <f>IFERROR(__xludf.DUMMYFUNCTION("""COMPUTED_VALUE"""),"")</f>
        <v/>
      </c>
      <c r="K64" s="24" t="str">
        <f>IFERROR(__xludf.DUMMYFUNCTION("""COMPUTED_VALUE"""),"")</f>
        <v/>
      </c>
      <c r="L64" s="24" t="str">
        <f>IFERROR(__xludf.DUMMYFUNCTION("""COMPUTED_VALUE"""),"")</f>
        <v/>
      </c>
    </row>
    <row r="65">
      <c r="A65" s="24" t="str">
        <f>IFERROR(__xludf.DUMMYFUNCTION("""COMPUTED_VALUE"""),"")</f>
        <v/>
      </c>
      <c r="B65" s="24" t="str">
        <f>IFERROR(__xludf.DUMMYFUNCTION("""COMPUTED_VALUE"""),"")</f>
        <v/>
      </c>
      <c r="C65" s="24" t="str">
        <f>IFERROR(__xludf.DUMMYFUNCTION("""COMPUTED_VALUE"""),"")</f>
        <v/>
      </c>
      <c r="D65" s="24" t="str">
        <f>IFERROR(__xludf.DUMMYFUNCTION("""COMPUTED_VALUE"""),"")</f>
        <v/>
      </c>
      <c r="E65" s="24" t="str">
        <f>IFERROR(__xludf.DUMMYFUNCTION("""COMPUTED_VALUE"""),"")</f>
        <v/>
      </c>
      <c r="F65" s="24" t="str">
        <f>IFERROR(__xludf.DUMMYFUNCTION("""COMPUTED_VALUE"""),"")</f>
        <v/>
      </c>
      <c r="G65" s="24" t="str">
        <f>IFERROR(__xludf.DUMMYFUNCTION("""COMPUTED_VALUE"""),"")</f>
        <v/>
      </c>
      <c r="H65" s="24" t="str">
        <f>IFERROR(__xludf.DUMMYFUNCTION("""COMPUTED_VALUE"""),"")</f>
        <v/>
      </c>
      <c r="I65" s="24" t="str">
        <f>IFERROR(__xludf.DUMMYFUNCTION("""COMPUTED_VALUE"""),"")</f>
        <v/>
      </c>
      <c r="J65" s="24" t="str">
        <f>IFERROR(__xludf.DUMMYFUNCTION("""COMPUTED_VALUE"""),"")</f>
        <v/>
      </c>
      <c r="K65" s="24" t="str">
        <f>IFERROR(__xludf.DUMMYFUNCTION("""COMPUTED_VALUE"""),"")</f>
        <v/>
      </c>
      <c r="L65" s="24" t="str">
        <f>IFERROR(__xludf.DUMMYFUNCTION("""COMPUTED_VALUE"""),"")</f>
        <v/>
      </c>
    </row>
    <row r="66">
      <c r="A66" s="24" t="str">
        <f>IFERROR(__xludf.DUMMYFUNCTION("""COMPUTED_VALUE"""),"")</f>
        <v/>
      </c>
      <c r="B66" s="24" t="str">
        <f>IFERROR(__xludf.DUMMYFUNCTION("""COMPUTED_VALUE"""),"")</f>
        <v/>
      </c>
      <c r="C66" s="24" t="str">
        <f>IFERROR(__xludf.DUMMYFUNCTION("""COMPUTED_VALUE"""),"")</f>
        <v/>
      </c>
      <c r="D66" s="24" t="str">
        <f>IFERROR(__xludf.DUMMYFUNCTION("""COMPUTED_VALUE"""),"")</f>
        <v/>
      </c>
      <c r="E66" s="24" t="str">
        <f>IFERROR(__xludf.DUMMYFUNCTION("""COMPUTED_VALUE"""),"")</f>
        <v/>
      </c>
      <c r="F66" s="24" t="str">
        <f>IFERROR(__xludf.DUMMYFUNCTION("""COMPUTED_VALUE"""),"")</f>
        <v/>
      </c>
      <c r="G66" s="24" t="str">
        <f>IFERROR(__xludf.DUMMYFUNCTION("""COMPUTED_VALUE"""),"")</f>
        <v/>
      </c>
      <c r="H66" s="24" t="str">
        <f>IFERROR(__xludf.DUMMYFUNCTION("""COMPUTED_VALUE"""),"")</f>
        <v/>
      </c>
      <c r="I66" s="24" t="str">
        <f>IFERROR(__xludf.DUMMYFUNCTION("""COMPUTED_VALUE"""),"")</f>
        <v/>
      </c>
      <c r="J66" s="24" t="str">
        <f>IFERROR(__xludf.DUMMYFUNCTION("""COMPUTED_VALUE"""),"")</f>
        <v/>
      </c>
      <c r="K66" s="24" t="str">
        <f>IFERROR(__xludf.DUMMYFUNCTION("""COMPUTED_VALUE"""),"")</f>
        <v/>
      </c>
      <c r="L66" s="24" t="str">
        <f>IFERROR(__xludf.DUMMYFUNCTION("""COMPUTED_VALUE"""),"")</f>
        <v/>
      </c>
    </row>
    <row r="67">
      <c r="A67" s="24" t="str">
        <f>IFERROR(__xludf.DUMMYFUNCTION("""COMPUTED_VALUE"""),"")</f>
        <v/>
      </c>
      <c r="B67" s="24" t="str">
        <f>IFERROR(__xludf.DUMMYFUNCTION("""COMPUTED_VALUE"""),"")</f>
        <v/>
      </c>
      <c r="C67" s="24" t="str">
        <f>IFERROR(__xludf.DUMMYFUNCTION("""COMPUTED_VALUE"""),"")</f>
        <v/>
      </c>
      <c r="D67" s="24" t="str">
        <f>IFERROR(__xludf.DUMMYFUNCTION("""COMPUTED_VALUE"""),"")</f>
        <v/>
      </c>
      <c r="E67" s="24" t="str">
        <f>IFERROR(__xludf.DUMMYFUNCTION("""COMPUTED_VALUE"""),"")</f>
        <v/>
      </c>
      <c r="F67" s="24" t="str">
        <f>IFERROR(__xludf.DUMMYFUNCTION("""COMPUTED_VALUE"""),"")</f>
        <v/>
      </c>
      <c r="G67" s="24" t="str">
        <f>IFERROR(__xludf.DUMMYFUNCTION("""COMPUTED_VALUE"""),"")</f>
        <v/>
      </c>
      <c r="H67" s="24" t="str">
        <f>IFERROR(__xludf.DUMMYFUNCTION("""COMPUTED_VALUE"""),"")</f>
        <v/>
      </c>
      <c r="I67" s="24" t="str">
        <f>IFERROR(__xludf.DUMMYFUNCTION("""COMPUTED_VALUE"""),"")</f>
        <v/>
      </c>
      <c r="J67" s="24" t="str">
        <f>IFERROR(__xludf.DUMMYFUNCTION("""COMPUTED_VALUE"""),"")</f>
        <v/>
      </c>
      <c r="K67" s="24" t="str">
        <f>IFERROR(__xludf.DUMMYFUNCTION("""COMPUTED_VALUE"""),"")</f>
        <v/>
      </c>
      <c r="L67" s="24" t="str">
        <f>IFERROR(__xludf.DUMMYFUNCTION("""COMPUTED_VALUE"""),"")</f>
        <v/>
      </c>
    </row>
    <row r="68">
      <c r="A68" s="24" t="str">
        <f>IFERROR(__xludf.DUMMYFUNCTION("""COMPUTED_VALUE"""),"")</f>
        <v/>
      </c>
      <c r="B68" s="24" t="str">
        <f>IFERROR(__xludf.DUMMYFUNCTION("""COMPUTED_VALUE"""),"")</f>
        <v/>
      </c>
      <c r="C68" s="24" t="str">
        <f>IFERROR(__xludf.DUMMYFUNCTION("""COMPUTED_VALUE"""),"")</f>
        <v/>
      </c>
      <c r="D68" s="24" t="str">
        <f>IFERROR(__xludf.DUMMYFUNCTION("""COMPUTED_VALUE"""),"")</f>
        <v/>
      </c>
      <c r="E68" s="24" t="str">
        <f>IFERROR(__xludf.DUMMYFUNCTION("""COMPUTED_VALUE"""),"")</f>
        <v/>
      </c>
      <c r="F68" s="24" t="str">
        <f>IFERROR(__xludf.DUMMYFUNCTION("""COMPUTED_VALUE"""),"")</f>
        <v/>
      </c>
      <c r="G68" s="24" t="str">
        <f>IFERROR(__xludf.DUMMYFUNCTION("""COMPUTED_VALUE"""),"")</f>
        <v/>
      </c>
      <c r="H68" s="24" t="str">
        <f>IFERROR(__xludf.DUMMYFUNCTION("""COMPUTED_VALUE"""),"")</f>
        <v/>
      </c>
      <c r="I68" s="24" t="str">
        <f>IFERROR(__xludf.DUMMYFUNCTION("""COMPUTED_VALUE"""),"")</f>
        <v/>
      </c>
      <c r="J68" s="24" t="str">
        <f>IFERROR(__xludf.DUMMYFUNCTION("""COMPUTED_VALUE"""),"")</f>
        <v/>
      </c>
      <c r="K68" s="24" t="str">
        <f>IFERROR(__xludf.DUMMYFUNCTION("""COMPUTED_VALUE"""),"")</f>
        <v/>
      </c>
      <c r="L68" s="24" t="str">
        <f>IFERROR(__xludf.DUMMYFUNCTION("""COMPUTED_VALUE"""),"")</f>
        <v/>
      </c>
    </row>
    <row r="69">
      <c r="A69" s="24" t="str">
        <f>IFERROR(__xludf.DUMMYFUNCTION("""COMPUTED_VALUE"""),"")</f>
        <v/>
      </c>
      <c r="B69" s="24" t="str">
        <f>IFERROR(__xludf.DUMMYFUNCTION("""COMPUTED_VALUE"""),"")</f>
        <v/>
      </c>
      <c r="C69" s="24" t="str">
        <f>IFERROR(__xludf.DUMMYFUNCTION("""COMPUTED_VALUE"""),"")</f>
        <v/>
      </c>
      <c r="D69" s="24" t="str">
        <f>IFERROR(__xludf.DUMMYFUNCTION("""COMPUTED_VALUE"""),"")</f>
        <v/>
      </c>
      <c r="E69" s="24" t="str">
        <f>IFERROR(__xludf.DUMMYFUNCTION("""COMPUTED_VALUE"""),"")</f>
        <v/>
      </c>
      <c r="F69" s="24" t="str">
        <f>IFERROR(__xludf.DUMMYFUNCTION("""COMPUTED_VALUE"""),"")</f>
        <v/>
      </c>
      <c r="G69" s="24" t="str">
        <f>IFERROR(__xludf.DUMMYFUNCTION("""COMPUTED_VALUE"""),"")</f>
        <v/>
      </c>
      <c r="H69" s="24" t="str">
        <f>IFERROR(__xludf.DUMMYFUNCTION("""COMPUTED_VALUE"""),"")</f>
        <v/>
      </c>
      <c r="I69" s="24" t="str">
        <f>IFERROR(__xludf.DUMMYFUNCTION("""COMPUTED_VALUE"""),"")</f>
        <v/>
      </c>
      <c r="J69" s="24" t="str">
        <f>IFERROR(__xludf.DUMMYFUNCTION("""COMPUTED_VALUE"""),"")</f>
        <v/>
      </c>
      <c r="K69" s="24" t="str">
        <f>IFERROR(__xludf.DUMMYFUNCTION("""COMPUTED_VALUE"""),"")</f>
        <v/>
      </c>
      <c r="L69" s="24" t="str">
        <f>IFERROR(__xludf.DUMMYFUNCTION("""COMPUTED_VALUE"""),"")</f>
        <v/>
      </c>
    </row>
    <row r="70">
      <c r="A70" s="24" t="str">
        <f>IFERROR(__xludf.DUMMYFUNCTION("""COMPUTED_VALUE"""),"")</f>
        <v/>
      </c>
      <c r="B70" s="24" t="str">
        <f>IFERROR(__xludf.DUMMYFUNCTION("""COMPUTED_VALUE"""),"")</f>
        <v/>
      </c>
      <c r="C70" s="24" t="str">
        <f>IFERROR(__xludf.DUMMYFUNCTION("""COMPUTED_VALUE"""),"")</f>
        <v/>
      </c>
      <c r="D70" s="24" t="str">
        <f>IFERROR(__xludf.DUMMYFUNCTION("""COMPUTED_VALUE"""),"")</f>
        <v/>
      </c>
      <c r="E70" s="24" t="str">
        <f>IFERROR(__xludf.DUMMYFUNCTION("""COMPUTED_VALUE"""),"")</f>
        <v/>
      </c>
      <c r="F70" s="24" t="str">
        <f>IFERROR(__xludf.DUMMYFUNCTION("""COMPUTED_VALUE"""),"")</f>
        <v/>
      </c>
      <c r="G70" s="24" t="str">
        <f>IFERROR(__xludf.DUMMYFUNCTION("""COMPUTED_VALUE"""),"")</f>
        <v/>
      </c>
      <c r="H70" s="24" t="str">
        <f>IFERROR(__xludf.DUMMYFUNCTION("""COMPUTED_VALUE"""),"")</f>
        <v/>
      </c>
      <c r="I70" s="24" t="str">
        <f>IFERROR(__xludf.DUMMYFUNCTION("""COMPUTED_VALUE"""),"")</f>
        <v/>
      </c>
      <c r="J70" s="24" t="str">
        <f>IFERROR(__xludf.DUMMYFUNCTION("""COMPUTED_VALUE"""),"")</f>
        <v/>
      </c>
      <c r="K70" s="24" t="str">
        <f>IFERROR(__xludf.DUMMYFUNCTION("""COMPUTED_VALUE"""),"")</f>
        <v/>
      </c>
      <c r="L70" s="24" t="str">
        <f>IFERROR(__xludf.DUMMYFUNCTION("""COMPUTED_VALUE"""),"")</f>
        <v/>
      </c>
    </row>
    <row r="71">
      <c r="A71" s="24" t="str">
        <f>IFERROR(__xludf.DUMMYFUNCTION("""COMPUTED_VALUE"""),"")</f>
        <v/>
      </c>
      <c r="B71" s="24" t="str">
        <f>IFERROR(__xludf.DUMMYFUNCTION("""COMPUTED_VALUE"""),"")</f>
        <v/>
      </c>
      <c r="C71" s="24" t="str">
        <f>IFERROR(__xludf.DUMMYFUNCTION("""COMPUTED_VALUE"""),"")</f>
        <v/>
      </c>
      <c r="D71" s="24" t="str">
        <f>IFERROR(__xludf.DUMMYFUNCTION("""COMPUTED_VALUE"""),"")</f>
        <v/>
      </c>
      <c r="E71" s="24" t="str">
        <f>IFERROR(__xludf.DUMMYFUNCTION("""COMPUTED_VALUE"""),"")</f>
        <v/>
      </c>
      <c r="F71" s="24" t="str">
        <f>IFERROR(__xludf.DUMMYFUNCTION("""COMPUTED_VALUE"""),"")</f>
        <v/>
      </c>
      <c r="G71" s="24" t="str">
        <f>IFERROR(__xludf.DUMMYFUNCTION("""COMPUTED_VALUE"""),"")</f>
        <v/>
      </c>
      <c r="H71" s="24" t="str">
        <f>IFERROR(__xludf.DUMMYFUNCTION("""COMPUTED_VALUE"""),"")</f>
        <v/>
      </c>
      <c r="I71" s="24" t="str">
        <f>IFERROR(__xludf.DUMMYFUNCTION("""COMPUTED_VALUE"""),"")</f>
        <v/>
      </c>
      <c r="J71" s="24" t="str">
        <f>IFERROR(__xludf.DUMMYFUNCTION("""COMPUTED_VALUE"""),"")</f>
        <v/>
      </c>
      <c r="K71" s="24" t="str">
        <f>IFERROR(__xludf.DUMMYFUNCTION("""COMPUTED_VALUE"""),"")</f>
        <v/>
      </c>
      <c r="L71" s="24" t="str">
        <f>IFERROR(__xludf.DUMMYFUNCTION("""COMPUTED_VALUE"""),"")</f>
        <v/>
      </c>
    </row>
    <row r="72">
      <c r="A72" s="24" t="str">
        <f>IFERROR(__xludf.DUMMYFUNCTION("""COMPUTED_VALUE"""),"")</f>
        <v/>
      </c>
      <c r="B72" s="24" t="str">
        <f>IFERROR(__xludf.DUMMYFUNCTION("""COMPUTED_VALUE"""),"")</f>
        <v/>
      </c>
      <c r="C72" s="24" t="str">
        <f>IFERROR(__xludf.DUMMYFUNCTION("""COMPUTED_VALUE"""),"")</f>
        <v/>
      </c>
      <c r="D72" s="24" t="str">
        <f>IFERROR(__xludf.DUMMYFUNCTION("""COMPUTED_VALUE"""),"")</f>
        <v/>
      </c>
      <c r="E72" s="24" t="str">
        <f>IFERROR(__xludf.DUMMYFUNCTION("""COMPUTED_VALUE"""),"")</f>
        <v/>
      </c>
      <c r="F72" s="24" t="str">
        <f>IFERROR(__xludf.DUMMYFUNCTION("""COMPUTED_VALUE"""),"")</f>
        <v/>
      </c>
      <c r="G72" s="24" t="str">
        <f>IFERROR(__xludf.DUMMYFUNCTION("""COMPUTED_VALUE"""),"")</f>
        <v/>
      </c>
      <c r="H72" s="24" t="str">
        <f>IFERROR(__xludf.DUMMYFUNCTION("""COMPUTED_VALUE"""),"")</f>
        <v/>
      </c>
      <c r="I72" s="24" t="str">
        <f>IFERROR(__xludf.DUMMYFUNCTION("""COMPUTED_VALUE"""),"")</f>
        <v/>
      </c>
      <c r="J72" s="24" t="str">
        <f>IFERROR(__xludf.DUMMYFUNCTION("""COMPUTED_VALUE"""),"")</f>
        <v/>
      </c>
      <c r="K72" s="24" t="str">
        <f>IFERROR(__xludf.DUMMYFUNCTION("""COMPUTED_VALUE"""),"")</f>
        <v/>
      </c>
      <c r="L72" s="24" t="str">
        <f>IFERROR(__xludf.DUMMYFUNCTION("""COMPUTED_VALUE"""),"")</f>
        <v/>
      </c>
    </row>
    <row r="73">
      <c r="A73" s="24" t="str">
        <f>IFERROR(__xludf.DUMMYFUNCTION("""COMPUTED_VALUE"""),"")</f>
        <v/>
      </c>
      <c r="B73" s="24" t="str">
        <f>IFERROR(__xludf.DUMMYFUNCTION("""COMPUTED_VALUE"""),"")</f>
        <v/>
      </c>
      <c r="C73" s="24" t="str">
        <f>IFERROR(__xludf.DUMMYFUNCTION("""COMPUTED_VALUE"""),"")</f>
        <v/>
      </c>
      <c r="D73" s="24" t="str">
        <f>IFERROR(__xludf.DUMMYFUNCTION("""COMPUTED_VALUE"""),"")</f>
        <v/>
      </c>
      <c r="E73" s="24" t="str">
        <f>IFERROR(__xludf.DUMMYFUNCTION("""COMPUTED_VALUE"""),"")</f>
        <v/>
      </c>
      <c r="F73" s="24" t="str">
        <f>IFERROR(__xludf.DUMMYFUNCTION("""COMPUTED_VALUE"""),"")</f>
        <v/>
      </c>
      <c r="G73" s="24" t="str">
        <f>IFERROR(__xludf.DUMMYFUNCTION("""COMPUTED_VALUE"""),"")</f>
        <v/>
      </c>
      <c r="H73" s="24" t="str">
        <f>IFERROR(__xludf.DUMMYFUNCTION("""COMPUTED_VALUE"""),"")</f>
        <v/>
      </c>
      <c r="I73" s="24" t="str">
        <f>IFERROR(__xludf.DUMMYFUNCTION("""COMPUTED_VALUE"""),"")</f>
        <v/>
      </c>
      <c r="J73" s="24" t="str">
        <f>IFERROR(__xludf.DUMMYFUNCTION("""COMPUTED_VALUE"""),"")</f>
        <v/>
      </c>
      <c r="K73" s="24" t="str">
        <f>IFERROR(__xludf.DUMMYFUNCTION("""COMPUTED_VALUE"""),"")</f>
        <v/>
      </c>
      <c r="L73" s="24" t="str">
        <f>IFERROR(__xludf.DUMMYFUNCTION("""COMPUTED_VALUE"""),"")</f>
        <v/>
      </c>
    </row>
    <row r="74">
      <c r="A74" s="24" t="str">
        <f>IFERROR(__xludf.DUMMYFUNCTION("""COMPUTED_VALUE"""),"")</f>
        <v/>
      </c>
      <c r="B74" s="24" t="str">
        <f>IFERROR(__xludf.DUMMYFUNCTION("""COMPUTED_VALUE"""),"")</f>
        <v/>
      </c>
      <c r="C74" s="24" t="str">
        <f>IFERROR(__xludf.DUMMYFUNCTION("""COMPUTED_VALUE"""),"")</f>
        <v/>
      </c>
      <c r="D74" s="24" t="str">
        <f>IFERROR(__xludf.DUMMYFUNCTION("""COMPUTED_VALUE"""),"")</f>
        <v/>
      </c>
      <c r="E74" s="24" t="str">
        <f>IFERROR(__xludf.DUMMYFUNCTION("""COMPUTED_VALUE"""),"")</f>
        <v/>
      </c>
      <c r="F74" s="24" t="str">
        <f>IFERROR(__xludf.DUMMYFUNCTION("""COMPUTED_VALUE"""),"")</f>
        <v/>
      </c>
      <c r="G74" s="24" t="str">
        <f>IFERROR(__xludf.DUMMYFUNCTION("""COMPUTED_VALUE"""),"")</f>
        <v/>
      </c>
      <c r="H74" s="24" t="str">
        <f>IFERROR(__xludf.DUMMYFUNCTION("""COMPUTED_VALUE"""),"")</f>
        <v/>
      </c>
      <c r="I74" s="24" t="str">
        <f>IFERROR(__xludf.DUMMYFUNCTION("""COMPUTED_VALUE"""),"")</f>
        <v/>
      </c>
      <c r="J74" s="24" t="str">
        <f>IFERROR(__xludf.DUMMYFUNCTION("""COMPUTED_VALUE"""),"")</f>
        <v/>
      </c>
      <c r="K74" s="24" t="str">
        <f>IFERROR(__xludf.DUMMYFUNCTION("""COMPUTED_VALUE"""),"")</f>
        <v/>
      </c>
      <c r="L74" s="24" t="str">
        <f>IFERROR(__xludf.DUMMYFUNCTION("""COMPUTED_VALUE"""),"")</f>
        <v/>
      </c>
    </row>
    <row r="75">
      <c r="A75" s="24" t="str">
        <f>IFERROR(__xludf.DUMMYFUNCTION("""COMPUTED_VALUE"""),"")</f>
        <v/>
      </c>
      <c r="B75" s="24" t="str">
        <f>IFERROR(__xludf.DUMMYFUNCTION("""COMPUTED_VALUE"""),"")</f>
        <v/>
      </c>
      <c r="C75" s="24" t="str">
        <f>IFERROR(__xludf.DUMMYFUNCTION("""COMPUTED_VALUE"""),"")</f>
        <v/>
      </c>
      <c r="D75" s="24" t="str">
        <f>IFERROR(__xludf.DUMMYFUNCTION("""COMPUTED_VALUE"""),"")</f>
        <v/>
      </c>
      <c r="E75" s="24" t="str">
        <f>IFERROR(__xludf.DUMMYFUNCTION("""COMPUTED_VALUE"""),"")</f>
        <v/>
      </c>
      <c r="F75" s="24" t="str">
        <f>IFERROR(__xludf.DUMMYFUNCTION("""COMPUTED_VALUE"""),"")</f>
        <v/>
      </c>
      <c r="G75" s="24" t="str">
        <f>IFERROR(__xludf.DUMMYFUNCTION("""COMPUTED_VALUE"""),"")</f>
        <v/>
      </c>
      <c r="H75" s="24" t="str">
        <f>IFERROR(__xludf.DUMMYFUNCTION("""COMPUTED_VALUE"""),"")</f>
        <v/>
      </c>
      <c r="I75" s="24" t="str">
        <f>IFERROR(__xludf.DUMMYFUNCTION("""COMPUTED_VALUE"""),"")</f>
        <v/>
      </c>
      <c r="J75" s="24" t="str">
        <f>IFERROR(__xludf.DUMMYFUNCTION("""COMPUTED_VALUE"""),"")</f>
        <v/>
      </c>
      <c r="K75" s="24" t="str">
        <f>IFERROR(__xludf.DUMMYFUNCTION("""COMPUTED_VALUE"""),"")</f>
        <v/>
      </c>
      <c r="L75" s="24" t="str">
        <f>IFERROR(__xludf.DUMMYFUNCTION("""COMPUTED_VALUE"""),"")</f>
        <v/>
      </c>
    </row>
    <row r="76">
      <c r="A76" s="24" t="str">
        <f>IFERROR(__xludf.DUMMYFUNCTION("""COMPUTED_VALUE"""),"")</f>
        <v/>
      </c>
      <c r="B76" s="24" t="str">
        <f>IFERROR(__xludf.DUMMYFUNCTION("""COMPUTED_VALUE"""),"")</f>
        <v/>
      </c>
      <c r="C76" s="24" t="str">
        <f>IFERROR(__xludf.DUMMYFUNCTION("""COMPUTED_VALUE"""),"")</f>
        <v/>
      </c>
      <c r="D76" s="24" t="str">
        <f>IFERROR(__xludf.DUMMYFUNCTION("""COMPUTED_VALUE"""),"")</f>
        <v/>
      </c>
      <c r="E76" s="24" t="str">
        <f>IFERROR(__xludf.DUMMYFUNCTION("""COMPUTED_VALUE"""),"")</f>
        <v/>
      </c>
      <c r="F76" s="24" t="str">
        <f>IFERROR(__xludf.DUMMYFUNCTION("""COMPUTED_VALUE"""),"")</f>
        <v/>
      </c>
      <c r="G76" s="24" t="str">
        <f>IFERROR(__xludf.DUMMYFUNCTION("""COMPUTED_VALUE"""),"")</f>
        <v/>
      </c>
      <c r="H76" s="24" t="str">
        <f>IFERROR(__xludf.DUMMYFUNCTION("""COMPUTED_VALUE"""),"")</f>
        <v/>
      </c>
      <c r="I76" s="24" t="str">
        <f>IFERROR(__xludf.DUMMYFUNCTION("""COMPUTED_VALUE"""),"")</f>
        <v/>
      </c>
      <c r="J76" s="24" t="str">
        <f>IFERROR(__xludf.DUMMYFUNCTION("""COMPUTED_VALUE"""),"")</f>
        <v/>
      </c>
      <c r="K76" s="24" t="str">
        <f>IFERROR(__xludf.DUMMYFUNCTION("""COMPUTED_VALUE"""),"")</f>
        <v/>
      </c>
      <c r="L76" s="24" t="str">
        <f>IFERROR(__xludf.DUMMYFUNCTION("""COMPUTED_VALUE"""),"")</f>
        <v/>
      </c>
    </row>
    <row r="77">
      <c r="A77" s="24" t="str">
        <f>IFERROR(__xludf.DUMMYFUNCTION("""COMPUTED_VALUE"""),"")</f>
        <v/>
      </c>
      <c r="B77" s="24" t="str">
        <f>IFERROR(__xludf.DUMMYFUNCTION("""COMPUTED_VALUE"""),"")</f>
        <v/>
      </c>
      <c r="C77" s="24" t="str">
        <f>IFERROR(__xludf.DUMMYFUNCTION("""COMPUTED_VALUE"""),"")</f>
        <v/>
      </c>
      <c r="D77" s="24" t="str">
        <f>IFERROR(__xludf.DUMMYFUNCTION("""COMPUTED_VALUE"""),"")</f>
        <v/>
      </c>
      <c r="E77" s="24" t="str">
        <f>IFERROR(__xludf.DUMMYFUNCTION("""COMPUTED_VALUE"""),"")</f>
        <v/>
      </c>
      <c r="F77" s="24" t="str">
        <f>IFERROR(__xludf.DUMMYFUNCTION("""COMPUTED_VALUE"""),"")</f>
        <v/>
      </c>
      <c r="G77" s="24" t="str">
        <f>IFERROR(__xludf.DUMMYFUNCTION("""COMPUTED_VALUE"""),"")</f>
        <v/>
      </c>
      <c r="H77" s="24" t="str">
        <f>IFERROR(__xludf.DUMMYFUNCTION("""COMPUTED_VALUE"""),"")</f>
        <v/>
      </c>
      <c r="I77" s="24" t="str">
        <f>IFERROR(__xludf.DUMMYFUNCTION("""COMPUTED_VALUE"""),"")</f>
        <v/>
      </c>
      <c r="J77" s="24" t="str">
        <f>IFERROR(__xludf.DUMMYFUNCTION("""COMPUTED_VALUE"""),"")</f>
        <v/>
      </c>
      <c r="K77" s="24" t="str">
        <f>IFERROR(__xludf.DUMMYFUNCTION("""COMPUTED_VALUE"""),"")</f>
        <v/>
      </c>
      <c r="L77" s="24" t="str">
        <f>IFERROR(__xludf.DUMMYFUNCTION("""COMPUTED_VALUE"""),"")</f>
        <v/>
      </c>
    </row>
    <row r="78">
      <c r="A78" s="24" t="str">
        <f>IFERROR(__xludf.DUMMYFUNCTION("""COMPUTED_VALUE"""),"")</f>
        <v/>
      </c>
      <c r="B78" s="24" t="str">
        <f>IFERROR(__xludf.DUMMYFUNCTION("""COMPUTED_VALUE"""),"")</f>
        <v/>
      </c>
      <c r="C78" s="24" t="str">
        <f>IFERROR(__xludf.DUMMYFUNCTION("""COMPUTED_VALUE"""),"")</f>
        <v/>
      </c>
      <c r="D78" s="24" t="str">
        <f>IFERROR(__xludf.DUMMYFUNCTION("""COMPUTED_VALUE"""),"")</f>
        <v/>
      </c>
      <c r="E78" s="24" t="str">
        <f>IFERROR(__xludf.DUMMYFUNCTION("""COMPUTED_VALUE"""),"")</f>
        <v/>
      </c>
      <c r="F78" s="24" t="str">
        <f>IFERROR(__xludf.DUMMYFUNCTION("""COMPUTED_VALUE"""),"")</f>
        <v/>
      </c>
      <c r="G78" s="24" t="str">
        <f>IFERROR(__xludf.DUMMYFUNCTION("""COMPUTED_VALUE"""),"")</f>
        <v/>
      </c>
      <c r="H78" s="24" t="str">
        <f>IFERROR(__xludf.DUMMYFUNCTION("""COMPUTED_VALUE"""),"")</f>
        <v/>
      </c>
      <c r="I78" s="24" t="str">
        <f>IFERROR(__xludf.DUMMYFUNCTION("""COMPUTED_VALUE"""),"")</f>
        <v/>
      </c>
      <c r="J78" s="24" t="str">
        <f>IFERROR(__xludf.DUMMYFUNCTION("""COMPUTED_VALUE"""),"")</f>
        <v/>
      </c>
      <c r="K78" s="24" t="str">
        <f>IFERROR(__xludf.DUMMYFUNCTION("""COMPUTED_VALUE"""),"")</f>
        <v/>
      </c>
      <c r="L78" s="24" t="str">
        <f>IFERROR(__xludf.DUMMYFUNCTION("""COMPUTED_VALUE"""),"")</f>
        <v/>
      </c>
    </row>
    <row r="79">
      <c r="A79" s="24" t="str">
        <f>IFERROR(__xludf.DUMMYFUNCTION("""COMPUTED_VALUE"""),"")</f>
        <v/>
      </c>
      <c r="B79" s="24" t="str">
        <f>IFERROR(__xludf.DUMMYFUNCTION("""COMPUTED_VALUE"""),"")</f>
        <v/>
      </c>
      <c r="C79" s="24" t="str">
        <f>IFERROR(__xludf.DUMMYFUNCTION("""COMPUTED_VALUE"""),"")</f>
        <v/>
      </c>
      <c r="D79" s="24" t="str">
        <f>IFERROR(__xludf.DUMMYFUNCTION("""COMPUTED_VALUE"""),"")</f>
        <v/>
      </c>
      <c r="E79" s="24" t="str">
        <f>IFERROR(__xludf.DUMMYFUNCTION("""COMPUTED_VALUE"""),"")</f>
        <v/>
      </c>
      <c r="F79" s="24" t="str">
        <f>IFERROR(__xludf.DUMMYFUNCTION("""COMPUTED_VALUE"""),"")</f>
        <v/>
      </c>
      <c r="G79" s="24" t="str">
        <f>IFERROR(__xludf.DUMMYFUNCTION("""COMPUTED_VALUE"""),"")</f>
        <v/>
      </c>
      <c r="H79" s="24" t="str">
        <f>IFERROR(__xludf.DUMMYFUNCTION("""COMPUTED_VALUE"""),"")</f>
        <v/>
      </c>
      <c r="I79" s="24" t="str">
        <f>IFERROR(__xludf.DUMMYFUNCTION("""COMPUTED_VALUE"""),"")</f>
        <v/>
      </c>
      <c r="J79" s="24" t="str">
        <f>IFERROR(__xludf.DUMMYFUNCTION("""COMPUTED_VALUE"""),"")</f>
        <v/>
      </c>
      <c r="K79" s="24" t="str">
        <f>IFERROR(__xludf.DUMMYFUNCTION("""COMPUTED_VALUE"""),"")</f>
        <v/>
      </c>
      <c r="L79" s="24" t="str">
        <f>IFERROR(__xludf.DUMMYFUNCTION("""COMPUTED_VALUE"""),"")</f>
        <v/>
      </c>
    </row>
    <row r="80">
      <c r="A80" s="24" t="str">
        <f>IFERROR(__xludf.DUMMYFUNCTION("""COMPUTED_VALUE"""),"")</f>
        <v/>
      </c>
      <c r="B80" s="24" t="str">
        <f>IFERROR(__xludf.DUMMYFUNCTION("""COMPUTED_VALUE"""),"")</f>
        <v/>
      </c>
      <c r="C80" s="24" t="str">
        <f>IFERROR(__xludf.DUMMYFUNCTION("""COMPUTED_VALUE"""),"")</f>
        <v/>
      </c>
      <c r="D80" s="24" t="str">
        <f>IFERROR(__xludf.DUMMYFUNCTION("""COMPUTED_VALUE"""),"")</f>
        <v/>
      </c>
      <c r="E80" s="24" t="str">
        <f>IFERROR(__xludf.DUMMYFUNCTION("""COMPUTED_VALUE"""),"")</f>
        <v/>
      </c>
      <c r="F80" s="24" t="str">
        <f>IFERROR(__xludf.DUMMYFUNCTION("""COMPUTED_VALUE"""),"")</f>
        <v/>
      </c>
      <c r="G80" s="24" t="str">
        <f>IFERROR(__xludf.DUMMYFUNCTION("""COMPUTED_VALUE"""),"")</f>
        <v/>
      </c>
      <c r="H80" s="24" t="str">
        <f>IFERROR(__xludf.DUMMYFUNCTION("""COMPUTED_VALUE"""),"")</f>
        <v/>
      </c>
      <c r="I80" s="24" t="str">
        <f>IFERROR(__xludf.DUMMYFUNCTION("""COMPUTED_VALUE"""),"")</f>
        <v/>
      </c>
      <c r="J80" s="24" t="str">
        <f>IFERROR(__xludf.DUMMYFUNCTION("""COMPUTED_VALUE"""),"")</f>
        <v/>
      </c>
      <c r="K80" s="24" t="str">
        <f>IFERROR(__xludf.DUMMYFUNCTION("""COMPUTED_VALUE"""),"")</f>
        <v/>
      </c>
      <c r="L80" s="24" t="str">
        <f>IFERROR(__xludf.DUMMYFUNCTION("""COMPUTED_VALUE"""),"")</f>
        <v/>
      </c>
    </row>
    <row r="81">
      <c r="A81" s="24" t="str">
        <f>IFERROR(__xludf.DUMMYFUNCTION("""COMPUTED_VALUE"""),"")</f>
        <v/>
      </c>
      <c r="B81" s="24" t="str">
        <f>IFERROR(__xludf.DUMMYFUNCTION("""COMPUTED_VALUE"""),"")</f>
        <v/>
      </c>
      <c r="C81" s="24" t="str">
        <f>IFERROR(__xludf.DUMMYFUNCTION("""COMPUTED_VALUE"""),"")</f>
        <v/>
      </c>
      <c r="D81" s="24" t="str">
        <f>IFERROR(__xludf.DUMMYFUNCTION("""COMPUTED_VALUE"""),"")</f>
        <v/>
      </c>
      <c r="E81" s="24" t="str">
        <f>IFERROR(__xludf.DUMMYFUNCTION("""COMPUTED_VALUE"""),"")</f>
        <v/>
      </c>
      <c r="F81" s="24" t="str">
        <f>IFERROR(__xludf.DUMMYFUNCTION("""COMPUTED_VALUE"""),"")</f>
        <v/>
      </c>
      <c r="G81" s="24" t="str">
        <f>IFERROR(__xludf.DUMMYFUNCTION("""COMPUTED_VALUE"""),"")</f>
        <v/>
      </c>
      <c r="H81" s="24" t="str">
        <f>IFERROR(__xludf.DUMMYFUNCTION("""COMPUTED_VALUE"""),"")</f>
        <v/>
      </c>
      <c r="I81" s="24" t="str">
        <f>IFERROR(__xludf.DUMMYFUNCTION("""COMPUTED_VALUE"""),"")</f>
        <v/>
      </c>
      <c r="J81" s="24" t="str">
        <f>IFERROR(__xludf.DUMMYFUNCTION("""COMPUTED_VALUE"""),"")</f>
        <v/>
      </c>
      <c r="K81" s="24" t="str">
        <f>IFERROR(__xludf.DUMMYFUNCTION("""COMPUTED_VALUE"""),"")</f>
        <v/>
      </c>
      <c r="L81" s="24" t="str">
        <f>IFERROR(__xludf.DUMMYFUNCTION("""COMPUTED_VALUE"""),"")</f>
        <v/>
      </c>
    </row>
    <row r="82">
      <c r="A82" s="24" t="str">
        <f>IFERROR(__xludf.DUMMYFUNCTION("""COMPUTED_VALUE"""),"")</f>
        <v/>
      </c>
      <c r="B82" s="24" t="str">
        <f>IFERROR(__xludf.DUMMYFUNCTION("""COMPUTED_VALUE"""),"")</f>
        <v/>
      </c>
      <c r="C82" s="24" t="str">
        <f>IFERROR(__xludf.DUMMYFUNCTION("""COMPUTED_VALUE"""),"")</f>
        <v/>
      </c>
      <c r="D82" s="24" t="str">
        <f>IFERROR(__xludf.DUMMYFUNCTION("""COMPUTED_VALUE"""),"")</f>
        <v/>
      </c>
      <c r="E82" s="24" t="str">
        <f>IFERROR(__xludf.DUMMYFUNCTION("""COMPUTED_VALUE"""),"")</f>
        <v/>
      </c>
      <c r="F82" s="24" t="str">
        <f>IFERROR(__xludf.DUMMYFUNCTION("""COMPUTED_VALUE"""),"")</f>
        <v/>
      </c>
      <c r="G82" s="24" t="str">
        <f>IFERROR(__xludf.DUMMYFUNCTION("""COMPUTED_VALUE"""),"")</f>
        <v/>
      </c>
      <c r="H82" s="24" t="str">
        <f>IFERROR(__xludf.DUMMYFUNCTION("""COMPUTED_VALUE"""),"")</f>
        <v/>
      </c>
      <c r="I82" s="24" t="str">
        <f>IFERROR(__xludf.DUMMYFUNCTION("""COMPUTED_VALUE"""),"")</f>
        <v/>
      </c>
      <c r="J82" s="24" t="str">
        <f>IFERROR(__xludf.DUMMYFUNCTION("""COMPUTED_VALUE"""),"")</f>
        <v/>
      </c>
      <c r="K82" s="24" t="str">
        <f>IFERROR(__xludf.DUMMYFUNCTION("""COMPUTED_VALUE"""),"")</f>
        <v/>
      </c>
      <c r="L82" s="24" t="str">
        <f>IFERROR(__xludf.DUMMYFUNCTION("""COMPUTED_VALUE"""),"")</f>
        <v/>
      </c>
    </row>
    <row r="83">
      <c r="A83" s="24" t="str">
        <f>IFERROR(__xludf.DUMMYFUNCTION("""COMPUTED_VALUE"""),"")</f>
        <v/>
      </c>
      <c r="B83" s="24" t="str">
        <f>IFERROR(__xludf.DUMMYFUNCTION("""COMPUTED_VALUE"""),"")</f>
        <v/>
      </c>
      <c r="C83" s="24" t="str">
        <f>IFERROR(__xludf.DUMMYFUNCTION("""COMPUTED_VALUE"""),"")</f>
        <v/>
      </c>
      <c r="D83" s="24" t="str">
        <f>IFERROR(__xludf.DUMMYFUNCTION("""COMPUTED_VALUE"""),"")</f>
        <v/>
      </c>
      <c r="E83" s="24" t="str">
        <f>IFERROR(__xludf.DUMMYFUNCTION("""COMPUTED_VALUE"""),"")</f>
        <v/>
      </c>
      <c r="F83" s="24" t="str">
        <f>IFERROR(__xludf.DUMMYFUNCTION("""COMPUTED_VALUE"""),"")</f>
        <v/>
      </c>
      <c r="G83" s="24" t="str">
        <f>IFERROR(__xludf.DUMMYFUNCTION("""COMPUTED_VALUE"""),"")</f>
        <v/>
      </c>
      <c r="H83" s="24" t="str">
        <f>IFERROR(__xludf.DUMMYFUNCTION("""COMPUTED_VALUE"""),"")</f>
        <v/>
      </c>
      <c r="I83" s="24" t="str">
        <f>IFERROR(__xludf.DUMMYFUNCTION("""COMPUTED_VALUE"""),"")</f>
        <v/>
      </c>
      <c r="J83" s="24" t="str">
        <f>IFERROR(__xludf.DUMMYFUNCTION("""COMPUTED_VALUE"""),"")</f>
        <v/>
      </c>
      <c r="K83" s="24" t="str">
        <f>IFERROR(__xludf.DUMMYFUNCTION("""COMPUTED_VALUE"""),"")</f>
        <v/>
      </c>
      <c r="L83" s="24" t="str">
        <f>IFERROR(__xludf.DUMMYFUNCTION("""COMPUTED_VALUE"""),"")</f>
        <v/>
      </c>
    </row>
    <row r="84">
      <c r="A84" s="24" t="str">
        <f>IFERROR(__xludf.DUMMYFUNCTION("""COMPUTED_VALUE"""),"")</f>
        <v/>
      </c>
      <c r="B84" s="24" t="str">
        <f>IFERROR(__xludf.DUMMYFUNCTION("""COMPUTED_VALUE"""),"")</f>
        <v/>
      </c>
      <c r="C84" s="24" t="str">
        <f>IFERROR(__xludf.DUMMYFUNCTION("""COMPUTED_VALUE"""),"")</f>
        <v/>
      </c>
      <c r="D84" s="24" t="str">
        <f>IFERROR(__xludf.DUMMYFUNCTION("""COMPUTED_VALUE"""),"")</f>
        <v/>
      </c>
      <c r="E84" s="24" t="str">
        <f>IFERROR(__xludf.DUMMYFUNCTION("""COMPUTED_VALUE"""),"")</f>
        <v/>
      </c>
      <c r="F84" s="24" t="str">
        <f>IFERROR(__xludf.DUMMYFUNCTION("""COMPUTED_VALUE"""),"")</f>
        <v/>
      </c>
      <c r="G84" s="24" t="str">
        <f>IFERROR(__xludf.DUMMYFUNCTION("""COMPUTED_VALUE"""),"")</f>
        <v/>
      </c>
      <c r="H84" s="24" t="str">
        <f>IFERROR(__xludf.DUMMYFUNCTION("""COMPUTED_VALUE"""),"")</f>
        <v/>
      </c>
      <c r="I84" s="24" t="str">
        <f>IFERROR(__xludf.DUMMYFUNCTION("""COMPUTED_VALUE"""),"")</f>
        <v/>
      </c>
      <c r="J84" s="24" t="str">
        <f>IFERROR(__xludf.DUMMYFUNCTION("""COMPUTED_VALUE"""),"")</f>
        <v/>
      </c>
      <c r="K84" s="24" t="str">
        <f>IFERROR(__xludf.DUMMYFUNCTION("""COMPUTED_VALUE"""),"")</f>
        <v/>
      </c>
      <c r="L84" s="24" t="str">
        <f>IFERROR(__xludf.DUMMYFUNCTION("""COMPUTED_VALUE"""),"")</f>
        <v/>
      </c>
    </row>
    <row r="85">
      <c r="A85" s="24" t="str">
        <f>IFERROR(__xludf.DUMMYFUNCTION("""COMPUTED_VALUE"""),"")</f>
        <v/>
      </c>
      <c r="B85" s="24" t="str">
        <f>IFERROR(__xludf.DUMMYFUNCTION("""COMPUTED_VALUE"""),"")</f>
        <v/>
      </c>
      <c r="C85" s="24" t="str">
        <f>IFERROR(__xludf.DUMMYFUNCTION("""COMPUTED_VALUE"""),"")</f>
        <v/>
      </c>
      <c r="D85" s="24" t="str">
        <f>IFERROR(__xludf.DUMMYFUNCTION("""COMPUTED_VALUE"""),"")</f>
        <v/>
      </c>
      <c r="E85" s="24" t="str">
        <f>IFERROR(__xludf.DUMMYFUNCTION("""COMPUTED_VALUE"""),"")</f>
        <v/>
      </c>
      <c r="F85" s="24" t="str">
        <f>IFERROR(__xludf.DUMMYFUNCTION("""COMPUTED_VALUE"""),"")</f>
        <v/>
      </c>
      <c r="G85" s="24" t="str">
        <f>IFERROR(__xludf.DUMMYFUNCTION("""COMPUTED_VALUE"""),"")</f>
        <v/>
      </c>
      <c r="H85" s="24" t="str">
        <f>IFERROR(__xludf.DUMMYFUNCTION("""COMPUTED_VALUE"""),"")</f>
        <v/>
      </c>
      <c r="I85" s="24" t="str">
        <f>IFERROR(__xludf.DUMMYFUNCTION("""COMPUTED_VALUE"""),"")</f>
        <v/>
      </c>
      <c r="J85" s="24" t="str">
        <f>IFERROR(__xludf.DUMMYFUNCTION("""COMPUTED_VALUE"""),"")</f>
        <v/>
      </c>
      <c r="K85" s="24" t="str">
        <f>IFERROR(__xludf.DUMMYFUNCTION("""COMPUTED_VALUE"""),"")</f>
        <v/>
      </c>
      <c r="L85" s="24" t="str">
        <f>IFERROR(__xludf.DUMMYFUNCTION("""COMPUTED_VALUE"""),"")</f>
        <v/>
      </c>
    </row>
    <row r="86">
      <c r="A86" s="24" t="str">
        <f>IFERROR(__xludf.DUMMYFUNCTION("""COMPUTED_VALUE"""),"")</f>
        <v/>
      </c>
      <c r="B86" s="24" t="str">
        <f>IFERROR(__xludf.DUMMYFUNCTION("""COMPUTED_VALUE"""),"")</f>
        <v/>
      </c>
      <c r="C86" s="24" t="str">
        <f>IFERROR(__xludf.DUMMYFUNCTION("""COMPUTED_VALUE"""),"")</f>
        <v/>
      </c>
      <c r="D86" s="24" t="str">
        <f>IFERROR(__xludf.DUMMYFUNCTION("""COMPUTED_VALUE"""),"")</f>
        <v/>
      </c>
      <c r="E86" s="24" t="str">
        <f>IFERROR(__xludf.DUMMYFUNCTION("""COMPUTED_VALUE"""),"")</f>
        <v/>
      </c>
      <c r="F86" s="24" t="str">
        <f>IFERROR(__xludf.DUMMYFUNCTION("""COMPUTED_VALUE"""),"")</f>
        <v/>
      </c>
      <c r="G86" s="24" t="str">
        <f>IFERROR(__xludf.DUMMYFUNCTION("""COMPUTED_VALUE"""),"")</f>
        <v/>
      </c>
      <c r="H86" s="24" t="str">
        <f>IFERROR(__xludf.DUMMYFUNCTION("""COMPUTED_VALUE"""),"")</f>
        <v/>
      </c>
      <c r="I86" s="24" t="str">
        <f>IFERROR(__xludf.DUMMYFUNCTION("""COMPUTED_VALUE"""),"")</f>
        <v/>
      </c>
      <c r="J86" s="24" t="str">
        <f>IFERROR(__xludf.DUMMYFUNCTION("""COMPUTED_VALUE"""),"")</f>
        <v/>
      </c>
      <c r="K86" s="24" t="str">
        <f>IFERROR(__xludf.DUMMYFUNCTION("""COMPUTED_VALUE"""),"")</f>
        <v/>
      </c>
      <c r="L86" s="24" t="str">
        <f>IFERROR(__xludf.DUMMYFUNCTION("""COMPUTED_VALUE"""),"")</f>
        <v/>
      </c>
    </row>
    <row r="87">
      <c r="A87" s="24" t="str">
        <f>IFERROR(__xludf.DUMMYFUNCTION("""COMPUTED_VALUE"""),"")</f>
        <v/>
      </c>
      <c r="B87" s="24" t="str">
        <f>IFERROR(__xludf.DUMMYFUNCTION("""COMPUTED_VALUE"""),"")</f>
        <v/>
      </c>
      <c r="C87" s="24" t="str">
        <f>IFERROR(__xludf.DUMMYFUNCTION("""COMPUTED_VALUE"""),"")</f>
        <v/>
      </c>
      <c r="D87" s="24" t="str">
        <f>IFERROR(__xludf.DUMMYFUNCTION("""COMPUTED_VALUE"""),"")</f>
        <v/>
      </c>
      <c r="E87" s="24" t="str">
        <f>IFERROR(__xludf.DUMMYFUNCTION("""COMPUTED_VALUE"""),"")</f>
        <v/>
      </c>
      <c r="F87" s="24" t="str">
        <f>IFERROR(__xludf.DUMMYFUNCTION("""COMPUTED_VALUE"""),"")</f>
        <v/>
      </c>
      <c r="G87" s="24" t="str">
        <f>IFERROR(__xludf.DUMMYFUNCTION("""COMPUTED_VALUE"""),"")</f>
        <v/>
      </c>
      <c r="H87" s="24" t="str">
        <f>IFERROR(__xludf.DUMMYFUNCTION("""COMPUTED_VALUE"""),"")</f>
        <v/>
      </c>
      <c r="I87" s="24" t="str">
        <f>IFERROR(__xludf.DUMMYFUNCTION("""COMPUTED_VALUE"""),"")</f>
        <v/>
      </c>
      <c r="J87" s="24" t="str">
        <f>IFERROR(__xludf.DUMMYFUNCTION("""COMPUTED_VALUE"""),"")</f>
        <v/>
      </c>
      <c r="K87" s="24" t="str">
        <f>IFERROR(__xludf.DUMMYFUNCTION("""COMPUTED_VALUE"""),"")</f>
        <v/>
      </c>
      <c r="L87" s="24" t="str">
        <f>IFERROR(__xludf.DUMMYFUNCTION("""COMPUTED_VALUE"""),"")</f>
        <v/>
      </c>
    </row>
    <row r="88">
      <c r="A88" s="24" t="str">
        <f>IFERROR(__xludf.DUMMYFUNCTION("""COMPUTED_VALUE"""),"")</f>
        <v/>
      </c>
      <c r="B88" s="24" t="str">
        <f>IFERROR(__xludf.DUMMYFUNCTION("""COMPUTED_VALUE"""),"")</f>
        <v/>
      </c>
      <c r="C88" s="24" t="str">
        <f>IFERROR(__xludf.DUMMYFUNCTION("""COMPUTED_VALUE"""),"")</f>
        <v/>
      </c>
      <c r="D88" s="24" t="str">
        <f>IFERROR(__xludf.DUMMYFUNCTION("""COMPUTED_VALUE"""),"")</f>
        <v/>
      </c>
      <c r="E88" s="24" t="str">
        <f>IFERROR(__xludf.DUMMYFUNCTION("""COMPUTED_VALUE"""),"")</f>
        <v/>
      </c>
      <c r="F88" s="24" t="str">
        <f>IFERROR(__xludf.DUMMYFUNCTION("""COMPUTED_VALUE"""),"")</f>
        <v/>
      </c>
      <c r="G88" s="24" t="str">
        <f>IFERROR(__xludf.DUMMYFUNCTION("""COMPUTED_VALUE"""),"")</f>
        <v/>
      </c>
      <c r="H88" s="24" t="str">
        <f>IFERROR(__xludf.DUMMYFUNCTION("""COMPUTED_VALUE"""),"")</f>
        <v/>
      </c>
      <c r="I88" s="24" t="str">
        <f>IFERROR(__xludf.DUMMYFUNCTION("""COMPUTED_VALUE"""),"")</f>
        <v/>
      </c>
      <c r="J88" s="24" t="str">
        <f>IFERROR(__xludf.DUMMYFUNCTION("""COMPUTED_VALUE"""),"")</f>
        <v/>
      </c>
      <c r="K88" s="24" t="str">
        <f>IFERROR(__xludf.DUMMYFUNCTION("""COMPUTED_VALUE"""),"")</f>
        <v/>
      </c>
      <c r="L88" s="24" t="str">
        <f>IFERROR(__xludf.DUMMYFUNCTION("""COMPUTED_VALUE"""),"")</f>
        <v/>
      </c>
    </row>
    <row r="89">
      <c r="A89" s="24" t="str">
        <f>IFERROR(__xludf.DUMMYFUNCTION("""COMPUTED_VALUE"""),"")</f>
        <v/>
      </c>
      <c r="B89" s="24" t="str">
        <f>IFERROR(__xludf.DUMMYFUNCTION("""COMPUTED_VALUE"""),"")</f>
        <v/>
      </c>
      <c r="C89" s="24" t="str">
        <f>IFERROR(__xludf.DUMMYFUNCTION("""COMPUTED_VALUE"""),"")</f>
        <v/>
      </c>
      <c r="D89" s="24" t="str">
        <f>IFERROR(__xludf.DUMMYFUNCTION("""COMPUTED_VALUE"""),"")</f>
        <v/>
      </c>
      <c r="E89" s="24" t="str">
        <f>IFERROR(__xludf.DUMMYFUNCTION("""COMPUTED_VALUE"""),"")</f>
        <v/>
      </c>
      <c r="F89" s="24" t="str">
        <f>IFERROR(__xludf.DUMMYFUNCTION("""COMPUTED_VALUE"""),"")</f>
        <v/>
      </c>
      <c r="G89" s="24" t="str">
        <f>IFERROR(__xludf.DUMMYFUNCTION("""COMPUTED_VALUE"""),"")</f>
        <v/>
      </c>
      <c r="H89" s="24" t="str">
        <f>IFERROR(__xludf.DUMMYFUNCTION("""COMPUTED_VALUE"""),"")</f>
        <v/>
      </c>
      <c r="I89" s="24" t="str">
        <f>IFERROR(__xludf.DUMMYFUNCTION("""COMPUTED_VALUE"""),"")</f>
        <v/>
      </c>
      <c r="J89" s="24" t="str">
        <f>IFERROR(__xludf.DUMMYFUNCTION("""COMPUTED_VALUE"""),"")</f>
        <v/>
      </c>
      <c r="K89" s="24" t="str">
        <f>IFERROR(__xludf.DUMMYFUNCTION("""COMPUTED_VALUE"""),"")</f>
        <v/>
      </c>
      <c r="L89" s="24" t="str">
        <f>IFERROR(__xludf.DUMMYFUNCTION("""COMPUTED_VALUE"""),"")</f>
        <v/>
      </c>
    </row>
    <row r="90">
      <c r="A90" s="24" t="str">
        <f>IFERROR(__xludf.DUMMYFUNCTION("""COMPUTED_VALUE"""),"")</f>
        <v/>
      </c>
      <c r="B90" s="24" t="str">
        <f>IFERROR(__xludf.DUMMYFUNCTION("""COMPUTED_VALUE"""),"")</f>
        <v/>
      </c>
      <c r="C90" s="24" t="str">
        <f>IFERROR(__xludf.DUMMYFUNCTION("""COMPUTED_VALUE"""),"")</f>
        <v/>
      </c>
      <c r="D90" s="24" t="str">
        <f>IFERROR(__xludf.DUMMYFUNCTION("""COMPUTED_VALUE"""),"")</f>
        <v/>
      </c>
      <c r="E90" s="24" t="str">
        <f>IFERROR(__xludf.DUMMYFUNCTION("""COMPUTED_VALUE"""),"")</f>
        <v/>
      </c>
      <c r="F90" s="24" t="str">
        <f>IFERROR(__xludf.DUMMYFUNCTION("""COMPUTED_VALUE"""),"")</f>
        <v/>
      </c>
      <c r="G90" s="24" t="str">
        <f>IFERROR(__xludf.DUMMYFUNCTION("""COMPUTED_VALUE"""),"")</f>
        <v/>
      </c>
      <c r="H90" s="24" t="str">
        <f>IFERROR(__xludf.DUMMYFUNCTION("""COMPUTED_VALUE"""),"")</f>
        <v/>
      </c>
      <c r="I90" s="24" t="str">
        <f>IFERROR(__xludf.DUMMYFUNCTION("""COMPUTED_VALUE"""),"")</f>
        <v/>
      </c>
      <c r="J90" s="24" t="str">
        <f>IFERROR(__xludf.DUMMYFUNCTION("""COMPUTED_VALUE"""),"")</f>
        <v/>
      </c>
      <c r="K90" s="24" t="str">
        <f>IFERROR(__xludf.DUMMYFUNCTION("""COMPUTED_VALUE"""),"")</f>
        <v/>
      </c>
      <c r="L90" s="24" t="str">
        <f>IFERROR(__xludf.DUMMYFUNCTION("""COMPUTED_VALUE"""),"")</f>
        <v/>
      </c>
    </row>
    <row r="91">
      <c r="A91" s="24" t="str">
        <f>IFERROR(__xludf.DUMMYFUNCTION("""COMPUTED_VALUE"""),"")</f>
        <v/>
      </c>
      <c r="B91" s="24" t="str">
        <f>IFERROR(__xludf.DUMMYFUNCTION("""COMPUTED_VALUE"""),"")</f>
        <v/>
      </c>
      <c r="C91" s="24" t="str">
        <f>IFERROR(__xludf.DUMMYFUNCTION("""COMPUTED_VALUE"""),"")</f>
        <v/>
      </c>
      <c r="D91" s="24" t="str">
        <f>IFERROR(__xludf.DUMMYFUNCTION("""COMPUTED_VALUE"""),"")</f>
        <v/>
      </c>
      <c r="E91" s="24" t="str">
        <f>IFERROR(__xludf.DUMMYFUNCTION("""COMPUTED_VALUE"""),"")</f>
        <v/>
      </c>
      <c r="F91" s="24" t="str">
        <f>IFERROR(__xludf.DUMMYFUNCTION("""COMPUTED_VALUE"""),"")</f>
        <v/>
      </c>
      <c r="G91" s="24" t="str">
        <f>IFERROR(__xludf.DUMMYFUNCTION("""COMPUTED_VALUE"""),"")</f>
        <v/>
      </c>
      <c r="H91" s="24" t="str">
        <f>IFERROR(__xludf.DUMMYFUNCTION("""COMPUTED_VALUE"""),"")</f>
        <v/>
      </c>
      <c r="I91" s="24" t="str">
        <f>IFERROR(__xludf.DUMMYFUNCTION("""COMPUTED_VALUE"""),"")</f>
        <v/>
      </c>
      <c r="J91" s="24" t="str">
        <f>IFERROR(__xludf.DUMMYFUNCTION("""COMPUTED_VALUE"""),"")</f>
        <v/>
      </c>
      <c r="K91" s="24" t="str">
        <f>IFERROR(__xludf.DUMMYFUNCTION("""COMPUTED_VALUE"""),"")</f>
        <v/>
      </c>
      <c r="L91" s="24" t="str">
        <f>IFERROR(__xludf.DUMMYFUNCTION("""COMPUTED_VALUE"""),"")</f>
        <v/>
      </c>
    </row>
    <row r="92">
      <c r="A92" s="24" t="str">
        <f>IFERROR(__xludf.DUMMYFUNCTION("""COMPUTED_VALUE"""),"")</f>
        <v/>
      </c>
      <c r="B92" s="24" t="str">
        <f>IFERROR(__xludf.DUMMYFUNCTION("""COMPUTED_VALUE"""),"")</f>
        <v/>
      </c>
      <c r="C92" s="24" t="str">
        <f>IFERROR(__xludf.DUMMYFUNCTION("""COMPUTED_VALUE"""),"")</f>
        <v/>
      </c>
      <c r="D92" s="24" t="str">
        <f>IFERROR(__xludf.DUMMYFUNCTION("""COMPUTED_VALUE"""),"")</f>
        <v/>
      </c>
      <c r="E92" s="24" t="str">
        <f>IFERROR(__xludf.DUMMYFUNCTION("""COMPUTED_VALUE"""),"")</f>
        <v/>
      </c>
      <c r="F92" s="24" t="str">
        <f>IFERROR(__xludf.DUMMYFUNCTION("""COMPUTED_VALUE"""),"")</f>
        <v/>
      </c>
      <c r="G92" s="24" t="str">
        <f>IFERROR(__xludf.DUMMYFUNCTION("""COMPUTED_VALUE"""),"")</f>
        <v/>
      </c>
      <c r="H92" s="24" t="str">
        <f>IFERROR(__xludf.DUMMYFUNCTION("""COMPUTED_VALUE"""),"")</f>
        <v/>
      </c>
      <c r="I92" s="24" t="str">
        <f>IFERROR(__xludf.DUMMYFUNCTION("""COMPUTED_VALUE"""),"")</f>
        <v/>
      </c>
      <c r="J92" s="24" t="str">
        <f>IFERROR(__xludf.DUMMYFUNCTION("""COMPUTED_VALUE"""),"")</f>
        <v/>
      </c>
      <c r="K92" s="24" t="str">
        <f>IFERROR(__xludf.DUMMYFUNCTION("""COMPUTED_VALUE"""),"")</f>
        <v/>
      </c>
      <c r="L92" s="24" t="str">
        <f>IFERROR(__xludf.DUMMYFUNCTION("""COMPUTED_VALUE"""),"")</f>
        <v/>
      </c>
    </row>
    <row r="93">
      <c r="A93" s="24" t="str">
        <f>IFERROR(__xludf.DUMMYFUNCTION("""COMPUTED_VALUE"""),"")</f>
        <v/>
      </c>
      <c r="B93" s="24" t="str">
        <f>IFERROR(__xludf.DUMMYFUNCTION("""COMPUTED_VALUE"""),"")</f>
        <v/>
      </c>
      <c r="C93" s="24" t="str">
        <f>IFERROR(__xludf.DUMMYFUNCTION("""COMPUTED_VALUE"""),"")</f>
        <v/>
      </c>
      <c r="D93" s="24" t="str">
        <f>IFERROR(__xludf.DUMMYFUNCTION("""COMPUTED_VALUE"""),"")</f>
        <v/>
      </c>
      <c r="E93" s="24" t="str">
        <f>IFERROR(__xludf.DUMMYFUNCTION("""COMPUTED_VALUE"""),"")</f>
        <v/>
      </c>
      <c r="F93" s="24" t="str">
        <f>IFERROR(__xludf.DUMMYFUNCTION("""COMPUTED_VALUE"""),"")</f>
        <v/>
      </c>
      <c r="G93" s="24" t="str">
        <f>IFERROR(__xludf.DUMMYFUNCTION("""COMPUTED_VALUE"""),"")</f>
        <v/>
      </c>
      <c r="H93" s="24" t="str">
        <f>IFERROR(__xludf.DUMMYFUNCTION("""COMPUTED_VALUE"""),"")</f>
        <v/>
      </c>
      <c r="I93" s="24" t="str">
        <f>IFERROR(__xludf.DUMMYFUNCTION("""COMPUTED_VALUE"""),"")</f>
        <v/>
      </c>
      <c r="J93" s="24" t="str">
        <f>IFERROR(__xludf.DUMMYFUNCTION("""COMPUTED_VALUE"""),"")</f>
        <v/>
      </c>
      <c r="K93" s="24" t="str">
        <f>IFERROR(__xludf.DUMMYFUNCTION("""COMPUTED_VALUE"""),"")</f>
        <v/>
      </c>
      <c r="L93" s="24" t="str">
        <f>IFERROR(__xludf.DUMMYFUNCTION("""COMPUTED_VALUE"""),"")</f>
        <v/>
      </c>
    </row>
    <row r="94">
      <c r="A94" s="24" t="str">
        <f>IFERROR(__xludf.DUMMYFUNCTION("""COMPUTED_VALUE"""),"")</f>
        <v/>
      </c>
      <c r="B94" s="24" t="str">
        <f>IFERROR(__xludf.DUMMYFUNCTION("""COMPUTED_VALUE"""),"")</f>
        <v/>
      </c>
      <c r="C94" s="24" t="str">
        <f>IFERROR(__xludf.DUMMYFUNCTION("""COMPUTED_VALUE"""),"")</f>
        <v/>
      </c>
      <c r="D94" s="24" t="str">
        <f>IFERROR(__xludf.DUMMYFUNCTION("""COMPUTED_VALUE"""),"")</f>
        <v/>
      </c>
      <c r="E94" s="24" t="str">
        <f>IFERROR(__xludf.DUMMYFUNCTION("""COMPUTED_VALUE"""),"")</f>
        <v/>
      </c>
      <c r="F94" s="24" t="str">
        <f>IFERROR(__xludf.DUMMYFUNCTION("""COMPUTED_VALUE"""),"")</f>
        <v/>
      </c>
      <c r="G94" s="24" t="str">
        <f>IFERROR(__xludf.DUMMYFUNCTION("""COMPUTED_VALUE"""),"")</f>
        <v/>
      </c>
      <c r="H94" s="24" t="str">
        <f>IFERROR(__xludf.DUMMYFUNCTION("""COMPUTED_VALUE"""),"")</f>
        <v/>
      </c>
      <c r="I94" s="24" t="str">
        <f>IFERROR(__xludf.DUMMYFUNCTION("""COMPUTED_VALUE"""),"")</f>
        <v/>
      </c>
      <c r="J94" s="24" t="str">
        <f>IFERROR(__xludf.DUMMYFUNCTION("""COMPUTED_VALUE"""),"")</f>
        <v/>
      </c>
      <c r="K94" s="24" t="str">
        <f>IFERROR(__xludf.DUMMYFUNCTION("""COMPUTED_VALUE"""),"")</f>
        <v/>
      </c>
      <c r="L94" s="24" t="str">
        <f>IFERROR(__xludf.DUMMYFUNCTION("""COMPUTED_VALUE"""),"")</f>
        <v/>
      </c>
    </row>
    <row r="95">
      <c r="A95" s="24" t="str">
        <f>IFERROR(__xludf.DUMMYFUNCTION("""COMPUTED_VALUE"""),"")</f>
        <v/>
      </c>
      <c r="B95" s="24" t="str">
        <f>IFERROR(__xludf.DUMMYFUNCTION("""COMPUTED_VALUE"""),"")</f>
        <v/>
      </c>
      <c r="C95" s="24" t="str">
        <f>IFERROR(__xludf.DUMMYFUNCTION("""COMPUTED_VALUE"""),"")</f>
        <v/>
      </c>
      <c r="D95" s="24" t="str">
        <f>IFERROR(__xludf.DUMMYFUNCTION("""COMPUTED_VALUE"""),"")</f>
        <v/>
      </c>
      <c r="E95" s="24" t="str">
        <f>IFERROR(__xludf.DUMMYFUNCTION("""COMPUTED_VALUE"""),"")</f>
        <v/>
      </c>
      <c r="F95" s="24" t="str">
        <f>IFERROR(__xludf.DUMMYFUNCTION("""COMPUTED_VALUE"""),"")</f>
        <v/>
      </c>
      <c r="G95" s="24" t="str">
        <f>IFERROR(__xludf.DUMMYFUNCTION("""COMPUTED_VALUE"""),"")</f>
        <v/>
      </c>
      <c r="H95" s="24" t="str">
        <f>IFERROR(__xludf.DUMMYFUNCTION("""COMPUTED_VALUE"""),"")</f>
        <v/>
      </c>
      <c r="I95" s="24" t="str">
        <f>IFERROR(__xludf.DUMMYFUNCTION("""COMPUTED_VALUE"""),"")</f>
        <v/>
      </c>
      <c r="J95" s="24" t="str">
        <f>IFERROR(__xludf.DUMMYFUNCTION("""COMPUTED_VALUE"""),"")</f>
        <v/>
      </c>
      <c r="K95" s="24" t="str">
        <f>IFERROR(__xludf.DUMMYFUNCTION("""COMPUTED_VALUE"""),"")</f>
        <v/>
      </c>
      <c r="L95" s="24" t="str">
        <f>IFERROR(__xludf.DUMMYFUNCTION("""COMPUTED_VALUE"""),"")</f>
        <v/>
      </c>
    </row>
    <row r="96">
      <c r="A96" s="24" t="str">
        <f>IFERROR(__xludf.DUMMYFUNCTION("""COMPUTED_VALUE"""),"")</f>
        <v/>
      </c>
      <c r="B96" s="24" t="str">
        <f>IFERROR(__xludf.DUMMYFUNCTION("""COMPUTED_VALUE"""),"")</f>
        <v/>
      </c>
      <c r="C96" s="24" t="str">
        <f>IFERROR(__xludf.DUMMYFUNCTION("""COMPUTED_VALUE"""),"")</f>
        <v/>
      </c>
      <c r="D96" s="24" t="str">
        <f>IFERROR(__xludf.DUMMYFUNCTION("""COMPUTED_VALUE"""),"")</f>
        <v/>
      </c>
      <c r="E96" s="24" t="str">
        <f>IFERROR(__xludf.DUMMYFUNCTION("""COMPUTED_VALUE"""),"")</f>
        <v/>
      </c>
      <c r="F96" s="24" t="str">
        <f>IFERROR(__xludf.DUMMYFUNCTION("""COMPUTED_VALUE"""),"")</f>
        <v/>
      </c>
      <c r="G96" s="24" t="str">
        <f>IFERROR(__xludf.DUMMYFUNCTION("""COMPUTED_VALUE"""),"")</f>
        <v/>
      </c>
      <c r="H96" s="24" t="str">
        <f>IFERROR(__xludf.DUMMYFUNCTION("""COMPUTED_VALUE"""),"")</f>
        <v/>
      </c>
      <c r="I96" s="24" t="str">
        <f>IFERROR(__xludf.DUMMYFUNCTION("""COMPUTED_VALUE"""),"")</f>
        <v/>
      </c>
      <c r="J96" s="24" t="str">
        <f>IFERROR(__xludf.DUMMYFUNCTION("""COMPUTED_VALUE"""),"")</f>
        <v/>
      </c>
      <c r="K96" s="24" t="str">
        <f>IFERROR(__xludf.DUMMYFUNCTION("""COMPUTED_VALUE"""),"")</f>
        <v/>
      </c>
      <c r="L96" s="24" t="str">
        <f>IFERROR(__xludf.DUMMYFUNCTION("""COMPUTED_VALUE"""),"")</f>
        <v/>
      </c>
    </row>
    <row r="97">
      <c r="A97" s="24" t="str">
        <f>IFERROR(__xludf.DUMMYFUNCTION("""COMPUTED_VALUE"""),"")</f>
        <v/>
      </c>
      <c r="B97" s="24" t="str">
        <f>IFERROR(__xludf.DUMMYFUNCTION("""COMPUTED_VALUE"""),"")</f>
        <v/>
      </c>
      <c r="C97" s="24" t="str">
        <f>IFERROR(__xludf.DUMMYFUNCTION("""COMPUTED_VALUE"""),"")</f>
        <v/>
      </c>
      <c r="D97" s="24" t="str">
        <f>IFERROR(__xludf.DUMMYFUNCTION("""COMPUTED_VALUE"""),"")</f>
        <v/>
      </c>
      <c r="E97" s="24" t="str">
        <f>IFERROR(__xludf.DUMMYFUNCTION("""COMPUTED_VALUE"""),"")</f>
        <v/>
      </c>
      <c r="F97" s="24" t="str">
        <f>IFERROR(__xludf.DUMMYFUNCTION("""COMPUTED_VALUE"""),"")</f>
        <v/>
      </c>
      <c r="G97" s="24" t="str">
        <f>IFERROR(__xludf.DUMMYFUNCTION("""COMPUTED_VALUE"""),"")</f>
        <v/>
      </c>
      <c r="H97" s="24" t="str">
        <f>IFERROR(__xludf.DUMMYFUNCTION("""COMPUTED_VALUE"""),"")</f>
        <v/>
      </c>
      <c r="I97" s="24" t="str">
        <f>IFERROR(__xludf.DUMMYFUNCTION("""COMPUTED_VALUE"""),"")</f>
        <v/>
      </c>
      <c r="J97" s="24" t="str">
        <f>IFERROR(__xludf.DUMMYFUNCTION("""COMPUTED_VALUE"""),"")</f>
        <v/>
      </c>
      <c r="K97" s="24" t="str">
        <f>IFERROR(__xludf.DUMMYFUNCTION("""COMPUTED_VALUE"""),"")</f>
        <v/>
      </c>
      <c r="L97" s="24" t="str">
        <f>IFERROR(__xludf.DUMMYFUNCTION("""COMPUTED_VALUE"""),"")</f>
        <v/>
      </c>
    </row>
    <row r="98">
      <c r="A98" s="24" t="str">
        <f>IFERROR(__xludf.DUMMYFUNCTION("""COMPUTED_VALUE"""),"")</f>
        <v/>
      </c>
      <c r="B98" s="24" t="str">
        <f>IFERROR(__xludf.DUMMYFUNCTION("""COMPUTED_VALUE"""),"")</f>
        <v/>
      </c>
      <c r="C98" s="24" t="str">
        <f>IFERROR(__xludf.DUMMYFUNCTION("""COMPUTED_VALUE"""),"")</f>
        <v/>
      </c>
      <c r="D98" s="24" t="str">
        <f>IFERROR(__xludf.DUMMYFUNCTION("""COMPUTED_VALUE"""),"")</f>
        <v/>
      </c>
      <c r="E98" s="24" t="str">
        <f>IFERROR(__xludf.DUMMYFUNCTION("""COMPUTED_VALUE"""),"")</f>
        <v/>
      </c>
      <c r="F98" s="24" t="str">
        <f>IFERROR(__xludf.DUMMYFUNCTION("""COMPUTED_VALUE"""),"")</f>
        <v/>
      </c>
      <c r="G98" s="24" t="str">
        <f>IFERROR(__xludf.DUMMYFUNCTION("""COMPUTED_VALUE"""),"")</f>
        <v/>
      </c>
      <c r="H98" s="24" t="str">
        <f>IFERROR(__xludf.DUMMYFUNCTION("""COMPUTED_VALUE"""),"")</f>
        <v/>
      </c>
      <c r="I98" s="24" t="str">
        <f>IFERROR(__xludf.DUMMYFUNCTION("""COMPUTED_VALUE"""),"")</f>
        <v/>
      </c>
      <c r="J98" s="24" t="str">
        <f>IFERROR(__xludf.DUMMYFUNCTION("""COMPUTED_VALUE"""),"")</f>
        <v/>
      </c>
      <c r="K98" s="24" t="str">
        <f>IFERROR(__xludf.DUMMYFUNCTION("""COMPUTED_VALUE"""),"")</f>
        <v/>
      </c>
      <c r="L98" s="24" t="str">
        <f>IFERROR(__xludf.DUMMYFUNCTION("""COMPUTED_VALUE"""),"")</f>
        <v/>
      </c>
    </row>
    <row r="99">
      <c r="A99" s="24" t="str">
        <f>IFERROR(__xludf.DUMMYFUNCTION("""COMPUTED_VALUE"""),"")</f>
        <v/>
      </c>
      <c r="B99" s="24" t="str">
        <f>IFERROR(__xludf.DUMMYFUNCTION("""COMPUTED_VALUE"""),"")</f>
        <v/>
      </c>
      <c r="C99" s="24" t="str">
        <f>IFERROR(__xludf.DUMMYFUNCTION("""COMPUTED_VALUE"""),"")</f>
        <v/>
      </c>
      <c r="D99" s="24" t="str">
        <f>IFERROR(__xludf.DUMMYFUNCTION("""COMPUTED_VALUE"""),"")</f>
        <v/>
      </c>
      <c r="E99" s="24" t="str">
        <f>IFERROR(__xludf.DUMMYFUNCTION("""COMPUTED_VALUE"""),"")</f>
        <v/>
      </c>
      <c r="F99" s="24" t="str">
        <f>IFERROR(__xludf.DUMMYFUNCTION("""COMPUTED_VALUE"""),"")</f>
        <v/>
      </c>
      <c r="G99" s="24" t="str">
        <f>IFERROR(__xludf.DUMMYFUNCTION("""COMPUTED_VALUE"""),"")</f>
        <v/>
      </c>
      <c r="H99" s="24" t="str">
        <f>IFERROR(__xludf.DUMMYFUNCTION("""COMPUTED_VALUE"""),"")</f>
        <v/>
      </c>
      <c r="I99" s="24" t="str">
        <f>IFERROR(__xludf.DUMMYFUNCTION("""COMPUTED_VALUE"""),"")</f>
        <v/>
      </c>
      <c r="J99" s="24" t="str">
        <f>IFERROR(__xludf.DUMMYFUNCTION("""COMPUTED_VALUE"""),"")</f>
        <v/>
      </c>
      <c r="K99" s="24" t="str">
        <f>IFERROR(__xludf.DUMMYFUNCTION("""COMPUTED_VALUE"""),"")</f>
        <v/>
      </c>
      <c r="L99" s="24" t="str">
        <f>IFERROR(__xludf.DUMMYFUNCTION("""COMPUTED_VALUE"""),"")</f>
        <v/>
      </c>
    </row>
    <row r="100">
      <c r="A100" s="24" t="str">
        <f>IFERROR(__xludf.DUMMYFUNCTION("""COMPUTED_VALUE"""),"")</f>
        <v/>
      </c>
      <c r="B100" s="24" t="str">
        <f>IFERROR(__xludf.DUMMYFUNCTION("""COMPUTED_VALUE"""),"")</f>
        <v/>
      </c>
      <c r="C100" s="24" t="str">
        <f>IFERROR(__xludf.DUMMYFUNCTION("""COMPUTED_VALUE"""),"")</f>
        <v/>
      </c>
      <c r="D100" s="24" t="str">
        <f>IFERROR(__xludf.DUMMYFUNCTION("""COMPUTED_VALUE"""),"")</f>
        <v/>
      </c>
      <c r="E100" s="24" t="str">
        <f>IFERROR(__xludf.DUMMYFUNCTION("""COMPUTED_VALUE"""),"")</f>
        <v/>
      </c>
      <c r="F100" s="24" t="str">
        <f>IFERROR(__xludf.DUMMYFUNCTION("""COMPUTED_VALUE"""),"")</f>
        <v/>
      </c>
      <c r="G100" s="24" t="str">
        <f>IFERROR(__xludf.DUMMYFUNCTION("""COMPUTED_VALUE"""),"")</f>
        <v/>
      </c>
      <c r="H100" s="24" t="str">
        <f>IFERROR(__xludf.DUMMYFUNCTION("""COMPUTED_VALUE"""),"")</f>
        <v/>
      </c>
      <c r="I100" s="24" t="str">
        <f>IFERROR(__xludf.DUMMYFUNCTION("""COMPUTED_VALUE"""),"")</f>
        <v/>
      </c>
      <c r="J100" s="24" t="str">
        <f>IFERROR(__xludf.DUMMYFUNCTION("""COMPUTED_VALUE"""),"")</f>
        <v/>
      </c>
      <c r="K100" s="24" t="str">
        <f>IFERROR(__xludf.DUMMYFUNCTION("""COMPUTED_VALUE"""),"")</f>
        <v/>
      </c>
      <c r="L100" s="24" t="str">
        <f>IFERROR(__xludf.DUMMYFUNCTION("""COMPUTED_VALUE"""),"")</f>
        <v/>
      </c>
    </row>
    <row r="101">
      <c r="A101" s="24" t="str">
        <f>IFERROR(__xludf.DUMMYFUNCTION("""COMPUTED_VALUE"""),"")</f>
        <v/>
      </c>
      <c r="B101" s="24" t="str">
        <f>IFERROR(__xludf.DUMMYFUNCTION("""COMPUTED_VALUE"""),"")</f>
        <v/>
      </c>
      <c r="C101" s="24" t="str">
        <f>IFERROR(__xludf.DUMMYFUNCTION("""COMPUTED_VALUE"""),"")</f>
        <v/>
      </c>
      <c r="D101" s="24" t="str">
        <f>IFERROR(__xludf.DUMMYFUNCTION("""COMPUTED_VALUE"""),"")</f>
        <v/>
      </c>
      <c r="E101" s="24" t="str">
        <f>IFERROR(__xludf.DUMMYFUNCTION("""COMPUTED_VALUE"""),"")</f>
        <v/>
      </c>
      <c r="F101" s="24" t="str">
        <f>IFERROR(__xludf.DUMMYFUNCTION("""COMPUTED_VALUE"""),"")</f>
        <v/>
      </c>
      <c r="G101" s="24" t="str">
        <f>IFERROR(__xludf.DUMMYFUNCTION("""COMPUTED_VALUE"""),"")</f>
        <v/>
      </c>
      <c r="H101" s="24" t="str">
        <f>IFERROR(__xludf.DUMMYFUNCTION("""COMPUTED_VALUE"""),"")</f>
        <v/>
      </c>
      <c r="I101" s="24" t="str">
        <f>IFERROR(__xludf.DUMMYFUNCTION("""COMPUTED_VALUE"""),"")</f>
        <v/>
      </c>
      <c r="J101" s="24" t="str">
        <f>IFERROR(__xludf.DUMMYFUNCTION("""COMPUTED_VALUE"""),"")</f>
        <v/>
      </c>
      <c r="K101" s="24" t="str">
        <f>IFERROR(__xludf.DUMMYFUNCTION("""COMPUTED_VALUE"""),"")</f>
        <v/>
      </c>
      <c r="L101" s="24" t="str">
        <f>IFERROR(__xludf.DUMMYFUNCTION("""COMPUTED_VALUE"""),"")</f>
        <v/>
      </c>
    </row>
    <row r="102">
      <c r="A102" s="24" t="str">
        <f>IFERROR(__xludf.DUMMYFUNCTION("""COMPUTED_VALUE"""),"")</f>
        <v/>
      </c>
      <c r="B102" s="24" t="str">
        <f>IFERROR(__xludf.DUMMYFUNCTION("""COMPUTED_VALUE"""),"")</f>
        <v/>
      </c>
      <c r="C102" s="24" t="str">
        <f>IFERROR(__xludf.DUMMYFUNCTION("""COMPUTED_VALUE"""),"")</f>
        <v/>
      </c>
      <c r="D102" s="24" t="str">
        <f>IFERROR(__xludf.DUMMYFUNCTION("""COMPUTED_VALUE"""),"")</f>
        <v/>
      </c>
      <c r="E102" s="24" t="str">
        <f>IFERROR(__xludf.DUMMYFUNCTION("""COMPUTED_VALUE"""),"")</f>
        <v/>
      </c>
      <c r="F102" s="24" t="str">
        <f>IFERROR(__xludf.DUMMYFUNCTION("""COMPUTED_VALUE"""),"")</f>
        <v/>
      </c>
      <c r="G102" s="24" t="str">
        <f>IFERROR(__xludf.DUMMYFUNCTION("""COMPUTED_VALUE"""),"")</f>
        <v/>
      </c>
      <c r="H102" s="24" t="str">
        <f>IFERROR(__xludf.DUMMYFUNCTION("""COMPUTED_VALUE"""),"")</f>
        <v/>
      </c>
      <c r="I102" s="24" t="str">
        <f>IFERROR(__xludf.DUMMYFUNCTION("""COMPUTED_VALUE"""),"")</f>
        <v/>
      </c>
      <c r="J102" s="24" t="str">
        <f>IFERROR(__xludf.DUMMYFUNCTION("""COMPUTED_VALUE"""),"")</f>
        <v/>
      </c>
      <c r="K102" s="24" t="str">
        <f>IFERROR(__xludf.DUMMYFUNCTION("""COMPUTED_VALUE"""),"")</f>
        <v/>
      </c>
      <c r="L102" s="24" t="str">
        <f>IFERROR(__xludf.DUMMYFUNCTION("""COMPUTED_VALUE"""),"")</f>
        <v/>
      </c>
    </row>
    <row r="103">
      <c r="A103" s="24" t="str">
        <f>IFERROR(__xludf.DUMMYFUNCTION("""COMPUTED_VALUE"""),"")</f>
        <v/>
      </c>
      <c r="B103" s="24" t="str">
        <f>IFERROR(__xludf.DUMMYFUNCTION("""COMPUTED_VALUE"""),"")</f>
        <v/>
      </c>
      <c r="C103" s="24" t="str">
        <f>IFERROR(__xludf.DUMMYFUNCTION("""COMPUTED_VALUE"""),"")</f>
        <v/>
      </c>
      <c r="D103" s="24" t="str">
        <f>IFERROR(__xludf.DUMMYFUNCTION("""COMPUTED_VALUE"""),"")</f>
        <v/>
      </c>
      <c r="E103" s="24" t="str">
        <f>IFERROR(__xludf.DUMMYFUNCTION("""COMPUTED_VALUE"""),"")</f>
        <v/>
      </c>
      <c r="F103" s="24" t="str">
        <f>IFERROR(__xludf.DUMMYFUNCTION("""COMPUTED_VALUE"""),"")</f>
        <v/>
      </c>
      <c r="G103" s="24" t="str">
        <f>IFERROR(__xludf.DUMMYFUNCTION("""COMPUTED_VALUE"""),"")</f>
        <v/>
      </c>
      <c r="H103" s="24" t="str">
        <f>IFERROR(__xludf.DUMMYFUNCTION("""COMPUTED_VALUE"""),"")</f>
        <v/>
      </c>
      <c r="I103" s="24" t="str">
        <f>IFERROR(__xludf.DUMMYFUNCTION("""COMPUTED_VALUE"""),"")</f>
        <v/>
      </c>
      <c r="J103" s="24" t="str">
        <f>IFERROR(__xludf.DUMMYFUNCTION("""COMPUTED_VALUE"""),"")</f>
        <v/>
      </c>
      <c r="K103" s="24" t="str">
        <f>IFERROR(__xludf.DUMMYFUNCTION("""COMPUTED_VALUE"""),"")</f>
        <v/>
      </c>
      <c r="L103" s="24" t="str">
        <f>IFERROR(__xludf.DUMMYFUNCTION("""COMPUTED_VALUE"""),"")</f>
        <v/>
      </c>
    </row>
    <row r="104">
      <c r="A104" s="24" t="str">
        <f>IFERROR(__xludf.DUMMYFUNCTION("""COMPUTED_VALUE"""),"")</f>
        <v/>
      </c>
      <c r="B104" s="24" t="str">
        <f>IFERROR(__xludf.DUMMYFUNCTION("""COMPUTED_VALUE"""),"")</f>
        <v/>
      </c>
      <c r="C104" s="24" t="str">
        <f>IFERROR(__xludf.DUMMYFUNCTION("""COMPUTED_VALUE"""),"")</f>
        <v/>
      </c>
      <c r="D104" s="24" t="str">
        <f>IFERROR(__xludf.DUMMYFUNCTION("""COMPUTED_VALUE"""),"")</f>
        <v/>
      </c>
      <c r="E104" s="24" t="str">
        <f>IFERROR(__xludf.DUMMYFUNCTION("""COMPUTED_VALUE"""),"")</f>
        <v/>
      </c>
      <c r="F104" s="24" t="str">
        <f>IFERROR(__xludf.DUMMYFUNCTION("""COMPUTED_VALUE"""),"")</f>
        <v/>
      </c>
      <c r="G104" s="24" t="str">
        <f>IFERROR(__xludf.DUMMYFUNCTION("""COMPUTED_VALUE"""),"")</f>
        <v/>
      </c>
      <c r="H104" s="24" t="str">
        <f>IFERROR(__xludf.DUMMYFUNCTION("""COMPUTED_VALUE"""),"")</f>
        <v/>
      </c>
      <c r="I104" s="24" t="str">
        <f>IFERROR(__xludf.DUMMYFUNCTION("""COMPUTED_VALUE"""),"")</f>
        <v/>
      </c>
      <c r="J104" s="24" t="str">
        <f>IFERROR(__xludf.DUMMYFUNCTION("""COMPUTED_VALUE"""),"")</f>
        <v/>
      </c>
      <c r="K104" s="24" t="str">
        <f>IFERROR(__xludf.DUMMYFUNCTION("""COMPUTED_VALUE"""),"")</f>
        <v/>
      </c>
      <c r="L104" s="24" t="str">
        <f>IFERROR(__xludf.DUMMYFUNCTION("""COMPUTED_VALUE"""),"")</f>
        <v/>
      </c>
    </row>
    <row r="105">
      <c r="A105" s="24" t="str">
        <f>IFERROR(__xludf.DUMMYFUNCTION("""COMPUTED_VALUE"""),"")</f>
        <v/>
      </c>
      <c r="B105" s="24" t="str">
        <f>IFERROR(__xludf.DUMMYFUNCTION("""COMPUTED_VALUE"""),"")</f>
        <v/>
      </c>
      <c r="C105" s="24" t="str">
        <f>IFERROR(__xludf.DUMMYFUNCTION("""COMPUTED_VALUE"""),"")</f>
        <v/>
      </c>
      <c r="D105" s="24" t="str">
        <f>IFERROR(__xludf.DUMMYFUNCTION("""COMPUTED_VALUE"""),"")</f>
        <v/>
      </c>
      <c r="E105" s="24" t="str">
        <f>IFERROR(__xludf.DUMMYFUNCTION("""COMPUTED_VALUE"""),"")</f>
        <v/>
      </c>
      <c r="F105" s="24" t="str">
        <f>IFERROR(__xludf.DUMMYFUNCTION("""COMPUTED_VALUE"""),"")</f>
        <v/>
      </c>
      <c r="G105" s="24" t="str">
        <f>IFERROR(__xludf.DUMMYFUNCTION("""COMPUTED_VALUE"""),"")</f>
        <v/>
      </c>
      <c r="H105" s="24" t="str">
        <f>IFERROR(__xludf.DUMMYFUNCTION("""COMPUTED_VALUE"""),"")</f>
        <v/>
      </c>
      <c r="I105" s="24" t="str">
        <f>IFERROR(__xludf.DUMMYFUNCTION("""COMPUTED_VALUE"""),"")</f>
        <v/>
      </c>
      <c r="J105" s="24" t="str">
        <f>IFERROR(__xludf.DUMMYFUNCTION("""COMPUTED_VALUE"""),"")</f>
        <v/>
      </c>
      <c r="K105" s="24" t="str">
        <f>IFERROR(__xludf.DUMMYFUNCTION("""COMPUTED_VALUE"""),"")</f>
        <v/>
      </c>
      <c r="L105" s="24" t="str">
        <f>IFERROR(__xludf.DUMMYFUNCTION("""COMPUTED_VALUE"""),"")</f>
        <v/>
      </c>
    </row>
    <row r="106">
      <c r="A106" s="24" t="str">
        <f>IFERROR(__xludf.DUMMYFUNCTION("""COMPUTED_VALUE"""),"")</f>
        <v/>
      </c>
      <c r="B106" s="24" t="str">
        <f>IFERROR(__xludf.DUMMYFUNCTION("""COMPUTED_VALUE"""),"")</f>
        <v/>
      </c>
      <c r="C106" s="24" t="str">
        <f>IFERROR(__xludf.DUMMYFUNCTION("""COMPUTED_VALUE"""),"")</f>
        <v/>
      </c>
      <c r="D106" s="24" t="str">
        <f>IFERROR(__xludf.DUMMYFUNCTION("""COMPUTED_VALUE"""),"")</f>
        <v/>
      </c>
      <c r="E106" s="24" t="str">
        <f>IFERROR(__xludf.DUMMYFUNCTION("""COMPUTED_VALUE"""),"")</f>
        <v/>
      </c>
      <c r="F106" s="24" t="str">
        <f>IFERROR(__xludf.DUMMYFUNCTION("""COMPUTED_VALUE"""),"")</f>
        <v/>
      </c>
      <c r="G106" s="24" t="str">
        <f>IFERROR(__xludf.DUMMYFUNCTION("""COMPUTED_VALUE"""),"")</f>
        <v/>
      </c>
      <c r="H106" s="24" t="str">
        <f>IFERROR(__xludf.DUMMYFUNCTION("""COMPUTED_VALUE"""),"")</f>
        <v/>
      </c>
      <c r="I106" s="24" t="str">
        <f>IFERROR(__xludf.DUMMYFUNCTION("""COMPUTED_VALUE"""),"")</f>
        <v/>
      </c>
      <c r="J106" s="24" t="str">
        <f>IFERROR(__xludf.DUMMYFUNCTION("""COMPUTED_VALUE"""),"")</f>
        <v/>
      </c>
      <c r="K106" s="24" t="str">
        <f>IFERROR(__xludf.DUMMYFUNCTION("""COMPUTED_VALUE"""),"")</f>
        <v/>
      </c>
      <c r="L106" s="24" t="str">
        <f>IFERROR(__xludf.DUMMYFUNCTION("""COMPUTED_VALUE"""),"")</f>
        <v/>
      </c>
    </row>
    <row r="107">
      <c r="A107" s="24" t="str">
        <f>IFERROR(__xludf.DUMMYFUNCTION("""COMPUTED_VALUE"""),"")</f>
        <v/>
      </c>
      <c r="B107" s="24" t="str">
        <f>IFERROR(__xludf.DUMMYFUNCTION("""COMPUTED_VALUE"""),"")</f>
        <v/>
      </c>
      <c r="C107" s="24" t="str">
        <f>IFERROR(__xludf.DUMMYFUNCTION("""COMPUTED_VALUE"""),"")</f>
        <v/>
      </c>
      <c r="D107" s="24" t="str">
        <f>IFERROR(__xludf.DUMMYFUNCTION("""COMPUTED_VALUE"""),"")</f>
        <v/>
      </c>
      <c r="E107" s="24" t="str">
        <f>IFERROR(__xludf.DUMMYFUNCTION("""COMPUTED_VALUE"""),"")</f>
        <v/>
      </c>
      <c r="F107" s="24" t="str">
        <f>IFERROR(__xludf.DUMMYFUNCTION("""COMPUTED_VALUE"""),"")</f>
        <v/>
      </c>
      <c r="G107" s="24" t="str">
        <f>IFERROR(__xludf.DUMMYFUNCTION("""COMPUTED_VALUE"""),"")</f>
        <v/>
      </c>
      <c r="H107" s="24" t="str">
        <f>IFERROR(__xludf.DUMMYFUNCTION("""COMPUTED_VALUE"""),"")</f>
        <v/>
      </c>
      <c r="I107" s="24" t="str">
        <f>IFERROR(__xludf.DUMMYFUNCTION("""COMPUTED_VALUE"""),"")</f>
        <v/>
      </c>
      <c r="J107" s="24" t="str">
        <f>IFERROR(__xludf.DUMMYFUNCTION("""COMPUTED_VALUE"""),"")</f>
        <v/>
      </c>
      <c r="K107" s="24" t="str">
        <f>IFERROR(__xludf.DUMMYFUNCTION("""COMPUTED_VALUE"""),"")</f>
        <v/>
      </c>
      <c r="L107" s="24" t="str">
        <f>IFERROR(__xludf.DUMMYFUNCTION("""COMPUTED_VALUE"""),"")</f>
        <v/>
      </c>
    </row>
    <row r="108">
      <c r="A108" s="24" t="str">
        <f>IFERROR(__xludf.DUMMYFUNCTION("""COMPUTED_VALUE"""),"")</f>
        <v/>
      </c>
      <c r="B108" s="24" t="str">
        <f>IFERROR(__xludf.DUMMYFUNCTION("""COMPUTED_VALUE"""),"")</f>
        <v/>
      </c>
      <c r="C108" s="24" t="str">
        <f>IFERROR(__xludf.DUMMYFUNCTION("""COMPUTED_VALUE"""),"")</f>
        <v/>
      </c>
      <c r="D108" s="24" t="str">
        <f>IFERROR(__xludf.DUMMYFUNCTION("""COMPUTED_VALUE"""),"")</f>
        <v/>
      </c>
      <c r="E108" s="24" t="str">
        <f>IFERROR(__xludf.DUMMYFUNCTION("""COMPUTED_VALUE"""),"")</f>
        <v/>
      </c>
      <c r="F108" s="24" t="str">
        <f>IFERROR(__xludf.DUMMYFUNCTION("""COMPUTED_VALUE"""),"")</f>
        <v/>
      </c>
      <c r="G108" s="24" t="str">
        <f>IFERROR(__xludf.DUMMYFUNCTION("""COMPUTED_VALUE"""),"")</f>
        <v/>
      </c>
      <c r="H108" s="24" t="str">
        <f>IFERROR(__xludf.DUMMYFUNCTION("""COMPUTED_VALUE"""),"")</f>
        <v/>
      </c>
      <c r="I108" s="24" t="str">
        <f>IFERROR(__xludf.DUMMYFUNCTION("""COMPUTED_VALUE"""),"")</f>
        <v/>
      </c>
      <c r="J108" s="24" t="str">
        <f>IFERROR(__xludf.DUMMYFUNCTION("""COMPUTED_VALUE"""),"")</f>
        <v/>
      </c>
      <c r="K108" s="24" t="str">
        <f>IFERROR(__xludf.DUMMYFUNCTION("""COMPUTED_VALUE"""),"")</f>
        <v/>
      </c>
      <c r="L108" s="24" t="str">
        <f>IFERROR(__xludf.DUMMYFUNCTION("""COMPUTED_VALUE"""),"")</f>
        <v/>
      </c>
    </row>
    <row r="109">
      <c r="A109" s="24" t="str">
        <f>IFERROR(__xludf.DUMMYFUNCTION("""COMPUTED_VALUE"""),"")</f>
        <v/>
      </c>
      <c r="B109" s="24" t="str">
        <f>IFERROR(__xludf.DUMMYFUNCTION("""COMPUTED_VALUE"""),"")</f>
        <v/>
      </c>
      <c r="C109" s="24" t="str">
        <f>IFERROR(__xludf.DUMMYFUNCTION("""COMPUTED_VALUE"""),"")</f>
        <v/>
      </c>
      <c r="D109" s="24" t="str">
        <f>IFERROR(__xludf.DUMMYFUNCTION("""COMPUTED_VALUE"""),"")</f>
        <v/>
      </c>
      <c r="E109" s="24" t="str">
        <f>IFERROR(__xludf.DUMMYFUNCTION("""COMPUTED_VALUE"""),"")</f>
        <v/>
      </c>
      <c r="F109" s="24" t="str">
        <f>IFERROR(__xludf.DUMMYFUNCTION("""COMPUTED_VALUE"""),"")</f>
        <v/>
      </c>
      <c r="G109" s="24" t="str">
        <f>IFERROR(__xludf.DUMMYFUNCTION("""COMPUTED_VALUE"""),"")</f>
        <v/>
      </c>
      <c r="H109" s="24" t="str">
        <f>IFERROR(__xludf.DUMMYFUNCTION("""COMPUTED_VALUE"""),"")</f>
        <v/>
      </c>
      <c r="I109" s="24" t="str">
        <f>IFERROR(__xludf.DUMMYFUNCTION("""COMPUTED_VALUE"""),"")</f>
        <v/>
      </c>
      <c r="J109" s="24" t="str">
        <f>IFERROR(__xludf.DUMMYFUNCTION("""COMPUTED_VALUE"""),"")</f>
        <v/>
      </c>
      <c r="K109" s="24" t="str">
        <f>IFERROR(__xludf.DUMMYFUNCTION("""COMPUTED_VALUE"""),"")</f>
        <v/>
      </c>
      <c r="L109" s="24" t="str">
        <f>IFERROR(__xludf.DUMMYFUNCTION("""COMPUTED_VALUE"""),"")</f>
        <v/>
      </c>
    </row>
    <row r="110">
      <c r="A110" s="24" t="str">
        <f>IFERROR(__xludf.DUMMYFUNCTION("""COMPUTED_VALUE"""),"")</f>
        <v/>
      </c>
      <c r="B110" s="24" t="str">
        <f>IFERROR(__xludf.DUMMYFUNCTION("""COMPUTED_VALUE"""),"")</f>
        <v/>
      </c>
      <c r="C110" s="24" t="str">
        <f>IFERROR(__xludf.DUMMYFUNCTION("""COMPUTED_VALUE"""),"")</f>
        <v/>
      </c>
      <c r="D110" s="24" t="str">
        <f>IFERROR(__xludf.DUMMYFUNCTION("""COMPUTED_VALUE"""),"")</f>
        <v/>
      </c>
      <c r="E110" s="24" t="str">
        <f>IFERROR(__xludf.DUMMYFUNCTION("""COMPUTED_VALUE"""),"")</f>
        <v/>
      </c>
      <c r="F110" s="24" t="str">
        <f>IFERROR(__xludf.DUMMYFUNCTION("""COMPUTED_VALUE"""),"")</f>
        <v/>
      </c>
      <c r="G110" s="24" t="str">
        <f>IFERROR(__xludf.DUMMYFUNCTION("""COMPUTED_VALUE"""),"")</f>
        <v/>
      </c>
      <c r="H110" s="24" t="str">
        <f>IFERROR(__xludf.DUMMYFUNCTION("""COMPUTED_VALUE"""),"")</f>
        <v/>
      </c>
      <c r="I110" s="24" t="str">
        <f>IFERROR(__xludf.DUMMYFUNCTION("""COMPUTED_VALUE"""),"")</f>
        <v/>
      </c>
      <c r="J110" s="24" t="str">
        <f>IFERROR(__xludf.DUMMYFUNCTION("""COMPUTED_VALUE"""),"")</f>
        <v/>
      </c>
      <c r="K110" s="24" t="str">
        <f>IFERROR(__xludf.DUMMYFUNCTION("""COMPUTED_VALUE"""),"")</f>
        <v/>
      </c>
      <c r="L110" s="24" t="str">
        <f>IFERROR(__xludf.DUMMYFUNCTION("""COMPUTED_VALUE"""),"")</f>
        <v/>
      </c>
    </row>
    <row r="111">
      <c r="A111" s="24" t="str">
        <f>IFERROR(__xludf.DUMMYFUNCTION("""COMPUTED_VALUE"""),"")</f>
        <v/>
      </c>
      <c r="B111" s="24" t="str">
        <f>IFERROR(__xludf.DUMMYFUNCTION("""COMPUTED_VALUE"""),"")</f>
        <v/>
      </c>
      <c r="C111" s="24" t="str">
        <f>IFERROR(__xludf.DUMMYFUNCTION("""COMPUTED_VALUE"""),"")</f>
        <v/>
      </c>
      <c r="D111" s="24" t="str">
        <f>IFERROR(__xludf.DUMMYFUNCTION("""COMPUTED_VALUE"""),"")</f>
        <v/>
      </c>
      <c r="E111" s="24" t="str">
        <f>IFERROR(__xludf.DUMMYFUNCTION("""COMPUTED_VALUE"""),"")</f>
        <v/>
      </c>
      <c r="F111" s="24" t="str">
        <f>IFERROR(__xludf.DUMMYFUNCTION("""COMPUTED_VALUE"""),"")</f>
        <v/>
      </c>
      <c r="G111" s="24" t="str">
        <f>IFERROR(__xludf.DUMMYFUNCTION("""COMPUTED_VALUE"""),"")</f>
        <v/>
      </c>
      <c r="H111" s="24" t="str">
        <f>IFERROR(__xludf.DUMMYFUNCTION("""COMPUTED_VALUE"""),"")</f>
        <v/>
      </c>
      <c r="I111" s="24" t="str">
        <f>IFERROR(__xludf.DUMMYFUNCTION("""COMPUTED_VALUE"""),"")</f>
        <v/>
      </c>
      <c r="J111" s="24" t="str">
        <f>IFERROR(__xludf.DUMMYFUNCTION("""COMPUTED_VALUE"""),"")</f>
        <v/>
      </c>
      <c r="K111" s="24" t="str">
        <f>IFERROR(__xludf.DUMMYFUNCTION("""COMPUTED_VALUE"""),"")</f>
        <v/>
      </c>
      <c r="L111" s="24" t="str">
        <f>IFERROR(__xludf.DUMMYFUNCTION("""COMPUTED_VALUE"""),"")</f>
        <v/>
      </c>
    </row>
    <row r="112">
      <c r="A112" s="24" t="str">
        <f>IFERROR(__xludf.DUMMYFUNCTION("""COMPUTED_VALUE"""),"")</f>
        <v/>
      </c>
      <c r="B112" s="24" t="str">
        <f>IFERROR(__xludf.DUMMYFUNCTION("""COMPUTED_VALUE"""),"")</f>
        <v/>
      </c>
      <c r="C112" s="24" t="str">
        <f>IFERROR(__xludf.DUMMYFUNCTION("""COMPUTED_VALUE"""),"")</f>
        <v/>
      </c>
      <c r="D112" s="24" t="str">
        <f>IFERROR(__xludf.DUMMYFUNCTION("""COMPUTED_VALUE"""),"")</f>
        <v/>
      </c>
      <c r="E112" s="24" t="str">
        <f>IFERROR(__xludf.DUMMYFUNCTION("""COMPUTED_VALUE"""),"")</f>
        <v/>
      </c>
      <c r="F112" s="24" t="str">
        <f>IFERROR(__xludf.DUMMYFUNCTION("""COMPUTED_VALUE"""),"")</f>
        <v/>
      </c>
      <c r="G112" s="24" t="str">
        <f>IFERROR(__xludf.DUMMYFUNCTION("""COMPUTED_VALUE"""),"")</f>
        <v/>
      </c>
      <c r="H112" s="24" t="str">
        <f>IFERROR(__xludf.DUMMYFUNCTION("""COMPUTED_VALUE"""),"")</f>
        <v/>
      </c>
      <c r="I112" s="24" t="str">
        <f>IFERROR(__xludf.DUMMYFUNCTION("""COMPUTED_VALUE"""),"")</f>
        <v/>
      </c>
      <c r="J112" s="24" t="str">
        <f>IFERROR(__xludf.DUMMYFUNCTION("""COMPUTED_VALUE"""),"")</f>
        <v/>
      </c>
      <c r="K112" s="24" t="str">
        <f>IFERROR(__xludf.DUMMYFUNCTION("""COMPUTED_VALUE"""),"")</f>
        <v/>
      </c>
      <c r="L112" s="24" t="str">
        <f>IFERROR(__xludf.DUMMYFUNCTION("""COMPUTED_VALUE"""),"")</f>
        <v/>
      </c>
    </row>
    <row r="113">
      <c r="A113" s="24" t="str">
        <f>IFERROR(__xludf.DUMMYFUNCTION("""COMPUTED_VALUE"""),"")</f>
        <v/>
      </c>
      <c r="B113" s="24" t="str">
        <f>IFERROR(__xludf.DUMMYFUNCTION("""COMPUTED_VALUE"""),"")</f>
        <v/>
      </c>
      <c r="C113" s="24" t="str">
        <f>IFERROR(__xludf.DUMMYFUNCTION("""COMPUTED_VALUE"""),"")</f>
        <v/>
      </c>
      <c r="D113" s="24" t="str">
        <f>IFERROR(__xludf.DUMMYFUNCTION("""COMPUTED_VALUE"""),"")</f>
        <v/>
      </c>
      <c r="E113" s="24" t="str">
        <f>IFERROR(__xludf.DUMMYFUNCTION("""COMPUTED_VALUE"""),"")</f>
        <v/>
      </c>
      <c r="F113" s="24" t="str">
        <f>IFERROR(__xludf.DUMMYFUNCTION("""COMPUTED_VALUE"""),"")</f>
        <v/>
      </c>
      <c r="G113" s="24" t="str">
        <f>IFERROR(__xludf.DUMMYFUNCTION("""COMPUTED_VALUE"""),"")</f>
        <v/>
      </c>
      <c r="H113" s="24" t="str">
        <f>IFERROR(__xludf.DUMMYFUNCTION("""COMPUTED_VALUE"""),"")</f>
        <v/>
      </c>
      <c r="I113" s="24" t="str">
        <f>IFERROR(__xludf.DUMMYFUNCTION("""COMPUTED_VALUE"""),"")</f>
        <v/>
      </c>
      <c r="J113" s="24" t="str">
        <f>IFERROR(__xludf.DUMMYFUNCTION("""COMPUTED_VALUE"""),"")</f>
        <v/>
      </c>
      <c r="K113" s="24" t="str">
        <f>IFERROR(__xludf.DUMMYFUNCTION("""COMPUTED_VALUE"""),"")</f>
        <v/>
      </c>
      <c r="L113" s="24" t="str">
        <f>IFERROR(__xludf.DUMMYFUNCTION("""COMPUTED_VALUE"""),"")</f>
        <v/>
      </c>
    </row>
  </sheetData>
  <hyperlinks>
    <hyperlink r:id="rId1" ref="L4"/>
    <hyperlink r:id="rId2" ref="L5"/>
    <hyperlink r:id="rId3" ref="L6"/>
    <hyperlink r:id="rId4" ref="L7"/>
    <hyperlink r:id="rId5" ref="L8"/>
    <hyperlink r:id="rId6" ref="L9"/>
    <hyperlink r:id="rId7" ref="L10"/>
    <hyperlink r:id="rId8" ref="L11"/>
    <hyperlink r:id="rId9" ref="L12"/>
    <hyperlink r:id="rId10" ref="L13"/>
  </hyperlinks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75"/>
  <cols>
    <col customWidth="1" min="1" max="2" width="23.14"/>
    <col customWidth="1" min="3" max="3" width="18.0"/>
    <col customWidth="1" min="5" max="6" width="17.29"/>
    <col customWidth="1" min="7" max="7" width="51.71"/>
    <col customWidth="1" min="8" max="8" width="13.0"/>
    <col customWidth="1" min="9" max="9" width="19.14"/>
    <col customWidth="1" min="12" max="12" width="85.14"/>
    <col customWidth="1" min="13" max="13" width="28.71"/>
    <col customWidth="1" min="16" max="16" width="20.71"/>
  </cols>
  <sheetData>
    <row r="1">
      <c r="A1" s="93" t="s">
        <v>44</v>
      </c>
      <c r="B1" s="93" t="s">
        <v>45</v>
      </c>
      <c r="C1" s="94" t="s">
        <v>46</v>
      </c>
      <c r="D1" s="94" t="s">
        <v>47</v>
      </c>
      <c r="E1" s="95" t="s">
        <v>1</v>
      </c>
      <c r="F1" s="95" t="s">
        <v>48</v>
      </c>
      <c r="G1" s="95" t="s">
        <v>42</v>
      </c>
      <c r="H1" s="94" t="s">
        <v>3</v>
      </c>
      <c r="I1" s="94" t="s">
        <v>0</v>
      </c>
      <c r="J1" s="94" t="s">
        <v>9</v>
      </c>
      <c r="K1" s="94" t="s">
        <v>10</v>
      </c>
      <c r="L1" s="96"/>
      <c r="M1" s="94" t="s">
        <v>49</v>
      </c>
      <c r="N1" s="97" t="s">
        <v>41</v>
      </c>
      <c r="O1" s="98"/>
      <c r="P1" s="99" t="s">
        <v>50</v>
      </c>
    </row>
    <row r="2">
      <c r="A2" s="7" t="s">
        <v>16</v>
      </c>
      <c r="B2" s="7" t="s">
        <v>14</v>
      </c>
      <c r="C2" s="13" t="s">
        <v>51</v>
      </c>
      <c r="D2" s="7"/>
      <c r="E2" s="7" t="s">
        <v>16</v>
      </c>
      <c r="F2" s="7" t="s">
        <v>16</v>
      </c>
      <c r="G2" s="7"/>
      <c r="L2" s="7"/>
      <c r="M2" s="13" t="s">
        <v>19</v>
      </c>
      <c r="N2" s="7" t="s">
        <v>51</v>
      </c>
      <c r="O2" s="41"/>
      <c r="P2" s="7" t="s">
        <v>51</v>
      </c>
    </row>
    <row r="3">
      <c r="A3" s="28" t="str">
        <f>IFERROR(__xludf.DUMMYFUNCTION("IFERROR(QUERY(StudentRecords!J2:J1000,"""",1),"""")"),"2018-0486")</f>
        <v>2018-0486</v>
      </c>
      <c r="B3" s="28" t="str">
        <f>IFERROR(__xludf.DUMMYFUNCTION("IFERROR(QUERY(StudentRecords!C2:C1000,"""",1),"""")"),"Jam ela Balanis")</f>
        <v>Jam ela Balanis</v>
      </c>
      <c r="C3" s="28" t="str">
        <f>IFERROR(__xludf.DUMMYFUNCTION("IFERROR(QUERY(StudentRecords!E2:E1000,"""",1),"""")"),"Joseph A Vistal")</f>
        <v>Joseph A Vistal</v>
      </c>
      <c r="D3" s="28" t="str">
        <f>IFERROR(__xludf.DUMMYFUNCTION("IFERROR(QUERY(StudentRecords!D2:D1000,"""",1),"""")"),"DCT")</f>
        <v>DCT</v>
      </c>
      <c r="E3" s="28" t="str">
        <f>IFERROR(__xludf.DUMMYFUNCTION("IFERROR(QUERY(StudentRecords!F2:F1000,"""",1),"""")"),"2nd")</f>
        <v>2nd</v>
      </c>
      <c r="F3" s="28" t="str">
        <f>IFERROR(__xludf.DUMMYFUNCTION("IFERROR(QUERY(StudentRecords!G2:G1000,"""",1),"""")"),"2019-2020")</f>
        <v>2019-2020</v>
      </c>
      <c r="G3" s="28" t="str">
        <f>IFERROR(__xludf.DUMMYFUNCTION("IFERROR(QUERY(StudentRecords!H2:H1000,"""",1),"""")"),"Capstone Consultation and discussion")</f>
        <v>Capstone Consultation and discussion</v>
      </c>
      <c r="H3" s="30">
        <f>IFERROR(__xludf.DUMMYFUNCTION("IFERROR(QUERY(StudentRecords!A2:A1000,"""",0),""select * where A= DATEVALUE('A')"")"),43815.37314642361)</f>
        <v>43815.37315</v>
      </c>
      <c r="I3" s="30" t="str">
        <f>IFERROR(__xludf.DUMMYFUNCTION("IFERROR(QUERY(StudentRecords!L2:L1000,"""",0),"""")"),"Joseph A Vistal")</f>
        <v>Joseph A Vistal</v>
      </c>
      <c r="J3" s="100">
        <f>IFERROR(__xludf.DUMMYFUNCTION("IFERROR(QUERY(StudentRecords!B2:B1000,"""",0),"""")"),0.30347222222189885)</f>
        <v>0.3034722222</v>
      </c>
      <c r="K3" s="100">
        <f>IFERROR(__xludf.DUMMYFUNCTION("IFERROR(QUERY(StudentRecords!A2:A1000,"""",0),"""")"),43815.37314642361)</f>
        <v>43815.37315</v>
      </c>
      <c r="L3" s="44" t="str">
        <f>IFERROR(__xludf.DUMMYFUNCTION("IFERROR(QUERY(StudentRecords!I2:I1000,"""",1),"""")"),"https://drive.google.com/open?id=1Hqd_0KDi47d31AIVpLTOXHrkbCLcEbKE")</f>
        <v>https://drive.google.com/open?id=1Hqd_0KDi47d31AIVpLTOXHrkbCLcEbKE</v>
      </c>
      <c r="M3" s="7" t="s">
        <v>35</v>
      </c>
      <c r="N3" s="24" t="str">
        <f>IFERROR(__xludf.DUMMYFUNCTION("IFERROR(QUERY(StudentRecords!K2:K1000,"""",0),"""")"),"CEIT")</f>
        <v>CEIT</v>
      </c>
      <c r="O3" s="28"/>
      <c r="P3" s="28" t="str">
        <f>IFERROR(__xludf.DUMMYFUNCTION("IFERROR(QUERY(StudentRecords!L2:L1000,"""",0),"""")"),"Joseph A Vistal")</f>
        <v>Joseph A Vistal</v>
      </c>
    </row>
    <row r="4">
      <c r="A4" s="24" t="str">
        <f>IFERROR(__xludf.DUMMYFUNCTION("""COMPUTED_VALUE"""),"2018-0426")</f>
        <v>2018-0426</v>
      </c>
      <c r="B4" s="24" t="str">
        <f>IFERROR(__xludf.DUMMYFUNCTION("""COMPUTED_VALUE"""),"Limuel Jay Galanida")</f>
        <v>Limuel Jay Galanida</v>
      </c>
      <c r="C4" s="24" t="str">
        <f>IFERROR(__xludf.DUMMYFUNCTION("""COMPUTED_VALUE"""),"Joseph A Vistal")</f>
        <v>Joseph A Vistal</v>
      </c>
      <c r="D4" s="24" t="str">
        <f>IFERROR(__xludf.DUMMYFUNCTION("""COMPUTED_VALUE"""),"DCT")</f>
        <v>DCT</v>
      </c>
      <c r="E4" s="24" t="str">
        <f>IFERROR(__xludf.DUMMYFUNCTION("""COMPUTED_VALUE"""),"2nd")</f>
        <v>2nd</v>
      </c>
      <c r="F4" s="24" t="str">
        <f>IFERROR(__xludf.DUMMYFUNCTION("""COMPUTED_VALUE"""),"2019-2020")</f>
        <v>2019-2020</v>
      </c>
      <c r="G4" s="24" t="str">
        <f>IFERROR(__xludf.DUMMYFUNCTION("""COMPUTED_VALUE"""),"System discussion and Ideas")</f>
        <v>System discussion and Ideas</v>
      </c>
      <c r="H4" s="9">
        <f>IFERROR(__xludf.DUMMYFUNCTION("""COMPUTED_VALUE"""),43815.406945069444)</f>
        <v>43815.40695</v>
      </c>
      <c r="I4" s="9" t="str">
        <f>IFERROR(__xludf.DUMMYFUNCTION("""COMPUTED_VALUE"""),"Joseph A Vistal")</f>
        <v>Joseph A Vistal</v>
      </c>
      <c r="J4" s="104">
        <f>IFERROR(__xludf.DUMMYFUNCTION("""COMPUTED_VALUE"""),0.4048611111102218)</f>
        <v>0.4048611111</v>
      </c>
      <c r="K4" s="104">
        <f>IFERROR(__xludf.DUMMYFUNCTION("""COMPUTED_VALUE"""),43815.406945069444)</f>
        <v>43815.40695</v>
      </c>
      <c r="L4" s="44" t="str">
        <f>IFERROR(__xludf.DUMMYFUNCTION("""COMPUTED_VALUE"""),"https://drive.google.com/open?id=1PxbKbH85Byj7Qkpo4EMZgFqVSq6GtIIO")</f>
        <v>https://drive.google.com/open?id=1PxbKbH85Byj7Qkpo4EMZgFqVSq6GtIIO</v>
      </c>
      <c r="M4" s="4" t="s">
        <v>35</v>
      </c>
      <c r="N4" s="13" t="str">
        <f>IFERROR(__xludf.DUMMYFUNCTION("""COMPUTED_VALUE"""),"CEIT")</f>
        <v>CEIT</v>
      </c>
      <c r="P4" s="24" t="str">
        <f>IFERROR(__xludf.DUMMYFUNCTION("""COMPUTED_VALUE"""),"Joseph A Vistal")</f>
        <v>Joseph A Vistal</v>
      </c>
    </row>
    <row r="5">
      <c r="A5" s="24" t="str">
        <f>IFERROR(__xludf.DUMMYFUNCTION("""COMPUTED_VALUE"""),"2018-8585")</f>
        <v>2018-8585</v>
      </c>
      <c r="B5" s="24" t="str">
        <f>IFERROR(__xludf.DUMMYFUNCTION("""COMPUTED_VALUE"""),"Gia B Delolla")</f>
        <v>Gia B Delolla</v>
      </c>
      <c r="C5" s="24" t="str">
        <f>IFERROR(__xludf.DUMMYFUNCTION("""COMPUTED_VALUE"""),"Joseph A Vistal")</f>
        <v>Joseph A Vistal</v>
      </c>
      <c r="D5" s="24" t="str">
        <f>IFERROR(__xludf.DUMMYFUNCTION("""COMPUTED_VALUE"""),"DCT")</f>
        <v>DCT</v>
      </c>
      <c r="E5" s="24" t="str">
        <f>IFERROR(__xludf.DUMMYFUNCTION("""COMPUTED_VALUE"""),"2nd")</f>
        <v>2nd</v>
      </c>
      <c r="F5" s="24" t="str">
        <f>IFERROR(__xludf.DUMMYFUNCTION("""COMPUTED_VALUE"""),"2019-2020")</f>
        <v>2019-2020</v>
      </c>
      <c r="G5" s="24" t="str">
        <f>IFERROR(__xludf.DUMMYFUNCTION("""COMPUTED_VALUE"""),"Title Discussion")</f>
        <v>Title Discussion</v>
      </c>
      <c r="H5" s="9">
        <f>IFERROR(__xludf.DUMMYFUNCTION("""COMPUTED_VALUE"""),43815.555003194444)</f>
        <v>43815.555</v>
      </c>
      <c r="I5" s="9" t="str">
        <f>IFERROR(__xludf.DUMMYFUNCTION("""COMPUTED_VALUE"""),"Joseph A Vistal")</f>
        <v>Joseph A Vistal</v>
      </c>
      <c r="J5" s="104">
        <f>IFERROR(__xludf.DUMMYFUNCTION("""COMPUTED_VALUE"""),0.053472222221898846)</f>
        <v>0.05347222222</v>
      </c>
      <c r="K5" s="104">
        <f>IFERROR(__xludf.DUMMYFUNCTION("""COMPUTED_VALUE"""),43815.555003194444)</f>
        <v>43815.555</v>
      </c>
      <c r="L5" s="44" t="str">
        <f>IFERROR(__xludf.DUMMYFUNCTION("""COMPUTED_VALUE"""),"https://drive.google.com/open?id=1dx4Fk9TGAqL7VczCkJcFH8tGsQ9MiC8C")</f>
        <v>https://drive.google.com/open?id=1dx4Fk9TGAqL7VczCkJcFH8tGsQ9MiC8C</v>
      </c>
      <c r="M5" s="4" t="s">
        <v>35</v>
      </c>
      <c r="N5" s="13" t="str">
        <f>IFERROR(__xludf.DUMMYFUNCTION("""COMPUTED_VALUE"""),"CEIT")</f>
        <v>CEIT</v>
      </c>
      <c r="P5" s="24" t="str">
        <f>IFERROR(__xludf.DUMMYFUNCTION("""COMPUTED_VALUE"""),"Joseph A Vistal")</f>
        <v>Joseph A Vistal</v>
      </c>
    </row>
    <row r="6">
      <c r="A6" s="24" t="str">
        <f>IFERROR(__xludf.DUMMYFUNCTION("""COMPUTED_VALUE"""),"2018-0620")</f>
        <v>2018-0620</v>
      </c>
      <c r="B6" s="24" t="str">
        <f>IFERROR(__xludf.DUMMYFUNCTION("""COMPUTED_VALUE"""),"Jhon K Anton")</f>
        <v>Jhon K Anton</v>
      </c>
      <c r="C6" s="24" t="str">
        <f>IFERROR(__xludf.DUMMYFUNCTION("""COMPUTED_VALUE"""),"Ronald A Monzon")</f>
        <v>Ronald A Monzon</v>
      </c>
      <c r="D6" s="24" t="str">
        <f>IFERROR(__xludf.DUMMYFUNCTION("""COMPUTED_VALUE"""),"BSIT")</f>
        <v>BSIT</v>
      </c>
      <c r="E6" s="24" t="str">
        <f>IFERROR(__xludf.DUMMYFUNCTION("""COMPUTED_VALUE"""),"2nd")</f>
        <v>2nd</v>
      </c>
      <c r="F6" s="24" t="str">
        <f>IFERROR(__xludf.DUMMYFUNCTION("""COMPUTED_VALUE"""),"2019-2020")</f>
        <v>2019-2020</v>
      </c>
      <c r="G6" s="24" t="str">
        <f>IFERROR(__xludf.DUMMYFUNCTION("""COMPUTED_VALUE"""),"Title Discussion and Ideas")</f>
        <v>Title Discussion and Ideas</v>
      </c>
      <c r="H6" s="9">
        <f>IFERROR(__xludf.DUMMYFUNCTION("""COMPUTED_VALUE"""),43815.56163564815)</f>
        <v>43815.56164</v>
      </c>
      <c r="I6" s="9" t="str">
        <f>IFERROR(__xludf.DUMMYFUNCTION("""COMPUTED_VALUE"""),"Ronald A Monzon")</f>
        <v>Ronald A Monzon</v>
      </c>
      <c r="J6" s="104">
        <f>IFERROR(__xludf.DUMMYFUNCTION("""COMPUTED_VALUE"""),0.053472222221898846)</f>
        <v>0.05347222222</v>
      </c>
      <c r="K6" s="104">
        <f>IFERROR(__xludf.DUMMYFUNCTION("""COMPUTED_VALUE"""),43815.56163564815)</f>
        <v>43815.56164</v>
      </c>
      <c r="L6" s="44" t="str">
        <f>IFERROR(__xludf.DUMMYFUNCTION("""COMPUTED_VALUE"""),"https://drive.google.com/open?id=1pf5A0A9UK-Z6sk-Q9iO9q5jcmKdlvR4K")</f>
        <v>https://drive.google.com/open?id=1pf5A0A9UK-Z6sk-Q9iO9q5jcmKdlvR4K</v>
      </c>
      <c r="M6" s="4" t="s">
        <v>35</v>
      </c>
      <c r="N6" s="13" t="str">
        <f>IFERROR(__xludf.DUMMYFUNCTION("""COMPUTED_VALUE"""),"CEIT")</f>
        <v>CEIT</v>
      </c>
      <c r="P6" s="24" t="str">
        <f>IFERROR(__xludf.DUMMYFUNCTION("""COMPUTED_VALUE"""),"Ronald A Monzon")</f>
        <v>Ronald A Monzon</v>
      </c>
    </row>
    <row r="7">
      <c r="A7" s="24" t="str">
        <f>IFERROR(__xludf.DUMMYFUNCTION("""COMPUTED_VALUE"""),"2019-0012")</f>
        <v>2019-0012</v>
      </c>
      <c r="B7" s="24" t="str">
        <f>IFERROR(__xludf.DUMMYFUNCTION("""COMPUTED_VALUE"""),"Jessa K Cablan")</f>
        <v>Jessa K Cablan</v>
      </c>
      <c r="C7" s="24" t="str">
        <f>IFERROR(__xludf.DUMMYFUNCTION("""COMPUTED_VALUE"""),"Ryan O Cuarez")</f>
        <v>Ryan O Cuarez</v>
      </c>
      <c r="D7" s="24" t="str">
        <f>IFERROR(__xludf.DUMMYFUNCTION("""COMPUTED_VALUE"""),"BSEE")</f>
        <v>BSEE</v>
      </c>
      <c r="E7" s="24" t="str">
        <f>IFERROR(__xludf.DUMMYFUNCTION("""COMPUTED_VALUE"""),"1st")</f>
        <v>1st</v>
      </c>
      <c r="F7" s="24" t="str">
        <f>IFERROR(__xludf.DUMMYFUNCTION("""COMPUTED_VALUE"""),"2019-2020")</f>
        <v>2019-2020</v>
      </c>
      <c r="G7" s="24" t="str">
        <f>IFERROR(__xludf.DUMMYFUNCTION("""COMPUTED_VALUE"""),"Title Discussion")</f>
        <v>Title Discussion</v>
      </c>
      <c r="H7" s="9">
        <f>IFERROR(__xludf.DUMMYFUNCTION("""COMPUTED_VALUE"""),43815.84688828704)</f>
        <v>43815.84689</v>
      </c>
      <c r="I7" s="9" t="str">
        <f>IFERROR(__xludf.DUMMYFUNCTION("""COMPUTED_VALUE"""),"Ryan O Cuarez")</f>
        <v>Ryan O Cuarez</v>
      </c>
      <c r="J7" s="104">
        <f>IFERROR(__xludf.DUMMYFUNCTION("""COMPUTED_VALUE"""),0.33958333333430346)</f>
        <v>0.3395833333</v>
      </c>
      <c r="K7" s="104">
        <f>IFERROR(__xludf.DUMMYFUNCTION("""COMPUTED_VALUE"""),43815.84688828704)</f>
        <v>43815.84689</v>
      </c>
      <c r="L7" s="44" t="str">
        <f>IFERROR(__xludf.DUMMYFUNCTION("""COMPUTED_VALUE"""),"https://drive.google.com/open?id=1wazoGDkLK9rue7YecG7j9GAyn48H-CuA")</f>
        <v>https://drive.google.com/open?id=1wazoGDkLK9rue7YecG7j9GAyn48H-CuA</v>
      </c>
      <c r="M7" s="4" t="s">
        <v>35</v>
      </c>
      <c r="N7" s="13" t="str">
        <f>IFERROR(__xludf.DUMMYFUNCTION("""COMPUTED_VALUE"""),"CEIT")</f>
        <v>CEIT</v>
      </c>
      <c r="P7" s="24" t="str">
        <f>IFERROR(__xludf.DUMMYFUNCTION("""COMPUTED_VALUE"""),"Ryan O Cuarez")</f>
        <v>Ryan O Cuarez</v>
      </c>
    </row>
    <row r="8">
      <c r="A8" s="24" t="str">
        <f>IFERROR(__xludf.DUMMYFUNCTION("""COMPUTED_VALUE"""),"2018-0630")</f>
        <v>2018-0630</v>
      </c>
      <c r="B8" s="24" t="str">
        <f>IFERROR(__xludf.DUMMYFUNCTION("""COMPUTED_VALUE"""),"Princess P Apat")</f>
        <v>Princess P Apat</v>
      </c>
      <c r="C8" s="24" t="str">
        <f>IFERROR(__xludf.DUMMYFUNCTION("""COMPUTED_VALUE"""),"Joseph A Vistal")</f>
        <v>Joseph A Vistal</v>
      </c>
      <c r="D8" s="24" t="str">
        <f>IFERROR(__xludf.DUMMYFUNCTION("""COMPUTED_VALUE"""),"DCT")</f>
        <v>DCT</v>
      </c>
      <c r="E8" s="24" t="str">
        <f>IFERROR(__xludf.DUMMYFUNCTION("""COMPUTED_VALUE"""),"2nd")</f>
        <v>2nd</v>
      </c>
      <c r="F8" s="24" t="str">
        <f>IFERROR(__xludf.DUMMYFUNCTION("""COMPUTED_VALUE"""),"2019-2020")</f>
        <v>2019-2020</v>
      </c>
      <c r="G8" s="24" t="str">
        <f>IFERROR(__xludf.DUMMYFUNCTION("""COMPUTED_VALUE"""),"Discussion")</f>
        <v>Discussion</v>
      </c>
      <c r="H8" s="9">
        <f>IFERROR(__xludf.DUMMYFUNCTION("""COMPUTED_VALUE"""),43816.51265769675)</f>
        <v>43816.51266</v>
      </c>
      <c r="I8" s="9" t="str">
        <f>IFERROR(__xludf.DUMMYFUNCTION("""COMPUTED_VALUE"""),"Joseph A Vistal")</f>
        <v>Joseph A Vistal</v>
      </c>
      <c r="J8" s="104">
        <f>IFERROR(__xludf.DUMMYFUNCTION("""COMPUTED_VALUE"""),0.5111111111109494)</f>
        <v>0.5111111111</v>
      </c>
      <c r="K8" s="104">
        <f>IFERROR(__xludf.DUMMYFUNCTION("""COMPUTED_VALUE"""),43816.51265769675)</f>
        <v>43816.51266</v>
      </c>
      <c r="L8" s="44" t="str">
        <f>IFERROR(__xludf.DUMMYFUNCTION("""COMPUTED_VALUE"""),"https://drive.google.com/open?id=1KwHHnJrjhmiU71AK94Ux88A1hPD6meNp")</f>
        <v>https://drive.google.com/open?id=1KwHHnJrjhmiU71AK94Ux88A1hPD6meNp</v>
      </c>
      <c r="M8" s="33" t="s">
        <v>35</v>
      </c>
      <c r="N8" s="13" t="str">
        <f>IFERROR(__xludf.DUMMYFUNCTION("""COMPUTED_VALUE"""),"CEIT")</f>
        <v>CEIT</v>
      </c>
      <c r="P8" s="24" t="str">
        <f>IFERROR(__xludf.DUMMYFUNCTION("""COMPUTED_VALUE"""),"Joseph A Vistal")</f>
        <v>Joseph A Vistal</v>
      </c>
    </row>
    <row r="9">
      <c r="A9" s="24" t="str">
        <f>IFERROR(__xludf.DUMMYFUNCTION("""COMPUTED_VALUE"""),"2018-0426")</f>
        <v>2018-0426</v>
      </c>
      <c r="B9" s="24" t="str">
        <f>IFERROR(__xludf.DUMMYFUNCTION("""COMPUTED_VALUE"""),"Limuel Jay Galanida")</f>
        <v>Limuel Jay Galanida</v>
      </c>
      <c r="C9" s="24" t="str">
        <f>IFERROR(__xludf.DUMMYFUNCTION("""COMPUTED_VALUE"""),"Joseph A Vistal")</f>
        <v>Joseph A Vistal</v>
      </c>
      <c r="D9" s="24" t="str">
        <f>IFERROR(__xludf.DUMMYFUNCTION("""COMPUTED_VALUE"""),"DCT")</f>
        <v>DCT</v>
      </c>
      <c r="E9" s="24" t="str">
        <f>IFERROR(__xludf.DUMMYFUNCTION("""COMPUTED_VALUE"""),"2nd")</f>
        <v>2nd</v>
      </c>
      <c r="F9" s="24" t="str">
        <f>IFERROR(__xludf.DUMMYFUNCTION("""COMPUTED_VALUE"""),"2019-2020")</f>
        <v>2019-2020</v>
      </c>
      <c r="G9" s="24" t="str">
        <f>IFERROR(__xludf.DUMMYFUNCTION("""COMPUTED_VALUE"""),"System Checking")</f>
        <v>System Checking</v>
      </c>
      <c r="H9" s="9">
        <f>IFERROR(__xludf.DUMMYFUNCTION("""COMPUTED_VALUE"""),43816.963964560186)</f>
        <v>43816.96396</v>
      </c>
      <c r="I9" s="9" t="str">
        <f>IFERROR(__xludf.DUMMYFUNCTION("""COMPUTED_VALUE"""),"Joseph A Vistal")</f>
        <v>Joseph A Vistal</v>
      </c>
      <c r="J9" s="104">
        <f>IFERROR(__xludf.DUMMYFUNCTION("""COMPUTED_VALUE"""),0.4180555555540195)</f>
        <v>0.4180555556</v>
      </c>
      <c r="K9" s="104">
        <f>IFERROR(__xludf.DUMMYFUNCTION("""COMPUTED_VALUE"""),43816.963964560186)</f>
        <v>43816.96396</v>
      </c>
      <c r="L9" s="44" t="str">
        <f>IFERROR(__xludf.DUMMYFUNCTION("""COMPUTED_VALUE"""),"https://drive.google.com/open?id=1EQ_stNOtMk6t6GP_lU0oNk4hzbK4viy_")</f>
        <v>https://drive.google.com/open?id=1EQ_stNOtMk6t6GP_lU0oNk4hzbK4viy_</v>
      </c>
      <c r="M9" s="13" t="s">
        <v>35</v>
      </c>
      <c r="N9" s="13" t="str">
        <f>IFERROR(__xludf.DUMMYFUNCTION("""COMPUTED_VALUE"""),"CEIT")</f>
        <v>CEIT</v>
      </c>
      <c r="P9" s="24" t="str">
        <f>IFERROR(__xludf.DUMMYFUNCTION("""COMPUTED_VALUE"""),"Joseph A Vistal")</f>
        <v>Joseph A Vistal</v>
      </c>
    </row>
    <row r="10">
      <c r="A10" s="24" t="str">
        <f>IFERROR(__xludf.DUMMYFUNCTION("""COMPUTED_VALUE"""),"2018-0426")</f>
        <v>2018-0426</v>
      </c>
      <c r="B10" s="24" t="str">
        <f>IFERROR(__xludf.DUMMYFUNCTION("""COMPUTED_VALUE"""),"Limuel Jay Galanida")</f>
        <v>Limuel Jay Galanida</v>
      </c>
      <c r="C10" s="24" t="str">
        <f>IFERROR(__xludf.DUMMYFUNCTION("""COMPUTED_VALUE"""),"Joseph A Vistal")</f>
        <v>Joseph A Vistal</v>
      </c>
      <c r="D10" s="24" t="str">
        <f>IFERROR(__xludf.DUMMYFUNCTION("""COMPUTED_VALUE"""),"DCT")</f>
        <v>DCT</v>
      </c>
      <c r="E10" s="24" t="str">
        <f>IFERROR(__xludf.DUMMYFUNCTION("""COMPUTED_VALUE"""),"2nd")</f>
        <v>2nd</v>
      </c>
      <c r="F10" s="24" t="str">
        <f>IFERROR(__xludf.DUMMYFUNCTION("""COMPUTED_VALUE"""),"2019-2020")</f>
        <v>2019-2020</v>
      </c>
      <c r="G10" s="24" t="str">
        <f>IFERROR(__xludf.DUMMYFUNCTION("""COMPUTED_VALUE"""),"System Checking")</f>
        <v>System Checking</v>
      </c>
      <c r="H10" s="9">
        <f>IFERROR(__xludf.DUMMYFUNCTION("""COMPUTED_VALUE"""),43816.97192788195)</f>
        <v>43816.97193</v>
      </c>
      <c r="I10" s="9" t="str">
        <f>IFERROR(__xludf.DUMMYFUNCTION("""COMPUTED_VALUE"""),"Joseph A Vistal")</f>
        <v>Joseph A Vistal</v>
      </c>
      <c r="J10" s="104">
        <f>IFERROR(__xludf.DUMMYFUNCTION("""COMPUTED_VALUE"""),0.4180555555540195)</f>
        <v>0.4180555556</v>
      </c>
      <c r="K10" s="104">
        <f>IFERROR(__xludf.DUMMYFUNCTION("""COMPUTED_VALUE"""),43816.97192788195)</f>
        <v>43816.97193</v>
      </c>
      <c r="L10" s="44" t="str">
        <f>IFERROR(__xludf.DUMMYFUNCTION("""COMPUTED_VALUE"""),"https://drive.google.com/open?id=133w0hB9ojY3eQwXhfIBvIRvPd18bxR02")</f>
        <v>https://drive.google.com/open?id=133w0hB9ojY3eQwXhfIBvIRvPd18bxR02</v>
      </c>
      <c r="M10" s="13" t="s">
        <v>35</v>
      </c>
      <c r="N10" s="13" t="str">
        <f>IFERROR(__xludf.DUMMYFUNCTION("""COMPUTED_VALUE"""),"CEIT")</f>
        <v>CEIT</v>
      </c>
      <c r="P10" s="24" t="str">
        <f>IFERROR(__xludf.DUMMYFUNCTION("""COMPUTED_VALUE"""),"Joseph A Vistal")</f>
        <v>Joseph A Vistal</v>
      </c>
    </row>
    <row r="11">
      <c r="A11" s="24" t="str">
        <f>IFERROR(__xludf.DUMMYFUNCTION("""COMPUTED_VALUE"""),"2018-0486")</f>
        <v>2018-0486</v>
      </c>
      <c r="B11" s="24" t="str">
        <f>IFERROR(__xludf.DUMMYFUNCTION("""COMPUTED_VALUE"""),"Jam ela Balanis")</f>
        <v>Jam ela Balanis</v>
      </c>
      <c r="C11" s="24" t="str">
        <f>IFERROR(__xludf.DUMMYFUNCTION("""COMPUTED_VALUE"""),"Joseph A Vistal")</f>
        <v>Joseph A Vistal</v>
      </c>
      <c r="D11" s="24" t="str">
        <f>IFERROR(__xludf.DUMMYFUNCTION("""COMPUTED_VALUE"""),"DCT")</f>
        <v>DCT</v>
      </c>
      <c r="E11" s="24" t="str">
        <f>IFERROR(__xludf.DUMMYFUNCTION("""COMPUTED_VALUE"""),"2nd")</f>
        <v>2nd</v>
      </c>
      <c r="F11" s="24" t="str">
        <f>IFERROR(__xludf.DUMMYFUNCTION("""COMPUTED_VALUE"""),"2019-2020")</f>
        <v>2019-2020</v>
      </c>
      <c r="G11" s="24" t="str">
        <f>IFERROR(__xludf.DUMMYFUNCTION("""COMPUTED_VALUE"""),"System Discussion")</f>
        <v>System Discussion</v>
      </c>
      <c r="H11" s="9">
        <f>IFERROR(__xludf.DUMMYFUNCTION("""COMPUTED_VALUE"""),43816.97265592593)</f>
        <v>43816.97266</v>
      </c>
      <c r="I11" s="9" t="str">
        <f>IFERROR(__xludf.DUMMYFUNCTION("""COMPUTED_VALUE"""),"Joseph A Vistal")</f>
        <v>Joseph A Vistal</v>
      </c>
      <c r="J11" s="104">
        <f>IFERROR(__xludf.DUMMYFUNCTION("""COMPUTED_VALUE"""),0.47152777777955635)</f>
        <v>0.4715277778</v>
      </c>
      <c r="K11" s="104">
        <f>IFERROR(__xludf.DUMMYFUNCTION("""COMPUTED_VALUE"""),43816.97265592593)</f>
        <v>43816.97266</v>
      </c>
      <c r="L11" s="44" t="str">
        <f>IFERROR(__xludf.DUMMYFUNCTION("""COMPUTED_VALUE"""),"https://drive.google.com/open?id=1CRTQxvYkevIIz98D5dygZUfLpn__aGFb")</f>
        <v>https://drive.google.com/open?id=1CRTQxvYkevIIz98D5dygZUfLpn__aGFb</v>
      </c>
      <c r="M11" s="13" t="s">
        <v>35</v>
      </c>
      <c r="N11" s="13" t="str">
        <f>IFERROR(__xludf.DUMMYFUNCTION("""COMPUTED_VALUE"""),"CEIT")</f>
        <v>CEIT</v>
      </c>
      <c r="P11" s="24" t="str">
        <f>IFERROR(__xludf.DUMMYFUNCTION("""COMPUTED_VALUE"""),"Joseph A Vistal")</f>
        <v>Joseph A Vistal</v>
      </c>
    </row>
    <row r="12">
      <c r="A12" s="24" t="str">
        <f>IFERROR(__xludf.DUMMYFUNCTION("""COMPUTED_VALUE"""),"2018-8585")</f>
        <v>2018-8585</v>
      </c>
      <c r="B12" s="24" t="str">
        <f>IFERROR(__xludf.DUMMYFUNCTION("""COMPUTED_VALUE"""),"Gia B Delolla")</f>
        <v>Gia B Delolla</v>
      </c>
      <c r="C12" s="24" t="str">
        <f>IFERROR(__xludf.DUMMYFUNCTION("""COMPUTED_VALUE"""),"Joseph A Vistal")</f>
        <v>Joseph A Vistal</v>
      </c>
      <c r="D12" s="24" t="str">
        <f>IFERROR(__xludf.DUMMYFUNCTION("""COMPUTED_VALUE"""),"DCT")</f>
        <v>DCT</v>
      </c>
      <c r="E12" s="24" t="str">
        <f>IFERROR(__xludf.DUMMYFUNCTION("""COMPUTED_VALUE"""),"2nd")</f>
        <v>2nd</v>
      </c>
      <c r="F12" s="24" t="str">
        <f>IFERROR(__xludf.DUMMYFUNCTION("""COMPUTED_VALUE"""),"2019-2020")</f>
        <v>2019-2020</v>
      </c>
      <c r="G12" s="24" t="str">
        <f>IFERROR(__xludf.DUMMYFUNCTION("""COMPUTED_VALUE"""),"System Checking")</f>
        <v>System Checking</v>
      </c>
      <c r="H12" s="9">
        <f>IFERROR(__xludf.DUMMYFUNCTION("""COMPUTED_VALUE"""),43822.96161082176)</f>
        <v>43822.96161</v>
      </c>
      <c r="I12" s="9" t="str">
        <f>IFERROR(__xludf.DUMMYFUNCTION("""COMPUTED_VALUE"""),"Ronald A Monzon")</f>
        <v>Ronald A Monzon</v>
      </c>
      <c r="J12" s="104">
        <f>IFERROR(__xludf.DUMMYFUNCTION("""COMPUTED_VALUE"""),0.42013888889050577)</f>
        <v>0.4201388889</v>
      </c>
      <c r="K12" s="104">
        <f>IFERROR(__xludf.DUMMYFUNCTION("""COMPUTED_VALUE"""),43822.96161082176)</f>
        <v>43822.96161</v>
      </c>
      <c r="L12" s="44" t="str">
        <f>IFERROR(__xludf.DUMMYFUNCTION("""COMPUTED_VALUE"""),"https://drive.google.com/open?id=1jK5xIt1Pv-GLPgA3WyL1NwKGny-FM9zu")</f>
        <v>https://drive.google.com/open?id=1jK5xIt1Pv-GLPgA3WyL1NwKGny-FM9zu</v>
      </c>
      <c r="M12" s="13" t="s">
        <v>35</v>
      </c>
      <c r="N12" s="13" t="str">
        <f>IFERROR(__xludf.DUMMYFUNCTION("""COMPUTED_VALUE"""),"CEIT")</f>
        <v>CEIT</v>
      </c>
      <c r="P12" s="24" t="str">
        <f>IFERROR(__xludf.DUMMYFUNCTION("""COMPUTED_VALUE"""),"Ronald A Monzon")</f>
        <v>Ronald A Monzon</v>
      </c>
    </row>
    <row r="13">
      <c r="A13" s="24" t="str">
        <f>IFERROR(__xludf.DUMMYFUNCTION("""COMPUTED_VALUE"""),"2018-8585")</f>
        <v>2018-8585</v>
      </c>
      <c r="B13" s="24" t="str">
        <f>IFERROR(__xludf.DUMMYFUNCTION("""COMPUTED_VALUE"""),"Gia B Delolla")</f>
        <v>Gia B Delolla</v>
      </c>
      <c r="C13" s="24" t="str">
        <f>IFERROR(__xludf.DUMMYFUNCTION("""COMPUTED_VALUE"""),"Joseph A Vistal")</f>
        <v>Joseph A Vistal</v>
      </c>
      <c r="D13" s="24" t="str">
        <f>IFERROR(__xludf.DUMMYFUNCTION("""COMPUTED_VALUE"""),"DCT")</f>
        <v>DCT</v>
      </c>
      <c r="E13" s="24" t="str">
        <f>IFERROR(__xludf.DUMMYFUNCTION("""COMPUTED_VALUE"""),"2nd")</f>
        <v>2nd</v>
      </c>
      <c r="F13" s="24" t="str">
        <f>IFERROR(__xludf.DUMMYFUNCTION("""COMPUTED_VALUE"""),"2019-2020")</f>
        <v>2019-2020</v>
      </c>
      <c r="G13" s="24" t="str">
        <f>IFERROR(__xludf.DUMMYFUNCTION("""COMPUTED_VALUE"""),"System Checking")</f>
        <v>System Checking</v>
      </c>
      <c r="H13" s="9">
        <f>IFERROR(__xludf.DUMMYFUNCTION("""COMPUTED_VALUE"""),43839.405997939815)</f>
        <v>43839.406</v>
      </c>
      <c r="I13" s="9" t="str">
        <f>IFERROR(__xludf.DUMMYFUNCTION("""COMPUTED_VALUE"""),"Joseph A Vistal")</f>
        <v>Joseph A Vistal</v>
      </c>
      <c r="J13" s="104">
        <f>IFERROR(__xludf.DUMMYFUNCTION("""COMPUTED_VALUE"""),0.375)</f>
        <v>0.375</v>
      </c>
      <c r="K13" s="104">
        <f>IFERROR(__xludf.DUMMYFUNCTION("""COMPUTED_VALUE"""),43839.405997939815)</f>
        <v>43839.406</v>
      </c>
      <c r="L13" s="44" t="str">
        <f>IFERROR(__xludf.DUMMYFUNCTION("""COMPUTED_VALUE"""),"https://drive.google.com/open?id=1uBDUTcYHVIThXZqppAn1HFmaSHFg2dkH")</f>
        <v>https://drive.google.com/open?id=1uBDUTcYHVIThXZqppAn1HFmaSHFg2dkH</v>
      </c>
      <c r="M13" s="13" t="s">
        <v>35</v>
      </c>
      <c r="N13" s="13" t="str">
        <f>IFERROR(__xludf.DUMMYFUNCTION("""COMPUTED_VALUE"""),"CEIT")</f>
        <v>CEIT</v>
      </c>
      <c r="P13" s="24" t="str">
        <f>IFERROR(__xludf.DUMMYFUNCTION("""COMPUTED_VALUE"""),"Joseph A Vistal")</f>
        <v>Joseph A Vistal</v>
      </c>
    </row>
    <row r="14">
      <c r="A14" s="24" t="str">
        <f>IFERROR(__xludf.DUMMYFUNCTION("""COMPUTED_VALUE"""),"")</f>
        <v/>
      </c>
      <c r="B14" s="24" t="str">
        <f>IFERROR(__xludf.DUMMYFUNCTION("""COMPUTED_VALUE"""),"")</f>
        <v/>
      </c>
      <c r="C14" s="24" t="str">
        <f>IFERROR(__xludf.DUMMYFUNCTION("""COMPUTED_VALUE"""),"")</f>
        <v/>
      </c>
      <c r="D14" s="24" t="str">
        <f>IFERROR(__xludf.DUMMYFUNCTION("""COMPUTED_VALUE"""),"")</f>
        <v/>
      </c>
      <c r="E14" s="24" t="str">
        <f>IFERROR(__xludf.DUMMYFUNCTION("""COMPUTED_VALUE"""),"")</f>
        <v/>
      </c>
      <c r="F14" s="24" t="str">
        <f>IFERROR(__xludf.DUMMYFUNCTION("""COMPUTED_VALUE"""),"")</f>
        <v/>
      </c>
      <c r="G14" s="24" t="str">
        <f>IFERROR(__xludf.DUMMYFUNCTION("""COMPUTED_VALUE"""),"")</f>
        <v/>
      </c>
      <c r="H14" s="9" t="str">
        <f>IFERROR(__xludf.DUMMYFUNCTION("""COMPUTED_VALUE"""),"")</f>
        <v/>
      </c>
      <c r="I14" s="9" t="str">
        <f>IFERROR(__xludf.DUMMYFUNCTION("""COMPUTED_VALUE"""),"")</f>
        <v/>
      </c>
      <c r="J14" s="104" t="str">
        <f>IFERROR(__xludf.DUMMYFUNCTION("""COMPUTED_VALUE"""),"")</f>
        <v/>
      </c>
      <c r="K14" s="104" t="str">
        <f>IFERROR(__xludf.DUMMYFUNCTION("""COMPUTED_VALUE"""),"")</f>
        <v/>
      </c>
      <c r="L14" s="24" t="str">
        <f>IFERROR(__xludf.DUMMYFUNCTION("""COMPUTED_VALUE"""),"")</f>
        <v/>
      </c>
      <c r="M14" s="13" t="s">
        <v>35</v>
      </c>
      <c r="N14" s="13" t="str">
        <f>IFERROR(__xludf.DUMMYFUNCTION("""COMPUTED_VALUE"""),"")</f>
        <v/>
      </c>
      <c r="P14" s="24" t="str">
        <f>IFERROR(__xludf.DUMMYFUNCTION("""COMPUTED_VALUE"""),"")</f>
        <v/>
      </c>
    </row>
    <row r="15">
      <c r="A15" s="24" t="str">
        <f>IFERROR(__xludf.DUMMYFUNCTION("""COMPUTED_VALUE"""),"")</f>
        <v/>
      </c>
      <c r="B15" s="24" t="str">
        <f>IFERROR(__xludf.DUMMYFUNCTION("""COMPUTED_VALUE"""),"")</f>
        <v/>
      </c>
      <c r="C15" s="24" t="str">
        <f>IFERROR(__xludf.DUMMYFUNCTION("""COMPUTED_VALUE"""),"")</f>
        <v/>
      </c>
      <c r="D15" s="24" t="str">
        <f>IFERROR(__xludf.DUMMYFUNCTION("""COMPUTED_VALUE"""),"")</f>
        <v/>
      </c>
      <c r="E15" s="24" t="str">
        <f>IFERROR(__xludf.DUMMYFUNCTION("""COMPUTED_VALUE"""),"")</f>
        <v/>
      </c>
      <c r="F15" s="24" t="str">
        <f>IFERROR(__xludf.DUMMYFUNCTION("""COMPUTED_VALUE"""),"")</f>
        <v/>
      </c>
      <c r="G15" s="24" t="str">
        <f>IFERROR(__xludf.DUMMYFUNCTION("""COMPUTED_VALUE"""),"")</f>
        <v/>
      </c>
      <c r="H15" s="9" t="str">
        <f>IFERROR(__xludf.DUMMYFUNCTION("""COMPUTED_VALUE"""),"")</f>
        <v/>
      </c>
      <c r="I15" s="9" t="str">
        <f>IFERROR(__xludf.DUMMYFUNCTION("""COMPUTED_VALUE"""),"")</f>
        <v/>
      </c>
      <c r="J15" s="104" t="str">
        <f>IFERROR(__xludf.DUMMYFUNCTION("""COMPUTED_VALUE"""),"")</f>
        <v/>
      </c>
      <c r="K15" s="104" t="str">
        <f>IFERROR(__xludf.DUMMYFUNCTION("""COMPUTED_VALUE"""),"")</f>
        <v/>
      </c>
      <c r="L15" s="24" t="str">
        <f>IFERROR(__xludf.DUMMYFUNCTION("""COMPUTED_VALUE"""),"")</f>
        <v/>
      </c>
      <c r="M15" s="13" t="s">
        <v>35</v>
      </c>
      <c r="N15" s="13" t="str">
        <f>IFERROR(__xludf.DUMMYFUNCTION("""COMPUTED_VALUE"""),"")</f>
        <v/>
      </c>
      <c r="P15" s="24" t="str">
        <f>IFERROR(__xludf.DUMMYFUNCTION("""COMPUTED_VALUE"""),"")</f>
        <v/>
      </c>
    </row>
    <row r="16">
      <c r="A16" s="24" t="str">
        <f>IFERROR(__xludf.DUMMYFUNCTION("""COMPUTED_VALUE"""),"")</f>
        <v/>
      </c>
      <c r="B16" s="24" t="str">
        <f>IFERROR(__xludf.DUMMYFUNCTION("""COMPUTED_VALUE"""),"")</f>
        <v/>
      </c>
      <c r="C16" s="24" t="str">
        <f>IFERROR(__xludf.DUMMYFUNCTION("""COMPUTED_VALUE"""),"")</f>
        <v/>
      </c>
      <c r="D16" s="24" t="str">
        <f>IFERROR(__xludf.DUMMYFUNCTION("""COMPUTED_VALUE"""),"")</f>
        <v/>
      </c>
      <c r="E16" s="24" t="str">
        <f>IFERROR(__xludf.DUMMYFUNCTION("""COMPUTED_VALUE"""),"")</f>
        <v/>
      </c>
      <c r="F16" s="24" t="str">
        <f>IFERROR(__xludf.DUMMYFUNCTION("""COMPUTED_VALUE"""),"")</f>
        <v/>
      </c>
      <c r="G16" s="24" t="str">
        <f>IFERROR(__xludf.DUMMYFUNCTION("""COMPUTED_VALUE"""),"")</f>
        <v/>
      </c>
      <c r="H16" s="9" t="str">
        <f>IFERROR(__xludf.DUMMYFUNCTION("""COMPUTED_VALUE"""),"")</f>
        <v/>
      </c>
      <c r="I16" s="9" t="str">
        <f>IFERROR(__xludf.DUMMYFUNCTION("""COMPUTED_VALUE"""),"")</f>
        <v/>
      </c>
      <c r="J16" s="104" t="str">
        <f>IFERROR(__xludf.DUMMYFUNCTION("""COMPUTED_VALUE"""),"")</f>
        <v/>
      </c>
      <c r="K16" s="104" t="str">
        <f>IFERROR(__xludf.DUMMYFUNCTION("""COMPUTED_VALUE"""),"")</f>
        <v/>
      </c>
      <c r="L16" s="24" t="str">
        <f>IFERROR(__xludf.DUMMYFUNCTION("""COMPUTED_VALUE"""),"")</f>
        <v/>
      </c>
      <c r="M16" s="13" t="s">
        <v>35</v>
      </c>
      <c r="N16" s="13" t="str">
        <f>IFERROR(__xludf.DUMMYFUNCTION("""COMPUTED_VALUE"""),"")</f>
        <v/>
      </c>
      <c r="P16" s="24" t="str">
        <f>IFERROR(__xludf.DUMMYFUNCTION("""COMPUTED_VALUE"""),"")</f>
        <v/>
      </c>
    </row>
    <row r="17">
      <c r="A17" s="24" t="str">
        <f>IFERROR(__xludf.DUMMYFUNCTION("""COMPUTED_VALUE"""),"")</f>
        <v/>
      </c>
      <c r="B17" s="24" t="str">
        <f>IFERROR(__xludf.DUMMYFUNCTION("""COMPUTED_VALUE"""),"")</f>
        <v/>
      </c>
      <c r="C17" s="24" t="str">
        <f>IFERROR(__xludf.DUMMYFUNCTION("""COMPUTED_VALUE"""),"")</f>
        <v/>
      </c>
      <c r="D17" s="24" t="str">
        <f>IFERROR(__xludf.DUMMYFUNCTION("""COMPUTED_VALUE"""),"")</f>
        <v/>
      </c>
      <c r="E17" s="24" t="str">
        <f>IFERROR(__xludf.DUMMYFUNCTION("""COMPUTED_VALUE"""),"")</f>
        <v/>
      </c>
      <c r="F17" s="24" t="str">
        <f>IFERROR(__xludf.DUMMYFUNCTION("""COMPUTED_VALUE"""),"")</f>
        <v/>
      </c>
      <c r="G17" s="24" t="str">
        <f>IFERROR(__xludf.DUMMYFUNCTION("""COMPUTED_VALUE"""),"")</f>
        <v/>
      </c>
      <c r="H17" s="9" t="str">
        <f>IFERROR(__xludf.DUMMYFUNCTION("""COMPUTED_VALUE"""),"")</f>
        <v/>
      </c>
      <c r="I17" s="9" t="str">
        <f>IFERROR(__xludf.DUMMYFUNCTION("""COMPUTED_VALUE"""),"")</f>
        <v/>
      </c>
      <c r="J17" s="104" t="str">
        <f>IFERROR(__xludf.DUMMYFUNCTION("""COMPUTED_VALUE"""),"")</f>
        <v/>
      </c>
      <c r="K17" s="104" t="str">
        <f>IFERROR(__xludf.DUMMYFUNCTION("""COMPUTED_VALUE"""),"")</f>
        <v/>
      </c>
      <c r="L17" s="24" t="str">
        <f>IFERROR(__xludf.DUMMYFUNCTION("""COMPUTED_VALUE"""),"")</f>
        <v/>
      </c>
      <c r="M17" s="13" t="s">
        <v>35</v>
      </c>
      <c r="N17" s="13" t="str">
        <f>IFERROR(__xludf.DUMMYFUNCTION("""COMPUTED_VALUE"""),"")</f>
        <v/>
      </c>
      <c r="O17" s="24" t="str">
        <f t="shared" ref="O17:O39" si="1">IF(L17="","",HYPERLINK(L17,"Validated &amp; Evaluated"))</f>
        <v/>
      </c>
      <c r="P17" s="24" t="str">
        <f>IFERROR(__xludf.DUMMYFUNCTION("""COMPUTED_VALUE"""),"")</f>
        <v/>
      </c>
    </row>
    <row r="18">
      <c r="A18" s="24" t="str">
        <f>IFERROR(__xludf.DUMMYFUNCTION("""COMPUTED_VALUE"""),"")</f>
        <v/>
      </c>
      <c r="B18" s="24" t="str">
        <f>IFERROR(__xludf.DUMMYFUNCTION("""COMPUTED_VALUE"""),"")</f>
        <v/>
      </c>
      <c r="C18" s="24" t="str">
        <f>IFERROR(__xludf.DUMMYFUNCTION("""COMPUTED_VALUE"""),"")</f>
        <v/>
      </c>
      <c r="D18" s="24" t="str">
        <f>IFERROR(__xludf.DUMMYFUNCTION("""COMPUTED_VALUE"""),"")</f>
        <v/>
      </c>
      <c r="E18" s="24" t="str">
        <f>IFERROR(__xludf.DUMMYFUNCTION("""COMPUTED_VALUE"""),"")</f>
        <v/>
      </c>
      <c r="F18" s="24" t="str">
        <f>IFERROR(__xludf.DUMMYFUNCTION("""COMPUTED_VALUE"""),"")</f>
        <v/>
      </c>
      <c r="G18" s="24" t="str">
        <f>IFERROR(__xludf.DUMMYFUNCTION("""COMPUTED_VALUE"""),"")</f>
        <v/>
      </c>
      <c r="H18" s="9" t="str">
        <f>IFERROR(__xludf.DUMMYFUNCTION("""COMPUTED_VALUE"""),"")</f>
        <v/>
      </c>
      <c r="I18" s="9" t="str">
        <f>IFERROR(__xludf.DUMMYFUNCTION("""COMPUTED_VALUE"""),"")</f>
        <v/>
      </c>
      <c r="J18" s="104" t="str">
        <f>IFERROR(__xludf.DUMMYFUNCTION("""COMPUTED_VALUE"""),"")</f>
        <v/>
      </c>
      <c r="K18" s="104" t="str">
        <f>IFERROR(__xludf.DUMMYFUNCTION("""COMPUTED_VALUE"""),"")</f>
        <v/>
      </c>
      <c r="L18" s="24" t="str">
        <f>IFERROR(__xludf.DUMMYFUNCTION("""COMPUTED_VALUE"""),"")</f>
        <v/>
      </c>
      <c r="M18" s="13" t="s">
        <v>35</v>
      </c>
      <c r="N18" s="13" t="str">
        <f>IFERROR(__xludf.DUMMYFUNCTION("""COMPUTED_VALUE"""),"")</f>
        <v/>
      </c>
      <c r="O18" s="24" t="str">
        <f t="shared" si="1"/>
        <v/>
      </c>
      <c r="P18" s="24" t="str">
        <f>IFERROR(__xludf.DUMMYFUNCTION("""COMPUTED_VALUE"""),"")</f>
        <v/>
      </c>
    </row>
    <row r="19">
      <c r="A19" s="24" t="str">
        <f>IFERROR(__xludf.DUMMYFUNCTION("""COMPUTED_VALUE"""),"")</f>
        <v/>
      </c>
      <c r="B19" s="24" t="str">
        <f>IFERROR(__xludf.DUMMYFUNCTION("""COMPUTED_VALUE"""),"")</f>
        <v/>
      </c>
      <c r="C19" s="24" t="str">
        <f>IFERROR(__xludf.DUMMYFUNCTION("""COMPUTED_VALUE"""),"")</f>
        <v/>
      </c>
      <c r="D19" s="24" t="str">
        <f>IFERROR(__xludf.DUMMYFUNCTION("""COMPUTED_VALUE"""),"")</f>
        <v/>
      </c>
      <c r="E19" s="24" t="str">
        <f>IFERROR(__xludf.DUMMYFUNCTION("""COMPUTED_VALUE"""),"")</f>
        <v/>
      </c>
      <c r="F19" s="24" t="str">
        <f>IFERROR(__xludf.DUMMYFUNCTION("""COMPUTED_VALUE"""),"")</f>
        <v/>
      </c>
      <c r="G19" s="24" t="str">
        <f>IFERROR(__xludf.DUMMYFUNCTION("""COMPUTED_VALUE"""),"")</f>
        <v/>
      </c>
      <c r="H19" s="9" t="str">
        <f>IFERROR(__xludf.DUMMYFUNCTION("""COMPUTED_VALUE"""),"")</f>
        <v/>
      </c>
      <c r="I19" s="9" t="str">
        <f>IFERROR(__xludf.DUMMYFUNCTION("""COMPUTED_VALUE"""),"")</f>
        <v/>
      </c>
      <c r="J19" s="104" t="str">
        <f>IFERROR(__xludf.DUMMYFUNCTION("""COMPUTED_VALUE"""),"")</f>
        <v/>
      </c>
      <c r="K19" s="104" t="str">
        <f>IFERROR(__xludf.DUMMYFUNCTION("""COMPUTED_VALUE"""),"")</f>
        <v/>
      </c>
      <c r="L19" s="24" t="str">
        <f>IFERROR(__xludf.DUMMYFUNCTION("""COMPUTED_VALUE"""),"")</f>
        <v/>
      </c>
      <c r="M19" s="13" t="s">
        <v>35</v>
      </c>
      <c r="N19" s="13" t="str">
        <f>IFERROR(__xludf.DUMMYFUNCTION("""COMPUTED_VALUE"""),"")</f>
        <v/>
      </c>
      <c r="O19" s="24" t="str">
        <f t="shared" si="1"/>
        <v/>
      </c>
      <c r="P19" s="24" t="str">
        <f>IFERROR(__xludf.DUMMYFUNCTION("""COMPUTED_VALUE"""),"")</f>
        <v/>
      </c>
    </row>
    <row r="20">
      <c r="A20" s="24" t="str">
        <f>IFERROR(__xludf.DUMMYFUNCTION("""COMPUTED_VALUE"""),"")</f>
        <v/>
      </c>
      <c r="B20" s="24" t="str">
        <f>IFERROR(__xludf.DUMMYFUNCTION("""COMPUTED_VALUE"""),"")</f>
        <v/>
      </c>
      <c r="C20" s="24" t="str">
        <f>IFERROR(__xludf.DUMMYFUNCTION("""COMPUTED_VALUE"""),"")</f>
        <v/>
      </c>
      <c r="D20" s="24" t="str">
        <f>IFERROR(__xludf.DUMMYFUNCTION("""COMPUTED_VALUE"""),"")</f>
        <v/>
      </c>
      <c r="E20" s="24" t="str">
        <f>IFERROR(__xludf.DUMMYFUNCTION("""COMPUTED_VALUE"""),"")</f>
        <v/>
      </c>
      <c r="F20" s="24" t="str">
        <f>IFERROR(__xludf.DUMMYFUNCTION("""COMPUTED_VALUE"""),"")</f>
        <v/>
      </c>
      <c r="G20" s="24" t="str">
        <f>IFERROR(__xludf.DUMMYFUNCTION("""COMPUTED_VALUE"""),"")</f>
        <v/>
      </c>
      <c r="H20" s="9" t="str">
        <f>IFERROR(__xludf.DUMMYFUNCTION("""COMPUTED_VALUE"""),"")</f>
        <v/>
      </c>
      <c r="I20" s="9" t="str">
        <f>IFERROR(__xludf.DUMMYFUNCTION("""COMPUTED_VALUE"""),"")</f>
        <v/>
      </c>
      <c r="J20" s="104" t="str">
        <f>IFERROR(__xludf.DUMMYFUNCTION("""COMPUTED_VALUE"""),"")</f>
        <v/>
      </c>
      <c r="K20" s="104" t="str">
        <f>IFERROR(__xludf.DUMMYFUNCTION("""COMPUTED_VALUE"""),"")</f>
        <v/>
      </c>
      <c r="L20" s="24" t="str">
        <f>IFERROR(__xludf.DUMMYFUNCTION("""COMPUTED_VALUE"""),"")</f>
        <v/>
      </c>
      <c r="M20" s="13" t="s">
        <v>35</v>
      </c>
      <c r="N20" s="13" t="str">
        <f>IFERROR(__xludf.DUMMYFUNCTION("""COMPUTED_VALUE"""),"")</f>
        <v/>
      </c>
      <c r="O20" s="24" t="str">
        <f t="shared" si="1"/>
        <v/>
      </c>
      <c r="P20" s="24" t="str">
        <f>IFERROR(__xludf.DUMMYFUNCTION("""COMPUTED_VALUE"""),"")</f>
        <v/>
      </c>
    </row>
    <row r="21">
      <c r="A21" s="24" t="str">
        <f>IFERROR(__xludf.DUMMYFUNCTION("""COMPUTED_VALUE"""),"")</f>
        <v/>
      </c>
      <c r="B21" s="24" t="str">
        <f>IFERROR(__xludf.DUMMYFUNCTION("""COMPUTED_VALUE"""),"")</f>
        <v/>
      </c>
      <c r="C21" s="24" t="str">
        <f>IFERROR(__xludf.DUMMYFUNCTION("""COMPUTED_VALUE"""),"")</f>
        <v/>
      </c>
      <c r="D21" s="24" t="str">
        <f>IFERROR(__xludf.DUMMYFUNCTION("""COMPUTED_VALUE"""),"")</f>
        <v/>
      </c>
      <c r="E21" s="24" t="str">
        <f>IFERROR(__xludf.DUMMYFUNCTION("""COMPUTED_VALUE"""),"")</f>
        <v/>
      </c>
      <c r="F21" s="24" t="str">
        <f>IFERROR(__xludf.DUMMYFUNCTION("""COMPUTED_VALUE"""),"")</f>
        <v/>
      </c>
      <c r="G21" s="24" t="str">
        <f>IFERROR(__xludf.DUMMYFUNCTION("""COMPUTED_VALUE"""),"")</f>
        <v/>
      </c>
      <c r="H21" s="9" t="str">
        <f>IFERROR(__xludf.DUMMYFUNCTION("""COMPUTED_VALUE"""),"")</f>
        <v/>
      </c>
      <c r="I21" s="9" t="str">
        <f>IFERROR(__xludf.DUMMYFUNCTION("""COMPUTED_VALUE"""),"")</f>
        <v/>
      </c>
      <c r="J21" s="104" t="str">
        <f>IFERROR(__xludf.DUMMYFUNCTION("""COMPUTED_VALUE"""),"")</f>
        <v/>
      </c>
      <c r="K21" s="104" t="str">
        <f>IFERROR(__xludf.DUMMYFUNCTION("""COMPUTED_VALUE"""),"")</f>
        <v/>
      </c>
      <c r="L21" s="24" t="str">
        <f>IFERROR(__xludf.DUMMYFUNCTION("""COMPUTED_VALUE"""),"")</f>
        <v/>
      </c>
      <c r="M21" s="13" t="s">
        <v>35</v>
      </c>
      <c r="N21" s="13" t="str">
        <f>IFERROR(__xludf.DUMMYFUNCTION("""COMPUTED_VALUE"""),"")</f>
        <v/>
      </c>
      <c r="O21" s="24" t="str">
        <f t="shared" si="1"/>
        <v/>
      </c>
      <c r="P21" s="24" t="str">
        <f>IFERROR(__xludf.DUMMYFUNCTION("""COMPUTED_VALUE"""),"")</f>
        <v/>
      </c>
    </row>
    <row r="22">
      <c r="A22" s="24" t="str">
        <f>IFERROR(__xludf.DUMMYFUNCTION("""COMPUTED_VALUE"""),"")</f>
        <v/>
      </c>
      <c r="B22" s="24" t="str">
        <f>IFERROR(__xludf.DUMMYFUNCTION("""COMPUTED_VALUE"""),"")</f>
        <v/>
      </c>
      <c r="C22" s="24" t="str">
        <f>IFERROR(__xludf.DUMMYFUNCTION("""COMPUTED_VALUE"""),"")</f>
        <v/>
      </c>
      <c r="D22" s="24" t="str">
        <f>IFERROR(__xludf.DUMMYFUNCTION("""COMPUTED_VALUE"""),"")</f>
        <v/>
      </c>
      <c r="E22" s="24" t="str">
        <f>IFERROR(__xludf.DUMMYFUNCTION("""COMPUTED_VALUE"""),"")</f>
        <v/>
      </c>
      <c r="F22" s="24" t="str">
        <f>IFERROR(__xludf.DUMMYFUNCTION("""COMPUTED_VALUE"""),"")</f>
        <v/>
      </c>
      <c r="G22" s="24" t="str">
        <f>IFERROR(__xludf.DUMMYFUNCTION("""COMPUTED_VALUE"""),"")</f>
        <v/>
      </c>
      <c r="H22" s="9" t="str">
        <f>IFERROR(__xludf.DUMMYFUNCTION("""COMPUTED_VALUE"""),"")</f>
        <v/>
      </c>
      <c r="I22" s="9" t="str">
        <f>IFERROR(__xludf.DUMMYFUNCTION("""COMPUTED_VALUE"""),"")</f>
        <v/>
      </c>
      <c r="J22" s="104" t="str">
        <f>IFERROR(__xludf.DUMMYFUNCTION("""COMPUTED_VALUE"""),"")</f>
        <v/>
      </c>
      <c r="K22" s="104" t="str">
        <f>IFERROR(__xludf.DUMMYFUNCTION("""COMPUTED_VALUE"""),"")</f>
        <v/>
      </c>
      <c r="L22" s="24" t="str">
        <f>IFERROR(__xludf.DUMMYFUNCTION("""COMPUTED_VALUE"""),"")</f>
        <v/>
      </c>
      <c r="M22" s="13" t="s">
        <v>35</v>
      </c>
      <c r="N22" s="13" t="str">
        <f>IFERROR(__xludf.DUMMYFUNCTION("""COMPUTED_VALUE"""),"")</f>
        <v/>
      </c>
      <c r="O22" s="24" t="str">
        <f t="shared" si="1"/>
        <v/>
      </c>
      <c r="P22" s="24" t="str">
        <f>IFERROR(__xludf.DUMMYFUNCTION("""COMPUTED_VALUE"""),"")</f>
        <v/>
      </c>
    </row>
    <row r="23">
      <c r="A23" s="24" t="str">
        <f>IFERROR(__xludf.DUMMYFUNCTION("""COMPUTED_VALUE"""),"")</f>
        <v/>
      </c>
      <c r="B23" s="24" t="str">
        <f>IFERROR(__xludf.DUMMYFUNCTION("""COMPUTED_VALUE"""),"")</f>
        <v/>
      </c>
      <c r="C23" s="24" t="str">
        <f>IFERROR(__xludf.DUMMYFUNCTION("""COMPUTED_VALUE"""),"")</f>
        <v/>
      </c>
      <c r="D23" s="24" t="str">
        <f>IFERROR(__xludf.DUMMYFUNCTION("""COMPUTED_VALUE"""),"")</f>
        <v/>
      </c>
      <c r="E23" s="24" t="str">
        <f>IFERROR(__xludf.DUMMYFUNCTION("""COMPUTED_VALUE"""),"")</f>
        <v/>
      </c>
      <c r="F23" s="24" t="str">
        <f>IFERROR(__xludf.DUMMYFUNCTION("""COMPUTED_VALUE"""),"")</f>
        <v/>
      </c>
      <c r="G23" s="24" t="str">
        <f>IFERROR(__xludf.DUMMYFUNCTION("""COMPUTED_VALUE"""),"")</f>
        <v/>
      </c>
      <c r="H23" s="86" t="str">
        <f>IFERROR(__xludf.DUMMYFUNCTION("""COMPUTED_VALUE"""),"")</f>
        <v/>
      </c>
      <c r="I23" s="86" t="str">
        <f>IFERROR(__xludf.DUMMYFUNCTION("""COMPUTED_VALUE"""),"")</f>
        <v/>
      </c>
      <c r="J23" s="104" t="str">
        <f>IFERROR(__xludf.DUMMYFUNCTION("""COMPUTED_VALUE"""),"")</f>
        <v/>
      </c>
      <c r="K23" s="104" t="str">
        <f>IFERROR(__xludf.DUMMYFUNCTION("""COMPUTED_VALUE"""),"")</f>
        <v/>
      </c>
      <c r="L23" s="24" t="str">
        <f>IFERROR(__xludf.DUMMYFUNCTION("""COMPUTED_VALUE"""),"")</f>
        <v/>
      </c>
      <c r="M23" s="13" t="s">
        <v>35</v>
      </c>
      <c r="N23" s="13" t="str">
        <f>IFERROR(__xludf.DUMMYFUNCTION("""COMPUTED_VALUE"""),"")</f>
        <v/>
      </c>
      <c r="O23" s="24" t="str">
        <f t="shared" si="1"/>
        <v/>
      </c>
      <c r="P23" s="24" t="str">
        <f>IFERROR(__xludf.DUMMYFUNCTION("""COMPUTED_VALUE"""),"")</f>
        <v/>
      </c>
    </row>
    <row r="24">
      <c r="A24" s="24" t="str">
        <f>IFERROR(__xludf.DUMMYFUNCTION("""COMPUTED_VALUE"""),"")</f>
        <v/>
      </c>
      <c r="B24" s="24" t="str">
        <f>IFERROR(__xludf.DUMMYFUNCTION("""COMPUTED_VALUE"""),"")</f>
        <v/>
      </c>
      <c r="C24" s="24" t="str">
        <f>IFERROR(__xludf.DUMMYFUNCTION("""COMPUTED_VALUE"""),"")</f>
        <v/>
      </c>
      <c r="D24" s="24" t="str">
        <f>IFERROR(__xludf.DUMMYFUNCTION("""COMPUTED_VALUE"""),"")</f>
        <v/>
      </c>
      <c r="E24" s="24" t="str">
        <f>IFERROR(__xludf.DUMMYFUNCTION("""COMPUTED_VALUE"""),"")</f>
        <v/>
      </c>
      <c r="F24" s="24" t="str">
        <f>IFERROR(__xludf.DUMMYFUNCTION("""COMPUTED_VALUE"""),"")</f>
        <v/>
      </c>
      <c r="G24" s="24" t="str">
        <f>IFERROR(__xludf.DUMMYFUNCTION("""COMPUTED_VALUE"""),"")</f>
        <v/>
      </c>
      <c r="H24" s="86" t="str">
        <f>IFERROR(__xludf.DUMMYFUNCTION("""COMPUTED_VALUE"""),"")</f>
        <v/>
      </c>
      <c r="I24" s="86" t="str">
        <f>IFERROR(__xludf.DUMMYFUNCTION("""COMPUTED_VALUE"""),"")</f>
        <v/>
      </c>
      <c r="J24" s="104" t="str">
        <f>IFERROR(__xludf.DUMMYFUNCTION("""COMPUTED_VALUE"""),"")</f>
        <v/>
      </c>
      <c r="K24" s="104" t="str">
        <f>IFERROR(__xludf.DUMMYFUNCTION("""COMPUTED_VALUE"""),"")</f>
        <v/>
      </c>
      <c r="L24" s="24" t="str">
        <f>IFERROR(__xludf.DUMMYFUNCTION("""COMPUTED_VALUE"""),"")</f>
        <v/>
      </c>
      <c r="M24" s="13" t="s">
        <v>35</v>
      </c>
      <c r="N24" s="13" t="str">
        <f>IFERROR(__xludf.DUMMYFUNCTION("""COMPUTED_VALUE"""),"")</f>
        <v/>
      </c>
      <c r="O24" s="24" t="str">
        <f t="shared" si="1"/>
        <v/>
      </c>
      <c r="P24" s="24" t="str">
        <f>IFERROR(__xludf.DUMMYFUNCTION("""COMPUTED_VALUE"""),"")</f>
        <v/>
      </c>
    </row>
    <row r="25">
      <c r="A25" s="24" t="str">
        <f>IFERROR(__xludf.DUMMYFUNCTION("""COMPUTED_VALUE"""),"")</f>
        <v/>
      </c>
      <c r="B25" s="24" t="str">
        <f>IFERROR(__xludf.DUMMYFUNCTION("""COMPUTED_VALUE"""),"")</f>
        <v/>
      </c>
      <c r="C25" s="24" t="str">
        <f>IFERROR(__xludf.DUMMYFUNCTION("""COMPUTED_VALUE"""),"")</f>
        <v/>
      </c>
      <c r="D25" s="24" t="str">
        <f>IFERROR(__xludf.DUMMYFUNCTION("""COMPUTED_VALUE"""),"")</f>
        <v/>
      </c>
      <c r="E25" s="24" t="str">
        <f>IFERROR(__xludf.DUMMYFUNCTION("""COMPUTED_VALUE"""),"")</f>
        <v/>
      </c>
      <c r="F25" s="24" t="str">
        <f>IFERROR(__xludf.DUMMYFUNCTION("""COMPUTED_VALUE"""),"")</f>
        <v/>
      </c>
      <c r="G25" s="24" t="str">
        <f>IFERROR(__xludf.DUMMYFUNCTION("""COMPUTED_VALUE"""),"")</f>
        <v/>
      </c>
      <c r="H25" s="86" t="str">
        <f>IFERROR(__xludf.DUMMYFUNCTION("""COMPUTED_VALUE"""),"")</f>
        <v/>
      </c>
      <c r="I25" s="86" t="str">
        <f>IFERROR(__xludf.DUMMYFUNCTION("""COMPUTED_VALUE"""),"")</f>
        <v/>
      </c>
      <c r="J25" s="104" t="str">
        <f>IFERROR(__xludf.DUMMYFUNCTION("""COMPUTED_VALUE"""),"")</f>
        <v/>
      </c>
      <c r="K25" s="104" t="str">
        <f>IFERROR(__xludf.DUMMYFUNCTION("""COMPUTED_VALUE"""),"")</f>
        <v/>
      </c>
      <c r="L25" s="24" t="str">
        <f>IFERROR(__xludf.DUMMYFUNCTION("""COMPUTED_VALUE"""),"")</f>
        <v/>
      </c>
      <c r="M25" s="13" t="s">
        <v>35</v>
      </c>
      <c r="N25" s="13" t="str">
        <f>IFERROR(__xludf.DUMMYFUNCTION("""COMPUTED_VALUE"""),"")</f>
        <v/>
      </c>
      <c r="O25" s="24" t="str">
        <f t="shared" si="1"/>
        <v/>
      </c>
      <c r="P25" s="24" t="str">
        <f>IFERROR(__xludf.DUMMYFUNCTION("""COMPUTED_VALUE"""),"")</f>
        <v/>
      </c>
    </row>
    <row r="26">
      <c r="A26" s="24" t="str">
        <f>IFERROR(__xludf.DUMMYFUNCTION("""COMPUTED_VALUE"""),"")</f>
        <v/>
      </c>
      <c r="B26" s="24" t="str">
        <f>IFERROR(__xludf.DUMMYFUNCTION("""COMPUTED_VALUE"""),"")</f>
        <v/>
      </c>
      <c r="C26" s="24" t="str">
        <f>IFERROR(__xludf.DUMMYFUNCTION("""COMPUTED_VALUE"""),"")</f>
        <v/>
      </c>
      <c r="D26" s="24" t="str">
        <f>IFERROR(__xludf.DUMMYFUNCTION("""COMPUTED_VALUE"""),"")</f>
        <v/>
      </c>
      <c r="E26" s="24" t="str">
        <f>IFERROR(__xludf.DUMMYFUNCTION("""COMPUTED_VALUE"""),"")</f>
        <v/>
      </c>
      <c r="F26" s="24" t="str">
        <f>IFERROR(__xludf.DUMMYFUNCTION("""COMPUTED_VALUE"""),"")</f>
        <v/>
      </c>
      <c r="G26" s="24" t="str">
        <f>IFERROR(__xludf.DUMMYFUNCTION("""COMPUTED_VALUE"""),"")</f>
        <v/>
      </c>
      <c r="H26" s="24" t="str">
        <f>IFERROR(__xludf.DUMMYFUNCTION("""COMPUTED_VALUE"""),"")</f>
        <v/>
      </c>
      <c r="I26" s="24" t="str">
        <f>IFERROR(__xludf.DUMMYFUNCTION("""COMPUTED_VALUE"""),"")</f>
        <v/>
      </c>
      <c r="J26" s="24" t="str">
        <f>IFERROR(__xludf.DUMMYFUNCTION("""COMPUTED_VALUE"""),"")</f>
        <v/>
      </c>
      <c r="K26" s="104" t="str">
        <f>IFERROR(__xludf.DUMMYFUNCTION("""COMPUTED_VALUE"""),"")</f>
        <v/>
      </c>
      <c r="L26" s="24" t="str">
        <f>IFERROR(__xludf.DUMMYFUNCTION("""COMPUTED_VALUE"""),"")</f>
        <v/>
      </c>
      <c r="M26" s="13" t="s">
        <v>35</v>
      </c>
      <c r="N26" s="13" t="str">
        <f>IFERROR(__xludf.DUMMYFUNCTION("""COMPUTED_VALUE"""),"")</f>
        <v/>
      </c>
      <c r="O26" s="24" t="str">
        <f t="shared" si="1"/>
        <v/>
      </c>
      <c r="P26" s="24" t="str">
        <f>IFERROR(__xludf.DUMMYFUNCTION("""COMPUTED_VALUE"""),"")</f>
        <v/>
      </c>
    </row>
    <row r="27">
      <c r="A27" s="24" t="str">
        <f>IFERROR(__xludf.DUMMYFUNCTION("""COMPUTED_VALUE"""),"")</f>
        <v/>
      </c>
      <c r="B27" s="24" t="str">
        <f>IFERROR(__xludf.DUMMYFUNCTION("""COMPUTED_VALUE"""),"")</f>
        <v/>
      </c>
      <c r="C27" s="24" t="str">
        <f>IFERROR(__xludf.DUMMYFUNCTION("""COMPUTED_VALUE"""),"")</f>
        <v/>
      </c>
      <c r="D27" s="24" t="str">
        <f>IFERROR(__xludf.DUMMYFUNCTION("""COMPUTED_VALUE"""),"")</f>
        <v/>
      </c>
      <c r="E27" s="24" t="str">
        <f>IFERROR(__xludf.DUMMYFUNCTION("""COMPUTED_VALUE"""),"")</f>
        <v/>
      </c>
      <c r="F27" s="24" t="str">
        <f>IFERROR(__xludf.DUMMYFUNCTION("""COMPUTED_VALUE"""),"")</f>
        <v/>
      </c>
      <c r="G27" s="24" t="str">
        <f>IFERROR(__xludf.DUMMYFUNCTION("""COMPUTED_VALUE"""),"")</f>
        <v/>
      </c>
      <c r="H27" s="24" t="str">
        <f>IFERROR(__xludf.DUMMYFUNCTION("""COMPUTED_VALUE"""),"")</f>
        <v/>
      </c>
      <c r="I27" s="24" t="str">
        <f>IFERROR(__xludf.DUMMYFUNCTION("""COMPUTED_VALUE"""),"")</f>
        <v/>
      </c>
      <c r="J27" s="24" t="str">
        <f>IFERROR(__xludf.DUMMYFUNCTION("""COMPUTED_VALUE"""),"")</f>
        <v/>
      </c>
      <c r="K27" s="104" t="str">
        <f>IFERROR(__xludf.DUMMYFUNCTION("""COMPUTED_VALUE"""),"")</f>
        <v/>
      </c>
      <c r="L27" s="24" t="str">
        <f>IFERROR(__xludf.DUMMYFUNCTION("""COMPUTED_VALUE"""),"")</f>
        <v/>
      </c>
      <c r="M27" s="13" t="s">
        <v>35</v>
      </c>
      <c r="N27" s="13" t="str">
        <f>IFERROR(__xludf.DUMMYFUNCTION("""COMPUTED_VALUE"""),"")</f>
        <v/>
      </c>
      <c r="O27" s="24" t="str">
        <f t="shared" si="1"/>
        <v/>
      </c>
      <c r="P27" s="24" t="str">
        <f>IFERROR(__xludf.DUMMYFUNCTION("""COMPUTED_VALUE"""),"")</f>
        <v/>
      </c>
    </row>
    <row r="28">
      <c r="A28" s="24" t="str">
        <f>IFERROR(__xludf.DUMMYFUNCTION("""COMPUTED_VALUE"""),"")</f>
        <v/>
      </c>
      <c r="B28" s="24" t="str">
        <f>IFERROR(__xludf.DUMMYFUNCTION("""COMPUTED_VALUE"""),"")</f>
        <v/>
      </c>
      <c r="C28" s="24" t="str">
        <f>IFERROR(__xludf.DUMMYFUNCTION("""COMPUTED_VALUE"""),"")</f>
        <v/>
      </c>
      <c r="D28" s="24" t="str">
        <f>IFERROR(__xludf.DUMMYFUNCTION("""COMPUTED_VALUE"""),"")</f>
        <v/>
      </c>
      <c r="E28" s="24" t="str">
        <f>IFERROR(__xludf.DUMMYFUNCTION("""COMPUTED_VALUE"""),"")</f>
        <v/>
      </c>
      <c r="F28" s="24" t="str">
        <f>IFERROR(__xludf.DUMMYFUNCTION("""COMPUTED_VALUE"""),"")</f>
        <v/>
      </c>
      <c r="G28" s="24" t="str">
        <f>IFERROR(__xludf.DUMMYFUNCTION("""COMPUTED_VALUE"""),"")</f>
        <v/>
      </c>
      <c r="H28" s="24" t="str">
        <f>IFERROR(__xludf.DUMMYFUNCTION("""COMPUTED_VALUE"""),"")</f>
        <v/>
      </c>
      <c r="I28" s="24" t="str">
        <f>IFERROR(__xludf.DUMMYFUNCTION("""COMPUTED_VALUE"""),"")</f>
        <v/>
      </c>
      <c r="J28" s="24" t="str">
        <f>IFERROR(__xludf.DUMMYFUNCTION("""COMPUTED_VALUE"""),"")</f>
        <v/>
      </c>
      <c r="K28" s="104" t="str">
        <f>IFERROR(__xludf.DUMMYFUNCTION("""COMPUTED_VALUE"""),"")</f>
        <v/>
      </c>
      <c r="L28" s="24" t="str">
        <f>IFERROR(__xludf.DUMMYFUNCTION("""COMPUTED_VALUE"""),"")</f>
        <v/>
      </c>
      <c r="M28" s="13" t="s">
        <v>35</v>
      </c>
      <c r="N28" s="13" t="str">
        <f>IFERROR(__xludf.DUMMYFUNCTION("""COMPUTED_VALUE"""),"")</f>
        <v/>
      </c>
      <c r="O28" s="24" t="str">
        <f t="shared" si="1"/>
        <v/>
      </c>
      <c r="P28" s="24" t="str">
        <f>IFERROR(__xludf.DUMMYFUNCTION("""COMPUTED_VALUE"""),"")</f>
        <v/>
      </c>
    </row>
    <row r="29">
      <c r="A29" s="24" t="str">
        <f>IFERROR(__xludf.DUMMYFUNCTION("""COMPUTED_VALUE"""),"")</f>
        <v/>
      </c>
      <c r="B29" s="24" t="str">
        <f>IFERROR(__xludf.DUMMYFUNCTION("""COMPUTED_VALUE"""),"")</f>
        <v/>
      </c>
      <c r="C29" s="24" t="str">
        <f>IFERROR(__xludf.DUMMYFUNCTION("""COMPUTED_VALUE"""),"")</f>
        <v/>
      </c>
      <c r="D29" s="24" t="str">
        <f>IFERROR(__xludf.DUMMYFUNCTION("""COMPUTED_VALUE"""),"")</f>
        <v/>
      </c>
      <c r="E29" s="24" t="str">
        <f>IFERROR(__xludf.DUMMYFUNCTION("""COMPUTED_VALUE"""),"")</f>
        <v/>
      </c>
      <c r="F29" s="24" t="str">
        <f>IFERROR(__xludf.DUMMYFUNCTION("""COMPUTED_VALUE"""),"")</f>
        <v/>
      </c>
      <c r="G29" s="24" t="str">
        <f>IFERROR(__xludf.DUMMYFUNCTION("""COMPUTED_VALUE"""),"")</f>
        <v/>
      </c>
      <c r="H29" s="24" t="str">
        <f>IFERROR(__xludf.DUMMYFUNCTION("""COMPUTED_VALUE"""),"")</f>
        <v/>
      </c>
      <c r="I29" s="24" t="str">
        <f>IFERROR(__xludf.DUMMYFUNCTION("""COMPUTED_VALUE"""),"")</f>
        <v/>
      </c>
      <c r="J29" s="24" t="str">
        <f>IFERROR(__xludf.DUMMYFUNCTION("""COMPUTED_VALUE"""),"")</f>
        <v/>
      </c>
      <c r="K29" s="104" t="str">
        <f>IFERROR(__xludf.DUMMYFUNCTION("""COMPUTED_VALUE"""),"")</f>
        <v/>
      </c>
      <c r="L29" s="24" t="str">
        <f>IFERROR(__xludf.DUMMYFUNCTION("""COMPUTED_VALUE"""),"")</f>
        <v/>
      </c>
      <c r="M29" s="13" t="s">
        <v>35</v>
      </c>
      <c r="N29" s="13" t="str">
        <f>IFERROR(__xludf.DUMMYFUNCTION("""COMPUTED_VALUE"""),"")</f>
        <v/>
      </c>
      <c r="O29" s="24" t="str">
        <f t="shared" si="1"/>
        <v/>
      </c>
      <c r="P29" s="24" t="str">
        <f>IFERROR(__xludf.DUMMYFUNCTION("""COMPUTED_VALUE"""),"")</f>
        <v/>
      </c>
    </row>
    <row r="30">
      <c r="A30" s="24" t="str">
        <f>IFERROR(__xludf.DUMMYFUNCTION("""COMPUTED_VALUE"""),"")</f>
        <v/>
      </c>
      <c r="B30" s="24" t="str">
        <f>IFERROR(__xludf.DUMMYFUNCTION("""COMPUTED_VALUE"""),"")</f>
        <v/>
      </c>
      <c r="C30" s="24" t="str">
        <f>IFERROR(__xludf.DUMMYFUNCTION("""COMPUTED_VALUE"""),"")</f>
        <v/>
      </c>
      <c r="D30" s="24" t="str">
        <f>IFERROR(__xludf.DUMMYFUNCTION("""COMPUTED_VALUE"""),"")</f>
        <v/>
      </c>
      <c r="E30" s="24" t="str">
        <f>IFERROR(__xludf.DUMMYFUNCTION("""COMPUTED_VALUE"""),"")</f>
        <v/>
      </c>
      <c r="F30" s="24" t="str">
        <f>IFERROR(__xludf.DUMMYFUNCTION("""COMPUTED_VALUE"""),"")</f>
        <v/>
      </c>
      <c r="G30" s="24" t="str">
        <f>IFERROR(__xludf.DUMMYFUNCTION("""COMPUTED_VALUE"""),"")</f>
        <v/>
      </c>
      <c r="H30" s="24" t="str">
        <f>IFERROR(__xludf.DUMMYFUNCTION("""COMPUTED_VALUE"""),"")</f>
        <v/>
      </c>
      <c r="I30" s="24" t="str">
        <f>IFERROR(__xludf.DUMMYFUNCTION("""COMPUTED_VALUE"""),"")</f>
        <v/>
      </c>
      <c r="J30" s="24" t="str">
        <f>IFERROR(__xludf.DUMMYFUNCTION("""COMPUTED_VALUE"""),"")</f>
        <v/>
      </c>
      <c r="K30" s="24" t="str">
        <f>IFERROR(__xludf.DUMMYFUNCTION("""COMPUTED_VALUE"""),"")</f>
        <v/>
      </c>
      <c r="L30" s="24" t="str">
        <f>IFERROR(__xludf.DUMMYFUNCTION("""COMPUTED_VALUE"""),"")</f>
        <v/>
      </c>
      <c r="M30" s="13" t="s">
        <v>35</v>
      </c>
      <c r="N30" s="13" t="str">
        <f>IFERROR(__xludf.DUMMYFUNCTION("""COMPUTED_VALUE"""),"")</f>
        <v/>
      </c>
      <c r="O30" s="24" t="str">
        <f t="shared" si="1"/>
        <v/>
      </c>
      <c r="P30" s="24" t="str">
        <f>IFERROR(__xludf.DUMMYFUNCTION("""COMPUTED_VALUE"""),"")</f>
        <v/>
      </c>
    </row>
    <row r="31">
      <c r="A31" s="24" t="str">
        <f>IFERROR(__xludf.DUMMYFUNCTION("""COMPUTED_VALUE"""),"")</f>
        <v/>
      </c>
      <c r="B31" s="24" t="str">
        <f>IFERROR(__xludf.DUMMYFUNCTION("""COMPUTED_VALUE"""),"")</f>
        <v/>
      </c>
      <c r="C31" s="24" t="str">
        <f>IFERROR(__xludf.DUMMYFUNCTION("""COMPUTED_VALUE"""),"")</f>
        <v/>
      </c>
      <c r="D31" s="24" t="str">
        <f>IFERROR(__xludf.DUMMYFUNCTION("""COMPUTED_VALUE"""),"")</f>
        <v/>
      </c>
      <c r="E31" s="24" t="str">
        <f>IFERROR(__xludf.DUMMYFUNCTION("""COMPUTED_VALUE"""),"")</f>
        <v/>
      </c>
      <c r="F31" s="24" t="str">
        <f>IFERROR(__xludf.DUMMYFUNCTION("""COMPUTED_VALUE"""),"")</f>
        <v/>
      </c>
      <c r="G31" s="24" t="str">
        <f>IFERROR(__xludf.DUMMYFUNCTION("""COMPUTED_VALUE"""),"")</f>
        <v/>
      </c>
      <c r="H31" s="24" t="str">
        <f>IFERROR(__xludf.DUMMYFUNCTION("""COMPUTED_VALUE"""),"")</f>
        <v/>
      </c>
      <c r="I31" s="24" t="str">
        <f>IFERROR(__xludf.DUMMYFUNCTION("""COMPUTED_VALUE"""),"")</f>
        <v/>
      </c>
      <c r="J31" s="24" t="str">
        <f>IFERROR(__xludf.DUMMYFUNCTION("""COMPUTED_VALUE"""),"")</f>
        <v/>
      </c>
      <c r="K31" s="24" t="str">
        <f>IFERROR(__xludf.DUMMYFUNCTION("""COMPUTED_VALUE"""),"")</f>
        <v/>
      </c>
      <c r="L31" s="24" t="str">
        <f>IFERROR(__xludf.DUMMYFUNCTION("""COMPUTED_VALUE"""),"")</f>
        <v/>
      </c>
      <c r="M31" s="13" t="s">
        <v>35</v>
      </c>
      <c r="N31" s="13" t="str">
        <f>IFERROR(__xludf.DUMMYFUNCTION("""COMPUTED_VALUE"""),"")</f>
        <v/>
      </c>
      <c r="O31" s="24" t="str">
        <f t="shared" si="1"/>
        <v/>
      </c>
      <c r="P31" s="24" t="str">
        <f>IFERROR(__xludf.DUMMYFUNCTION("""COMPUTED_VALUE"""),"")</f>
        <v/>
      </c>
    </row>
    <row r="32">
      <c r="A32" s="24" t="str">
        <f>IFERROR(__xludf.DUMMYFUNCTION("""COMPUTED_VALUE"""),"")</f>
        <v/>
      </c>
      <c r="B32" s="24" t="str">
        <f>IFERROR(__xludf.DUMMYFUNCTION("""COMPUTED_VALUE"""),"")</f>
        <v/>
      </c>
      <c r="C32" s="24" t="str">
        <f>IFERROR(__xludf.DUMMYFUNCTION("""COMPUTED_VALUE"""),"")</f>
        <v/>
      </c>
      <c r="D32" s="24" t="str">
        <f>IFERROR(__xludf.DUMMYFUNCTION("""COMPUTED_VALUE"""),"")</f>
        <v/>
      </c>
      <c r="E32" s="24" t="str">
        <f>IFERROR(__xludf.DUMMYFUNCTION("""COMPUTED_VALUE"""),"")</f>
        <v/>
      </c>
      <c r="F32" s="24" t="str">
        <f>IFERROR(__xludf.DUMMYFUNCTION("""COMPUTED_VALUE"""),"")</f>
        <v/>
      </c>
      <c r="G32" s="24" t="str">
        <f>IFERROR(__xludf.DUMMYFUNCTION("""COMPUTED_VALUE"""),"")</f>
        <v/>
      </c>
      <c r="H32" s="24" t="str">
        <f>IFERROR(__xludf.DUMMYFUNCTION("""COMPUTED_VALUE"""),"")</f>
        <v/>
      </c>
      <c r="I32" s="24" t="str">
        <f>IFERROR(__xludf.DUMMYFUNCTION("""COMPUTED_VALUE"""),"")</f>
        <v/>
      </c>
      <c r="J32" s="24" t="str">
        <f>IFERROR(__xludf.DUMMYFUNCTION("""COMPUTED_VALUE"""),"")</f>
        <v/>
      </c>
      <c r="K32" s="24" t="str">
        <f>IFERROR(__xludf.DUMMYFUNCTION("""COMPUTED_VALUE"""),"")</f>
        <v/>
      </c>
      <c r="L32" s="24" t="str">
        <f>IFERROR(__xludf.DUMMYFUNCTION("""COMPUTED_VALUE"""),"")</f>
        <v/>
      </c>
      <c r="M32" s="13" t="s">
        <v>35</v>
      </c>
      <c r="N32" s="13" t="str">
        <f>IFERROR(__xludf.DUMMYFUNCTION("""COMPUTED_VALUE"""),"")</f>
        <v/>
      </c>
      <c r="O32" s="24" t="str">
        <f t="shared" si="1"/>
        <v/>
      </c>
      <c r="P32" s="24" t="str">
        <f>IFERROR(__xludf.DUMMYFUNCTION("""COMPUTED_VALUE"""),"")</f>
        <v/>
      </c>
    </row>
    <row r="33">
      <c r="A33" s="24" t="str">
        <f>IFERROR(__xludf.DUMMYFUNCTION("""COMPUTED_VALUE"""),"")</f>
        <v/>
      </c>
      <c r="B33" s="24" t="str">
        <f>IFERROR(__xludf.DUMMYFUNCTION("""COMPUTED_VALUE"""),"")</f>
        <v/>
      </c>
      <c r="C33" s="24" t="str">
        <f>IFERROR(__xludf.DUMMYFUNCTION("""COMPUTED_VALUE"""),"")</f>
        <v/>
      </c>
      <c r="D33" s="24" t="str">
        <f>IFERROR(__xludf.DUMMYFUNCTION("""COMPUTED_VALUE"""),"")</f>
        <v/>
      </c>
      <c r="E33" s="24" t="str">
        <f>IFERROR(__xludf.DUMMYFUNCTION("""COMPUTED_VALUE"""),"")</f>
        <v/>
      </c>
      <c r="F33" s="24" t="str">
        <f>IFERROR(__xludf.DUMMYFUNCTION("""COMPUTED_VALUE"""),"")</f>
        <v/>
      </c>
      <c r="G33" s="24" t="str">
        <f>IFERROR(__xludf.DUMMYFUNCTION("""COMPUTED_VALUE"""),"")</f>
        <v/>
      </c>
      <c r="H33" s="24" t="str">
        <f>IFERROR(__xludf.DUMMYFUNCTION("""COMPUTED_VALUE"""),"")</f>
        <v/>
      </c>
      <c r="I33" s="24" t="str">
        <f>IFERROR(__xludf.DUMMYFUNCTION("""COMPUTED_VALUE"""),"")</f>
        <v/>
      </c>
      <c r="J33" s="24" t="str">
        <f>IFERROR(__xludf.DUMMYFUNCTION("""COMPUTED_VALUE"""),"")</f>
        <v/>
      </c>
      <c r="K33" s="24" t="str">
        <f>IFERROR(__xludf.DUMMYFUNCTION("""COMPUTED_VALUE"""),"")</f>
        <v/>
      </c>
      <c r="L33" s="24" t="str">
        <f>IFERROR(__xludf.DUMMYFUNCTION("""COMPUTED_VALUE"""),"")</f>
        <v/>
      </c>
      <c r="M33" s="13" t="s">
        <v>35</v>
      </c>
      <c r="N33" s="13" t="str">
        <f>IFERROR(__xludf.DUMMYFUNCTION("""COMPUTED_VALUE"""),"")</f>
        <v/>
      </c>
      <c r="O33" s="24" t="str">
        <f t="shared" si="1"/>
        <v/>
      </c>
      <c r="P33" s="24" t="str">
        <f>IFERROR(__xludf.DUMMYFUNCTION("""COMPUTED_VALUE"""),"")</f>
        <v/>
      </c>
    </row>
    <row r="34">
      <c r="A34" s="24" t="str">
        <f>IFERROR(__xludf.DUMMYFUNCTION("""COMPUTED_VALUE"""),"")</f>
        <v/>
      </c>
      <c r="B34" s="24" t="str">
        <f>IFERROR(__xludf.DUMMYFUNCTION("""COMPUTED_VALUE"""),"")</f>
        <v/>
      </c>
      <c r="C34" s="24" t="str">
        <f>IFERROR(__xludf.DUMMYFUNCTION("""COMPUTED_VALUE"""),"")</f>
        <v/>
      </c>
      <c r="D34" s="24" t="str">
        <f>IFERROR(__xludf.DUMMYFUNCTION("""COMPUTED_VALUE"""),"")</f>
        <v/>
      </c>
      <c r="E34" s="24" t="str">
        <f>IFERROR(__xludf.DUMMYFUNCTION("""COMPUTED_VALUE"""),"")</f>
        <v/>
      </c>
      <c r="F34" s="24" t="str">
        <f>IFERROR(__xludf.DUMMYFUNCTION("""COMPUTED_VALUE"""),"")</f>
        <v/>
      </c>
      <c r="G34" s="24" t="str">
        <f>IFERROR(__xludf.DUMMYFUNCTION("""COMPUTED_VALUE"""),"")</f>
        <v/>
      </c>
      <c r="H34" s="24" t="str">
        <f>IFERROR(__xludf.DUMMYFUNCTION("""COMPUTED_VALUE"""),"")</f>
        <v/>
      </c>
      <c r="I34" s="24" t="str">
        <f>IFERROR(__xludf.DUMMYFUNCTION("""COMPUTED_VALUE"""),"")</f>
        <v/>
      </c>
      <c r="J34" s="24" t="str">
        <f>IFERROR(__xludf.DUMMYFUNCTION("""COMPUTED_VALUE"""),"")</f>
        <v/>
      </c>
      <c r="K34" s="24" t="str">
        <f>IFERROR(__xludf.DUMMYFUNCTION("""COMPUTED_VALUE"""),"")</f>
        <v/>
      </c>
      <c r="L34" s="24" t="str">
        <f>IFERROR(__xludf.DUMMYFUNCTION("""COMPUTED_VALUE"""),"")</f>
        <v/>
      </c>
      <c r="M34" s="13" t="s">
        <v>35</v>
      </c>
      <c r="N34" s="13" t="str">
        <f>IFERROR(__xludf.DUMMYFUNCTION("""COMPUTED_VALUE"""),"")</f>
        <v/>
      </c>
      <c r="O34" s="24" t="str">
        <f t="shared" si="1"/>
        <v/>
      </c>
      <c r="P34" s="24" t="str">
        <f>IFERROR(__xludf.DUMMYFUNCTION("""COMPUTED_VALUE"""),"")</f>
        <v/>
      </c>
    </row>
    <row r="35">
      <c r="A35" s="24" t="str">
        <f>IFERROR(__xludf.DUMMYFUNCTION("""COMPUTED_VALUE"""),"")</f>
        <v/>
      </c>
      <c r="B35" s="24" t="str">
        <f>IFERROR(__xludf.DUMMYFUNCTION("""COMPUTED_VALUE"""),"")</f>
        <v/>
      </c>
      <c r="C35" s="24" t="str">
        <f>IFERROR(__xludf.DUMMYFUNCTION("""COMPUTED_VALUE"""),"")</f>
        <v/>
      </c>
      <c r="D35" s="24" t="str">
        <f>IFERROR(__xludf.DUMMYFUNCTION("""COMPUTED_VALUE"""),"")</f>
        <v/>
      </c>
      <c r="E35" s="24" t="str">
        <f>IFERROR(__xludf.DUMMYFUNCTION("""COMPUTED_VALUE"""),"")</f>
        <v/>
      </c>
      <c r="F35" s="24" t="str">
        <f>IFERROR(__xludf.DUMMYFUNCTION("""COMPUTED_VALUE"""),"")</f>
        <v/>
      </c>
      <c r="G35" s="24" t="str">
        <f>IFERROR(__xludf.DUMMYFUNCTION("""COMPUTED_VALUE"""),"")</f>
        <v/>
      </c>
      <c r="H35" s="24" t="str">
        <f>IFERROR(__xludf.DUMMYFUNCTION("""COMPUTED_VALUE"""),"")</f>
        <v/>
      </c>
      <c r="I35" s="24" t="str">
        <f>IFERROR(__xludf.DUMMYFUNCTION("""COMPUTED_VALUE"""),"")</f>
        <v/>
      </c>
      <c r="J35" s="24" t="str">
        <f>IFERROR(__xludf.DUMMYFUNCTION("""COMPUTED_VALUE"""),"")</f>
        <v/>
      </c>
      <c r="K35" s="24" t="str">
        <f>IFERROR(__xludf.DUMMYFUNCTION("""COMPUTED_VALUE"""),"")</f>
        <v/>
      </c>
      <c r="L35" s="24" t="str">
        <f>IFERROR(__xludf.DUMMYFUNCTION("""COMPUTED_VALUE"""),"")</f>
        <v/>
      </c>
      <c r="M35" s="13" t="s">
        <v>35</v>
      </c>
      <c r="N35" s="13" t="str">
        <f>IFERROR(__xludf.DUMMYFUNCTION("""COMPUTED_VALUE"""),"")</f>
        <v/>
      </c>
      <c r="O35" s="24" t="str">
        <f t="shared" si="1"/>
        <v/>
      </c>
      <c r="P35" s="24" t="str">
        <f>IFERROR(__xludf.DUMMYFUNCTION("""COMPUTED_VALUE"""),"")</f>
        <v/>
      </c>
    </row>
    <row r="36">
      <c r="A36" s="24" t="str">
        <f>IFERROR(__xludf.DUMMYFUNCTION("""COMPUTED_VALUE"""),"")</f>
        <v/>
      </c>
      <c r="B36" s="24" t="str">
        <f>IFERROR(__xludf.DUMMYFUNCTION("""COMPUTED_VALUE"""),"")</f>
        <v/>
      </c>
      <c r="C36" s="24" t="str">
        <f>IFERROR(__xludf.DUMMYFUNCTION("""COMPUTED_VALUE"""),"")</f>
        <v/>
      </c>
      <c r="D36" s="24" t="str">
        <f>IFERROR(__xludf.DUMMYFUNCTION("""COMPUTED_VALUE"""),"")</f>
        <v/>
      </c>
      <c r="E36" s="24" t="str">
        <f>IFERROR(__xludf.DUMMYFUNCTION("""COMPUTED_VALUE"""),"")</f>
        <v/>
      </c>
      <c r="F36" s="24" t="str">
        <f>IFERROR(__xludf.DUMMYFUNCTION("""COMPUTED_VALUE"""),"")</f>
        <v/>
      </c>
      <c r="G36" s="24" t="str">
        <f>IFERROR(__xludf.DUMMYFUNCTION("""COMPUTED_VALUE"""),"")</f>
        <v/>
      </c>
      <c r="H36" s="24" t="str">
        <f>IFERROR(__xludf.DUMMYFUNCTION("""COMPUTED_VALUE"""),"")</f>
        <v/>
      </c>
      <c r="I36" s="24" t="str">
        <f>IFERROR(__xludf.DUMMYFUNCTION("""COMPUTED_VALUE"""),"")</f>
        <v/>
      </c>
      <c r="J36" s="24" t="str">
        <f>IFERROR(__xludf.DUMMYFUNCTION("""COMPUTED_VALUE"""),"")</f>
        <v/>
      </c>
      <c r="K36" s="24" t="str">
        <f>IFERROR(__xludf.DUMMYFUNCTION("""COMPUTED_VALUE"""),"")</f>
        <v/>
      </c>
      <c r="L36" s="24" t="str">
        <f>IFERROR(__xludf.DUMMYFUNCTION("""COMPUTED_VALUE"""),"")</f>
        <v/>
      </c>
      <c r="M36" s="13" t="s">
        <v>35</v>
      </c>
      <c r="N36" s="13" t="str">
        <f>IFERROR(__xludf.DUMMYFUNCTION("""COMPUTED_VALUE"""),"")</f>
        <v/>
      </c>
      <c r="O36" s="24" t="str">
        <f t="shared" si="1"/>
        <v/>
      </c>
      <c r="P36" s="24" t="str">
        <f>IFERROR(__xludf.DUMMYFUNCTION("""COMPUTED_VALUE"""),"")</f>
        <v/>
      </c>
    </row>
    <row r="37">
      <c r="A37" s="24" t="str">
        <f>IFERROR(__xludf.DUMMYFUNCTION("""COMPUTED_VALUE"""),"")</f>
        <v/>
      </c>
      <c r="B37" s="24" t="str">
        <f>IFERROR(__xludf.DUMMYFUNCTION("""COMPUTED_VALUE"""),"")</f>
        <v/>
      </c>
      <c r="C37" s="24" t="str">
        <f>IFERROR(__xludf.DUMMYFUNCTION("""COMPUTED_VALUE"""),"")</f>
        <v/>
      </c>
      <c r="D37" s="24" t="str">
        <f>IFERROR(__xludf.DUMMYFUNCTION("""COMPUTED_VALUE"""),"")</f>
        <v/>
      </c>
      <c r="E37" s="24" t="str">
        <f>IFERROR(__xludf.DUMMYFUNCTION("""COMPUTED_VALUE"""),"")</f>
        <v/>
      </c>
      <c r="F37" s="24" t="str">
        <f>IFERROR(__xludf.DUMMYFUNCTION("""COMPUTED_VALUE"""),"")</f>
        <v/>
      </c>
      <c r="G37" s="24" t="str">
        <f>IFERROR(__xludf.DUMMYFUNCTION("""COMPUTED_VALUE"""),"")</f>
        <v/>
      </c>
      <c r="H37" s="24" t="str">
        <f>IFERROR(__xludf.DUMMYFUNCTION("""COMPUTED_VALUE"""),"")</f>
        <v/>
      </c>
      <c r="I37" s="24" t="str">
        <f>IFERROR(__xludf.DUMMYFUNCTION("""COMPUTED_VALUE"""),"")</f>
        <v/>
      </c>
      <c r="J37" s="24" t="str">
        <f>IFERROR(__xludf.DUMMYFUNCTION("""COMPUTED_VALUE"""),"")</f>
        <v/>
      </c>
      <c r="K37" s="24" t="str">
        <f>IFERROR(__xludf.DUMMYFUNCTION("""COMPUTED_VALUE"""),"")</f>
        <v/>
      </c>
      <c r="L37" s="24" t="str">
        <f>IFERROR(__xludf.DUMMYFUNCTION("""COMPUTED_VALUE"""),"")</f>
        <v/>
      </c>
      <c r="M37" s="13" t="s">
        <v>35</v>
      </c>
      <c r="N37" s="13" t="str">
        <f>IFERROR(__xludf.DUMMYFUNCTION("""COMPUTED_VALUE"""),"")</f>
        <v/>
      </c>
      <c r="O37" s="24" t="str">
        <f t="shared" si="1"/>
        <v/>
      </c>
      <c r="P37" s="24" t="str">
        <f>IFERROR(__xludf.DUMMYFUNCTION("""COMPUTED_VALUE"""),"")</f>
        <v/>
      </c>
    </row>
    <row r="38">
      <c r="A38" s="24" t="str">
        <f>IFERROR(__xludf.DUMMYFUNCTION("""COMPUTED_VALUE"""),"")</f>
        <v/>
      </c>
      <c r="B38" s="24" t="str">
        <f>IFERROR(__xludf.DUMMYFUNCTION("""COMPUTED_VALUE"""),"")</f>
        <v/>
      </c>
      <c r="C38" s="24" t="str">
        <f>IFERROR(__xludf.DUMMYFUNCTION("""COMPUTED_VALUE"""),"")</f>
        <v/>
      </c>
      <c r="D38" s="24" t="str">
        <f>IFERROR(__xludf.DUMMYFUNCTION("""COMPUTED_VALUE"""),"")</f>
        <v/>
      </c>
      <c r="E38" s="24" t="str">
        <f>IFERROR(__xludf.DUMMYFUNCTION("""COMPUTED_VALUE"""),"")</f>
        <v/>
      </c>
      <c r="F38" s="24" t="str">
        <f>IFERROR(__xludf.DUMMYFUNCTION("""COMPUTED_VALUE"""),"")</f>
        <v/>
      </c>
      <c r="G38" s="24" t="str">
        <f>IFERROR(__xludf.DUMMYFUNCTION("""COMPUTED_VALUE"""),"")</f>
        <v/>
      </c>
      <c r="H38" s="24" t="str">
        <f>IFERROR(__xludf.DUMMYFUNCTION("""COMPUTED_VALUE"""),"")</f>
        <v/>
      </c>
      <c r="I38" s="24" t="str">
        <f>IFERROR(__xludf.DUMMYFUNCTION("""COMPUTED_VALUE"""),"")</f>
        <v/>
      </c>
      <c r="J38" s="24" t="str">
        <f>IFERROR(__xludf.DUMMYFUNCTION("""COMPUTED_VALUE"""),"")</f>
        <v/>
      </c>
      <c r="K38" s="24" t="str">
        <f>IFERROR(__xludf.DUMMYFUNCTION("""COMPUTED_VALUE"""),"")</f>
        <v/>
      </c>
      <c r="L38" s="24" t="str">
        <f>IFERROR(__xludf.DUMMYFUNCTION("""COMPUTED_VALUE"""),"")</f>
        <v/>
      </c>
      <c r="M38" s="13" t="s">
        <v>35</v>
      </c>
      <c r="N38" s="13" t="str">
        <f>IFERROR(__xludf.DUMMYFUNCTION("""COMPUTED_VALUE"""),"")</f>
        <v/>
      </c>
      <c r="O38" s="24" t="str">
        <f t="shared" si="1"/>
        <v/>
      </c>
      <c r="P38" s="24" t="str">
        <f>IFERROR(__xludf.DUMMYFUNCTION("""COMPUTED_VALUE"""),"")</f>
        <v/>
      </c>
    </row>
    <row r="39">
      <c r="A39" s="24" t="str">
        <f>IFERROR(__xludf.DUMMYFUNCTION("""COMPUTED_VALUE"""),"")</f>
        <v/>
      </c>
      <c r="B39" s="24" t="str">
        <f>IFERROR(__xludf.DUMMYFUNCTION("""COMPUTED_VALUE"""),"")</f>
        <v/>
      </c>
      <c r="C39" s="24" t="str">
        <f>IFERROR(__xludf.DUMMYFUNCTION("""COMPUTED_VALUE"""),"")</f>
        <v/>
      </c>
      <c r="D39" s="24" t="str">
        <f>IFERROR(__xludf.DUMMYFUNCTION("""COMPUTED_VALUE"""),"")</f>
        <v/>
      </c>
      <c r="E39" s="24" t="str">
        <f>IFERROR(__xludf.DUMMYFUNCTION("""COMPUTED_VALUE"""),"")</f>
        <v/>
      </c>
      <c r="F39" s="24" t="str">
        <f>IFERROR(__xludf.DUMMYFUNCTION("""COMPUTED_VALUE"""),"")</f>
        <v/>
      </c>
      <c r="G39" s="24" t="str">
        <f>IFERROR(__xludf.DUMMYFUNCTION("""COMPUTED_VALUE"""),"")</f>
        <v/>
      </c>
      <c r="H39" s="24" t="str">
        <f>IFERROR(__xludf.DUMMYFUNCTION("""COMPUTED_VALUE"""),"")</f>
        <v/>
      </c>
      <c r="I39" s="24" t="str">
        <f>IFERROR(__xludf.DUMMYFUNCTION("""COMPUTED_VALUE"""),"")</f>
        <v/>
      </c>
      <c r="J39" s="24" t="str">
        <f>IFERROR(__xludf.DUMMYFUNCTION("""COMPUTED_VALUE"""),"")</f>
        <v/>
      </c>
      <c r="K39" s="24" t="str">
        <f>IFERROR(__xludf.DUMMYFUNCTION("""COMPUTED_VALUE"""),"")</f>
        <v/>
      </c>
      <c r="L39" s="24" t="str">
        <f>IFERROR(__xludf.DUMMYFUNCTION("""COMPUTED_VALUE"""),"")</f>
        <v/>
      </c>
      <c r="M39" s="13" t="s">
        <v>35</v>
      </c>
      <c r="N39" s="13" t="str">
        <f>IFERROR(__xludf.DUMMYFUNCTION("""COMPUTED_VALUE"""),"")</f>
        <v/>
      </c>
      <c r="O39" s="24" t="str">
        <f t="shared" si="1"/>
        <v/>
      </c>
      <c r="P39" s="24" t="str">
        <f>IFERROR(__xludf.DUMMYFUNCTION("""COMPUTED_VALUE"""),"")</f>
        <v/>
      </c>
    </row>
    <row r="40">
      <c r="A40" s="24" t="str">
        <f>IFERROR(__xludf.DUMMYFUNCTION("""COMPUTED_VALUE"""),"")</f>
        <v/>
      </c>
      <c r="B40" s="24" t="str">
        <f>IFERROR(__xludf.DUMMYFUNCTION("""COMPUTED_VALUE"""),"")</f>
        <v/>
      </c>
      <c r="C40" s="24" t="str">
        <f>IFERROR(__xludf.DUMMYFUNCTION("""COMPUTED_VALUE"""),"")</f>
        <v/>
      </c>
      <c r="D40" s="24" t="str">
        <f>IFERROR(__xludf.DUMMYFUNCTION("""COMPUTED_VALUE"""),"")</f>
        <v/>
      </c>
      <c r="E40" s="24" t="str">
        <f>IFERROR(__xludf.DUMMYFUNCTION("""COMPUTED_VALUE"""),"")</f>
        <v/>
      </c>
      <c r="F40" s="24" t="str">
        <f>IFERROR(__xludf.DUMMYFUNCTION("""COMPUTED_VALUE"""),"")</f>
        <v/>
      </c>
      <c r="G40" s="24" t="str">
        <f>IFERROR(__xludf.DUMMYFUNCTION("""COMPUTED_VALUE"""),"")</f>
        <v/>
      </c>
      <c r="H40" s="24" t="str">
        <f>IFERROR(__xludf.DUMMYFUNCTION("""COMPUTED_VALUE"""),"")</f>
        <v/>
      </c>
      <c r="I40" s="24" t="str">
        <f>IFERROR(__xludf.DUMMYFUNCTION("""COMPUTED_VALUE"""),"")</f>
        <v/>
      </c>
      <c r="J40" s="24" t="str">
        <f>IFERROR(__xludf.DUMMYFUNCTION("""COMPUTED_VALUE"""),"")</f>
        <v/>
      </c>
      <c r="K40" s="24" t="str">
        <f>IFERROR(__xludf.DUMMYFUNCTION("""COMPUTED_VALUE"""),"")</f>
        <v/>
      </c>
      <c r="L40" s="24" t="str">
        <f>IFERROR(__xludf.DUMMYFUNCTION("""COMPUTED_VALUE"""),"")</f>
        <v/>
      </c>
      <c r="M40" s="13" t="s">
        <v>35</v>
      </c>
      <c r="N40" s="13" t="str">
        <f>IFERROR(__xludf.DUMMYFUNCTION("""COMPUTED_VALUE"""),"")</f>
        <v/>
      </c>
      <c r="P40" s="24" t="str">
        <f>IFERROR(__xludf.DUMMYFUNCTION("""COMPUTED_VALUE"""),"")</f>
        <v/>
      </c>
    </row>
    <row r="41">
      <c r="A41" s="24" t="str">
        <f>IFERROR(__xludf.DUMMYFUNCTION("""COMPUTED_VALUE"""),"")</f>
        <v/>
      </c>
      <c r="B41" s="24" t="str">
        <f>IFERROR(__xludf.DUMMYFUNCTION("""COMPUTED_VALUE"""),"")</f>
        <v/>
      </c>
      <c r="C41" s="24" t="str">
        <f>IFERROR(__xludf.DUMMYFUNCTION("""COMPUTED_VALUE"""),"")</f>
        <v/>
      </c>
      <c r="D41" s="24" t="str">
        <f>IFERROR(__xludf.DUMMYFUNCTION("""COMPUTED_VALUE"""),"")</f>
        <v/>
      </c>
      <c r="E41" s="24" t="str">
        <f>IFERROR(__xludf.DUMMYFUNCTION("""COMPUTED_VALUE"""),"")</f>
        <v/>
      </c>
      <c r="F41" s="24" t="str">
        <f>IFERROR(__xludf.DUMMYFUNCTION("""COMPUTED_VALUE"""),"")</f>
        <v/>
      </c>
      <c r="G41" s="24" t="str">
        <f>IFERROR(__xludf.DUMMYFUNCTION("""COMPUTED_VALUE"""),"")</f>
        <v/>
      </c>
      <c r="H41" s="24" t="str">
        <f>IFERROR(__xludf.DUMMYFUNCTION("""COMPUTED_VALUE"""),"")</f>
        <v/>
      </c>
      <c r="I41" s="24" t="str">
        <f>IFERROR(__xludf.DUMMYFUNCTION("""COMPUTED_VALUE"""),"")</f>
        <v/>
      </c>
      <c r="J41" s="24" t="str">
        <f>IFERROR(__xludf.DUMMYFUNCTION("""COMPUTED_VALUE"""),"")</f>
        <v/>
      </c>
      <c r="K41" s="24" t="str">
        <f>IFERROR(__xludf.DUMMYFUNCTION("""COMPUTED_VALUE"""),"")</f>
        <v/>
      </c>
      <c r="L41" s="24" t="str">
        <f>IFERROR(__xludf.DUMMYFUNCTION("""COMPUTED_VALUE"""),"")</f>
        <v/>
      </c>
      <c r="M41" s="13" t="s">
        <v>35</v>
      </c>
      <c r="N41" s="13" t="str">
        <f>IFERROR(__xludf.DUMMYFUNCTION("""COMPUTED_VALUE"""),"")</f>
        <v/>
      </c>
      <c r="P41" s="24" t="str">
        <f>IFERROR(__xludf.DUMMYFUNCTION("""COMPUTED_VALUE"""),"")</f>
        <v/>
      </c>
    </row>
    <row r="42">
      <c r="A42" s="24" t="str">
        <f>IFERROR(__xludf.DUMMYFUNCTION("""COMPUTED_VALUE"""),"")</f>
        <v/>
      </c>
      <c r="B42" s="24" t="str">
        <f>IFERROR(__xludf.DUMMYFUNCTION("""COMPUTED_VALUE"""),"")</f>
        <v/>
      </c>
      <c r="C42" s="24" t="str">
        <f>IFERROR(__xludf.DUMMYFUNCTION("""COMPUTED_VALUE"""),"")</f>
        <v/>
      </c>
      <c r="D42" s="24" t="str">
        <f>IFERROR(__xludf.DUMMYFUNCTION("""COMPUTED_VALUE"""),"")</f>
        <v/>
      </c>
      <c r="E42" s="24" t="str">
        <f>IFERROR(__xludf.DUMMYFUNCTION("""COMPUTED_VALUE"""),"")</f>
        <v/>
      </c>
      <c r="F42" s="24" t="str">
        <f>IFERROR(__xludf.DUMMYFUNCTION("""COMPUTED_VALUE"""),"")</f>
        <v/>
      </c>
      <c r="G42" s="24" t="str">
        <f>IFERROR(__xludf.DUMMYFUNCTION("""COMPUTED_VALUE"""),"")</f>
        <v/>
      </c>
      <c r="H42" s="24" t="str">
        <f>IFERROR(__xludf.DUMMYFUNCTION("""COMPUTED_VALUE"""),"")</f>
        <v/>
      </c>
      <c r="I42" s="24" t="str">
        <f>IFERROR(__xludf.DUMMYFUNCTION("""COMPUTED_VALUE"""),"")</f>
        <v/>
      </c>
      <c r="J42" s="24" t="str">
        <f>IFERROR(__xludf.DUMMYFUNCTION("""COMPUTED_VALUE"""),"")</f>
        <v/>
      </c>
      <c r="K42" s="24" t="str">
        <f>IFERROR(__xludf.DUMMYFUNCTION("""COMPUTED_VALUE"""),"")</f>
        <v/>
      </c>
      <c r="L42" s="24" t="str">
        <f>IFERROR(__xludf.DUMMYFUNCTION("""COMPUTED_VALUE"""),"")</f>
        <v/>
      </c>
      <c r="M42" s="13" t="s">
        <v>35</v>
      </c>
      <c r="N42" s="13" t="str">
        <f>IFERROR(__xludf.DUMMYFUNCTION("""COMPUTED_VALUE"""),"")</f>
        <v/>
      </c>
      <c r="P42" s="24" t="str">
        <f>IFERROR(__xludf.DUMMYFUNCTION("""COMPUTED_VALUE"""),"")</f>
        <v/>
      </c>
    </row>
    <row r="43">
      <c r="A43" s="24" t="str">
        <f>IFERROR(__xludf.DUMMYFUNCTION("""COMPUTED_VALUE"""),"")</f>
        <v/>
      </c>
      <c r="B43" s="24" t="str">
        <f>IFERROR(__xludf.DUMMYFUNCTION("""COMPUTED_VALUE"""),"")</f>
        <v/>
      </c>
      <c r="C43" s="24" t="str">
        <f>IFERROR(__xludf.DUMMYFUNCTION("""COMPUTED_VALUE"""),"")</f>
        <v/>
      </c>
      <c r="D43" s="24" t="str">
        <f>IFERROR(__xludf.DUMMYFUNCTION("""COMPUTED_VALUE"""),"")</f>
        <v/>
      </c>
      <c r="E43" s="24" t="str">
        <f>IFERROR(__xludf.DUMMYFUNCTION("""COMPUTED_VALUE"""),"")</f>
        <v/>
      </c>
      <c r="F43" s="24" t="str">
        <f>IFERROR(__xludf.DUMMYFUNCTION("""COMPUTED_VALUE"""),"")</f>
        <v/>
      </c>
      <c r="G43" s="24" t="str">
        <f>IFERROR(__xludf.DUMMYFUNCTION("""COMPUTED_VALUE"""),"")</f>
        <v/>
      </c>
      <c r="H43" s="24" t="str">
        <f>IFERROR(__xludf.DUMMYFUNCTION("""COMPUTED_VALUE"""),"")</f>
        <v/>
      </c>
      <c r="I43" s="24" t="str">
        <f>IFERROR(__xludf.DUMMYFUNCTION("""COMPUTED_VALUE"""),"")</f>
        <v/>
      </c>
      <c r="J43" s="24" t="str">
        <f>IFERROR(__xludf.DUMMYFUNCTION("""COMPUTED_VALUE"""),"")</f>
        <v/>
      </c>
      <c r="K43" s="24" t="str">
        <f>IFERROR(__xludf.DUMMYFUNCTION("""COMPUTED_VALUE"""),"")</f>
        <v/>
      </c>
      <c r="L43" s="24" t="str">
        <f>IFERROR(__xludf.DUMMYFUNCTION("""COMPUTED_VALUE"""),"")</f>
        <v/>
      </c>
      <c r="M43" s="13" t="s">
        <v>35</v>
      </c>
      <c r="N43" s="13" t="str">
        <f>IFERROR(__xludf.DUMMYFUNCTION("""COMPUTED_VALUE"""),"")</f>
        <v/>
      </c>
      <c r="P43" s="24" t="str">
        <f>IFERROR(__xludf.DUMMYFUNCTION("""COMPUTED_VALUE"""),"")</f>
        <v/>
      </c>
    </row>
    <row r="44">
      <c r="A44" s="24" t="str">
        <f>IFERROR(__xludf.DUMMYFUNCTION("""COMPUTED_VALUE"""),"")</f>
        <v/>
      </c>
      <c r="B44" s="24" t="str">
        <f>IFERROR(__xludf.DUMMYFUNCTION("""COMPUTED_VALUE"""),"")</f>
        <v/>
      </c>
      <c r="C44" s="24" t="str">
        <f>IFERROR(__xludf.DUMMYFUNCTION("""COMPUTED_VALUE"""),"")</f>
        <v/>
      </c>
      <c r="D44" s="24" t="str">
        <f>IFERROR(__xludf.DUMMYFUNCTION("""COMPUTED_VALUE"""),"")</f>
        <v/>
      </c>
      <c r="E44" s="24" t="str">
        <f>IFERROR(__xludf.DUMMYFUNCTION("""COMPUTED_VALUE"""),"")</f>
        <v/>
      </c>
      <c r="F44" s="24" t="str">
        <f>IFERROR(__xludf.DUMMYFUNCTION("""COMPUTED_VALUE"""),"")</f>
        <v/>
      </c>
      <c r="G44" s="24" t="str">
        <f>IFERROR(__xludf.DUMMYFUNCTION("""COMPUTED_VALUE"""),"")</f>
        <v/>
      </c>
      <c r="H44" s="24" t="str">
        <f>IFERROR(__xludf.DUMMYFUNCTION("""COMPUTED_VALUE"""),"")</f>
        <v/>
      </c>
      <c r="I44" s="24" t="str">
        <f>IFERROR(__xludf.DUMMYFUNCTION("""COMPUTED_VALUE"""),"")</f>
        <v/>
      </c>
      <c r="J44" s="24" t="str">
        <f>IFERROR(__xludf.DUMMYFUNCTION("""COMPUTED_VALUE"""),"")</f>
        <v/>
      </c>
      <c r="K44" s="24" t="str">
        <f>IFERROR(__xludf.DUMMYFUNCTION("""COMPUTED_VALUE"""),"")</f>
        <v/>
      </c>
      <c r="L44" s="24" t="str">
        <f>IFERROR(__xludf.DUMMYFUNCTION("""COMPUTED_VALUE"""),"")</f>
        <v/>
      </c>
      <c r="M44" s="13" t="s">
        <v>35</v>
      </c>
      <c r="N44" s="13" t="str">
        <f>IFERROR(__xludf.DUMMYFUNCTION("""COMPUTED_VALUE"""),"")</f>
        <v/>
      </c>
      <c r="P44" s="24" t="str">
        <f>IFERROR(__xludf.DUMMYFUNCTION("""COMPUTED_VALUE"""),"")</f>
        <v/>
      </c>
    </row>
    <row r="45">
      <c r="A45" s="24" t="str">
        <f>IFERROR(__xludf.DUMMYFUNCTION("""COMPUTED_VALUE"""),"")</f>
        <v/>
      </c>
      <c r="B45" s="24" t="str">
        <f>IFERROR(__xludf.DUMMYFUNCTION("""COMPUTED_VALUE"""),"")</f>
        <v/>
      </c>
      <c r="C45" s="24" t="str">
        <f>IFERROR(__xludf.DUMMYFUNCTION("""COMPUTED_VALUE"""),"")</f>
        <v/>
      </c>
      <c r="D45" s="24" t="str">
        <f>IFERROR(__xludf.DUMMYFUNCTION("""COMPUTED_VALUE"""),"")</f>
        <v/>
      </c>
      <c r="E45" s="24" t="str">
        <f>IFERROR(__xludf.DUMMYFUNCTION("""COMPUTED_VALUE"""),"")</f>
        <v/>
      </c>
      <c r="F45" s="24" t="str">
        <f>IFERROR(__xludf.DUMMYFUNCTION("""COMPUTED_VALUE"""),"")</f>
        <v/>
      </c>
      <c r="G45" s="24" t="str">
        <f>IFERROR(__xludf.DUMMYFUNCTION("""COMPUTED_VALUE"""),"")</f>
        <v/>
      </c>
      <c r="H45" s="24" t="str">
        <f>IFERROR(__xludf.DUMMYFUNCTION("""COMPUTED_VALUE"""),"")</f>
        <v/>
      </c>
      <c r="I45" s="24" t="str">
        <f>IFERROR(__xludf.DUMMYFUNCTION("""COMPUTED_VALUE"""),"")</f>
        <v/>
      </c>
      <c r="J45" s="24" t="str">
        <f>IFERROR(__xludf.DUMMYFUNCTION("""COMPUTED_VALUE"""),"")</f>
        <v/>
      </c>
      <c r="K45" s="24" t="str">
        <f>IFERROR(__xludf.DUMMYFUNCTION("""COMPUTED_VALUE"""),"")</f>
        <v/>
      </c>
      <c r="L45" s="24" t="str">
        <f>IFERROR(__xludf.DUMMYFUNCTION("""COMPUTED_VALUE"""),"")</f>
        <v/>
      </c>
      <c r="M45" s="13" t="s">
        <v>35</v>
      </c>
      <c r="N45" s="13" t="str">
        <f>IFERROR(__xludf.DUMMYFUNCTION("""COMPUTED_VALUE"""),"")</f>
        <v/>
      </c>
      <c r="P45" s="24" t="str">
        <f>IFERROR(__xludf.DUMMYFUNCTION("""COMPUTED_VALUE"""),"")</f>
        <v/>
      </c>
    </row>
    <row r="46">
      <c r="A46" s="24" t="str">
        <f>IFERROR(__xludf.DUMMYFUNCTION("""COMPUTED_VALUE"""),"")</f>
        <v/>
      </c>
      <c r="B46" s="24" t="str">
        <f>IFERROR(__xludf.DUMMYFUNCTION("""COMPUTED_VALUE"""),"")</f>
        <v/>
      </c>
      <c r="C46" s="24" t="str">
        <f>IFERROR(__xludf.DUMMYFUNCTION("""COMPUTED_VALUE"""),"")</f>
        <v/>
      </c>
      <c r="D46" s="24" t="str">
        <f>IFERROR(__xludf.DUMMYFUNCTION("""COMPUTED_VALUE"""),"")</f>
        <v/>
      </c>
      <c r="E46" s="24" t="str">
        <f>IFERROR(__xludf.DUMMYFUNCTION("""COMPUTED_VALUE"""),"")</f>
        <v/>
      </c>
      <c r="F46" s="24" t="str">
        <f>IFERROR(__xludf.DUMMYFUNCTION("""COMPUTED_VALUE"""),"")</f>
        <v/>
      </c>
      <c r="G46" s="24" t="str">
        <f>IFERROR(__xludf.DUMMYFUNCTION("""COMPUTED_VALUE"""),"")</f>
        <v/>
      </c>
      <c r="H46" s="24" t="str">
        <f>IFERROR(__xludf.DUMMYFUNCTION("""COMPUTED_VALUE"""),"")</f>
        <v/>
      </c>
      <c r="I46" s="24" t="str">
        <f>IFERROR(__xludf.DUMMYFUNCTION("""COMPUTED_VALUE"""),"")</f>
        <v/>
      </c>
      <c r="J46" s="24" t="str">
        <f>IFERROR(__xludf.DUMMYFUNCTION("""COMPUTED_VALUE"""),"")</f>
        <v/>
      </c>
      <c r="K46" s="24" t="str">
        <f>IFERROR(__xludf.DUMMYFUNCTION("""COMPUTED_VALUE"""),"")</f>
        <v/>
      </c>
      <c r="L46" s="24" t="str">
        <f>IFERROR(__xludf.DUMMYFUNCTION("""COMPUTED_VALUE"""),"")</f>
        <v/>
      </c>
      <c r="M46" s="13" t="s">
        <v>35</v>
      </c>
      <c r="N46" s="13" t="str">
        <f>IFERROR(__xludf.DUMMYFUNCTION("""COMPUTED_VALUE"""),"")</f>
        <v/>
      </c>
      <c r="P46" s="24" t="str">
        <f>IFERROR(__xludf.DUMMYFUNCTION("""COMPUTED_VALUE"""),"")</f>
        <v/>
      </c>
    </row>
    <row r="47">
      <c r="A47" s="24" t="str">
        <f>IFERROR(__xludf.DUMMYFUNCTION("""COMPUTED_VALUE"""),"")</f>
        <v/>
      </c>
      <c r="B47" s="24" t="str">
        <f>IFERROR(__xludf.DUMMYFUNCTION("""COMPUTED_VALUE"""),"")</f>
        <v/>
      </c>
      <c r="C47" s="24" t="str">
        <f>IFERROR(__xludf.DUMMYFUNCTION("""COMPUTED_VALUE"""),"")</f>
        <v/>
      </c>
      <c r="D47" s="24" t="str">
        <f>IFERROR(__xludf.DUMMYFUNCTION("""COMPUTED_VALUE"""),"")</f>
        <v/>
      </c>
      <c r="E47" s="24" t="str">
        <f>IFERROR(__xludf.DUMMYFUNCTION("""COMPUTED_VALUE"""),"")</f>
        <v/>
      </c>
      <c r="F47" s="24" t="str">
        <f>IFERROR(__xludf.DUMMYFUNCTION("""COMPUTED_VALUE"""),"")</f>
        <v/>
      </c>
      <c r="G47" s="24" t="str">
        <f>IFERROR(__xludf.DUMMYFUNCTION("""COMPUTED_VALUE"""),"")</f>
        <v/>
      </c>
      <c r="H47" s="24" t="str">
        <f>IFERROR(__xludf.DUMMYFUNCTION("""COMPUTED_VALUE"""),"")</f>
        <v/>
      </c>
      <c r="I47" s="24" t="str">
        <f>IFERROR(__xludf.DUMMYFUNCTION("""COMPUTED_VALUE"""),"")</f>
        <v/>
      </c>
      <c r="J47" s="24" t="str">
        <f>IFERROR(__xludf.DUMMYFUNCTION("""COMPUTED_VALUE"""),"")</f>
        <v/>
      </c>
      <c r="K47" s="24" t="str">
        <f>IFERROR(__xludf.DUMMYFUNCTION("""COMPUTED_VALUE"""),"")</f>
        <v/>
      </c>
      <c r="L47" s="24" t="str">
        <f>IFERROR(__xludf.DUMMYFUNCTION("""COMPUTED_VALUE"""),"")</f>
        <v/>
      </c>
      <c r="M47" s="13" t="s">
        <v>35</v>
      </c>
      <c r="N47" s="24" t="str">
        <f>IFERROR(__xludf.DUMMYFUNCTION("""COMPUTED_VALUE"""),"")</f>
        <v/>
      </c>
      <c r="P47" s="24" t="str">
        <f>IFERROR(__xludf.DUMMYFUNCTION("""COMPUTED_VALUE"""),"")</f>
        <v/>
      </c>
    </row>
    <row r="48">
      <c r="A48" s="24" t="str">
        <f>IFERROR(__xludf.DUMMYFUNCTION("""COMPUTED_VALUE"""),"")</f>
        <v/>
      </c>
      <c r="B48" s="24" t="str">
        <f>IFERROR(__xludf.DUMMYFUNCTION("""COMPUTED_VALUE"""),"")</f>
        <v/>
      </c>
      <c r="C48" s="24" t="str">
        <f>IFERROR(__xludf.DUMMYFUNCTION("""COMPUTED_VALUE"""),"")</f>
        <v/>
      </c>
      <c r="D48" s="24" t="str">
        <f>IFERROR(__xludf.DUMMYFUNCTION("""COMPUTED_VALUE"""),"")</f>
        <v/>
      </c>
      <c r="E48" s="24" t="str">
        <f>IFERROR(__xludf.DUMMYFUNCTION("""COMPUTED_VALUE"""),"")</f>
        <v/>
      </c>
      <c r="F48" s="24" t="str">
        <f>IFERROR(__xludf.DUMMYFUNCTION("""COMPUTED_VALUE"""),"")</f>
        <v/>
      </c>
      <c r="G48" s="24" t="str">
        <f>IFERROR(__xludf.DUMMYFUNCTION("""COMPUTED_VALUE"""),"")</f>
        <v/>
      </c>
      <c r="H48" s="24" t="str">
        <f>IFERROR(__xludf.DUMMYFUNCTION("""COMPUTED_VALUE"""),"")</f>
        <v/>
      </c>
      <c r="I48" s="24" t="str">
        <f>IFERROR(__xludf.DUMMYFUNCTION("""COMPUTED_VALUE"""),"")</f>
        <v/>
      </c>
      <c r="J48" s="24" t="str">
        <f>IFERROR(__xludf.DUMMYFUNCTION("""COMPUTED_VALUE"""),"")</f>
        <v/>
      </c>
      <c r="K48" s="24" t="str">
        <f>IFERROR(__xludf.DUMMYFUNCTION("""COMPUTED_VALUE"""),"")</f>
        <v/>
      </c>
      <c r="L48" s="24" t="str">
        <f>IFERROR(__xludf.DUMMYFUNCTION("""COMPUTED_VALUE"""),"")</f>
        <v/>
      </c>
      <c r="M48" s="13" t="s">
        <v>35</v>
      </c>
      <c r="N48" s="24" t="str">
        <f>IFERROR(__xludf.DUMMYFUNCTION("""COMPUTED_VALUE"""),"")</f>
        <v/>
      </c>
      <c r="P48" s="24" t="str">
        <f>IFERROR(__xludf.DUMMYFUNCTION("""COMPUTED_VALUE"""),"")</f>
        <v/>
      </c>
    </row>
    <row r="49">
      <c r="A49" s="24" t="str">
        <f>IFERROR(__xludf.DUMMYFUNCTION("""COMPUTED_VALUE"""),"")</f>
        <v/>
      </c>
      <c r="B49" s="24" t="str">
        <f>IFERROR(__xludf.DUMMYFUNCTION("""COMPUTED_VALUE"""),"")</f>
        <v/>
      </c>
      <c r="C49" s="24" t="str">
        <f>IFERROR(__xludf.DUMMYFUNCTION("""COMPUTED_VALUE"""),"")</f>
        <v/>
      </c>
      <c r="D49" s="24" t="str">
        <f>IFERROR(__xludf.DUMMYFUNCTION("""COMPUTED_VALUE"""),"")</f>
        <v/>
      </c>
      <c r="E49" s="24" t="str">
        <f>IFERROR(__xludf.DUMMYFUNCTION("""COMPUTED_VALUE"""),"")</f>
        <v/>
      </c>
      <c r="F49" s="24" t="str">
        <f>IFERROR(__xludf.DUMMYFUNCTION("""COMPUTED_VALUE"""),"")</f>
        <v/>
      </c>
      <c r="G49" s="24" t="str">
        <f>IFERROR(__xludf.DUMMYFUNCTION("""COMPUTED_VALUE"""),"")</f>
        <v/>
      </c>
      <c r="H49" s="24" t="str">
        <f>IFERROR(__xludf.DUMMYFUNCTION("""COMPUTED_VALUE"""),"")</f>
        <v/>
      </c>
      <c r="I49" s="24" t="str">
        <f>IFERROR(__xludf.DUMMYFUNCTION("""COMPUTED_VALUE"""),"")</f>
        <v/>
      </c>
      <c r="J49" s="24" t="str">
        <f>IFERROR(__xludf.DUMMYFUNCTION("""COMPUTED_VALUE"""),"")</f>
        <v/>
      </c>
      <c r="K49" s="24" t="str">
        <f>IFERROR(__xludf.DUMMYFUNCTION("""COMPUTED_VALUE"""),"")</f>
        <v/>
      </c>
      <c r="L49" s="24" t="str">
        <f>IFERROR(__xludf.DUMMYFUNCTION("""COMPUTED_VALUE"""),"")</f>
        <v/>
      </c>
      <c r="M49" s="13" t="s">
        <v>35</v>
      </c>
      <c r="N49" s="24" t="str">
        <f>IFERROR(__xludf.DUMMYFUNCTION("""COMPUTED_VALUE"""),"")</f>
        <v/>
      </c>
      <c r="P49" s="24" t="str">
        <f>IFERROR(__xludf.DUMMYFUNCTION("""COMPUTED_VALUE"""),"")</f>
        <v/>
      </c>
    </row>
    <row r="50">
      <c r="A50" s="24" t="str">
        <f>IFERROR(__xludf.DUMMYFUNCTION("""COMPUTED_VALUE"""),"")</f>
        <v/>
      </c>
      <c r="B50" s="24" t="str">
        <f>IFERROR(__xludf.DUMMYFUNCTION("""COMPUTED_VALUE"""),"")</f>
        <v/>
      </c>
      <c r="C50" s="24" t="str">
        <f>IFERROR(__xludf.DUMMYFUNCTION("""COMPUTED_VALUE"""),"")</f>
        <v/>
      </c>
      <c r="D50" s="24" t="str">
        <f>IFERROR(__xludf.DUMMYFUNCTION("""COMPUTED_VALUE"""),"")</f>
        <v/>
      </c>
      <c r="E50" s="24" t="str">
        <f>IFERROR(__xludf.DUMMYFUNCTION("""COMPUTED_VALUE"""),"")</f>
        <v/>
      </c>
      <c r="F50" s="24" t="str">
        <f>IFERROR(__xludf.DUMMYFUNCTION("""COMPUTED_VALUE"""),"")</f>
        <v/>
      </c>
      <c r="G50" s="24" t="str">
        <f>IFERROR(__xludf.DUMMYFUNCTION("""COMPUTED_VALUE"""),"")</f>
        <v/>
      </c>
      <c r="H50" s="24" t="str">
        <f>IFERROR(__xludf.DUMMYFUNCTION("""COMPUTED_VALUE"""),"")</f>
        <v/>
      </c>
      <c r="I50" s="24" t="str">
        <f>IFERROR(__xludf.DUMMYFUNCTION("""COMPUTED_VALUE"""),"")</f>
        <v/>
      </c>
      <c r="J50" s="24" t="str">
        <f>IFERROR(__xludf.DUMMYFUNCTION("""COMPUTED_VALUE"""),"")</f>
        <v/>
      </c>
      <c r="K50" s="24" t="str">
        <f>IFERROR(__xludf.DUMMYFUNCTION("""COMPUTED_VALUE"""),"")</f>
        <v/>
      </c>
      <c r="L50" s="24" t="str">
        <f>IFERROR(__xludf.DUMMYFUNCTION("""COMPUTED_VALUE"""),"")</f>
        <v/>
      </c>
      <c r="M50" s="13" t="s">
        <v>35</v>
      </c>
      <c r="N50" s="24" t="str">
        <f>IFERROR(__xludf.DUMMYFUNCTION("""COMPUTED_VALUE"""),"")</f>
        <v/>
      </c>
      <c r="P50" s="24" t="str">
        <f>IFERROR(__xludf.DUMMYFUNCTION("""COMPUTED_VALUE"""),"")</f>
        <v/>
      </c>
    </row>
    <row r="51">
      <c r="A51" s="24" t="str">
        <f>IFERROR(__xludf.DUMMYFUNCTION("""COMPUTED_VALUE"""),"")</f>
        <v/>
      </c>
      <c r="B51" s="24" t="str">
        <f>IFERROR(__xludf.DUMMYFUNCTION("""COMPUTED_VALUE"""),"")</f>
        <v/>
      </c>
      <c r="C51" s="24" t="str">
        <f>IFERROR(__xludf.DUMMYFUNCTION("""COMPUTED_VALUE"""),"")</f>
        <v/>
      </c>
      <c r="D51" s="24" t="str">
        <f>IFERROR(__xludf.DUMMYFUNCTION("""COMPUTED_VALUE"""),"")</f>
        <v/>
      </c>
      <c r="E51" s="24" t="str">
        <f>IFERROR(__xludf.DUMMYFUNCTION("""COMPUTED_VALUE"""),"")</f>
        <v/>
      </c>
      <c r="F51" s="24" t="str">
        <f>IFERROR(__xludf.DUMMYFUNCTION("""COMPUTED_VALUE"""),"")</f>
        <v/>
      </c>
      <c r="G51" s="24" t="str">
        <f>IFERROR(__xludf.DUMMYFUNCTION("""COMPUTED_VALUE"""),"")</f>
        <v/>
      </c>
      <c r="H51" s="24" t="str">
        <f>IFERROR(__xludf.DUMMYFUNCTION("""COMPUTED_VALUE"""),"")</f>
        <v/>
      </c>
      <c r="I51" s="24" t="str">
        <f>IFERROR(__xludf.DUMMYFUNCTION("""COMPUTED_VALUE"""),"")</f>
        <v/>
      </c>
      <c r="J51" s="24" t="str">
        <f>IFERROR(__xludf.DUMMYFUNCTION("""COMPUTED_VALUE"""),"")</f>
        <v/>
      </c>
      <c r="K51" s="24" t="str">
        <f>IFERROR(__xludf.DUMMYFUNCTION("""COMPUTED_VALUE"""),"")</f>
        <v/>
      </c>
      <c r="L51" s="24" t="str">
        <f>IFERROR(__xludf.DUMMYFUNCTION("""COMPUTED_VALUE"""),"")</f>
        <v/>
      </c>
      <c r="M51" s="13" t="s">
        <v>35</v>
      </c>
      <c r="N51" s="24" t="str">
        <f>IFERROR(__xludf.DUMMYFUNCTION("""COMPUTED_VALUE"""),"")</f>
        <v/>
      </c>
      <c r="P51" s="24" t="str">
        <f>IFERROR(__xludf.DUMMYFUNCTION("""COMPUTED_VALUE"""),"")</f>
        <v/>
      </c>
    </row>
    <row r="52">
      <c r="A52" s="24" t="str">
        <f>IFERROR(__xludf.DUMMYFUNCTION("""COMPUTED_VALUE"""),"")</f>
        <v/>
      </c>
      <c r="B52" s="24" t="str">
        <f>IFERROR(__xludf.DUMMYFUNCTION("""COMPUTED_VALUE"""),"")</f>
        <v/>
      </c>
      <c r="C52" s="24" t="str">
        <f>IFERROR(__xludf.DUMMYFUNCTION("""COMPUTED_VALUE"""),"")</f>
        <v/>
      </c>
      <c r="D52" s="24" t="str">
        <f>IFERROR(__xludf.DUMMYFUNCTION("""COMPUTED_VALUE"""),"")</f>
        <v/>
      </c>
      <c r="E52" s="24" t="str">
        <f>IFERROR(__xludf.DUMMYFUNCTION("""COMPUTED_VALUE"""),"")</f>
        <v/>
      </c>
      <c r="F52" s="24" t="str">
        <f>IFERROR(__xludf.DUMMYFUNCTION("""COMPUTED_VALUE"""),"")</f>
        <v/>
      </c>
      <c r="G52" s="24" t="str">
        <f>IFERROR(__xludf.DUMMYFUNCTION("""COMPUTED_VALUE"""),"")</f>
        <v/>
      </c>
      <c r="H52" s="24" t="str">
        <f>IFERROR(__xludf.DUMMYFUNCTION("""COMPUTED_VALUE"""),"")</f>
        <v/>
      </c>
      <c r="I52" s="24" t="str">
        <f>IFERROR(__xludf.DUMMYFUNCTION("""COMPUTED_VALUE"""),"")</f>
        <v/>
      </c>
      <c r="J52" s="24" t="str">
        <f>IFERROR(__xludf.DUMMYFUNCTION("""COMPUTED_VALUE"""),"")</f>
        <v/>
      </c>
      <c r="K52" s="24" t="str">
        <f>IFERROR(__xludf.DUMMYFUNCTION("""COMPUTED_VALUE"""),"")</f>
        <v/>
      </c>
      <c r="L52" s="24" t="str">
        <f>IFERROR(__xludf.DUMMYFUNCTION("""COMPUTED_VALUE"""),"")</f>
        <v/>
      </c>
      <c r="M52" s="13" t="s">
        <v>35</v>
      </c>
      <c r="N52" s="24" t="str">
        <f>IFERROR(__xludf.DUMMYFUNCTION("""COMPUTED_VALUE"""),"")</f>
        <v/>
      </c>
      <c r="P52" s="24" t="str">
        <f>IFERROR(__xludf.DUMMYFUNCTION("""COMPUTED_VALUE"""),"")</f>
        <v/>
      </c>
    </row>
    <row r="53">
      <c r="A53" s="24" t="str">
        <f>IFERROR(__xludf.DUMMYFUNCTION("""COMPUTED_VALUE"""),"")</f>
        <v/>
      </c>
      <c r="B53" s="24" t="str">
        <f>IFERROR(__xludf.DUMMYFUNCTION("""COMPUTED_VALUE"""),"")</f>
        <v/>
      </c>
      <c r="C53" s="24" t="str">
        <f>IFERROR(__xludf.DUMMYFUNCTION("""COMPUTED_VALUE"""),"")</f>
        <v/>
      </c>
      <c r="D53" s="24" t="str">
        <f>IFERROR(__xludf.DUMMYFUNCTION("""COMPUTED_VALUE"""),"")</f>
        <v/>
      </c>
      <c r="E53" s="24" t="str">
        <f>IFERROR(__xludf.DUMMYFUNCTION("""COMPUTED_VALUE"""),"")</f>
        <v/>
      </c>
      <c r="F53" s="24" t="str">
        <f>IFERROR(__xludf.DUMMYFUNCTION("""COMPUTED_VALUE"""),"")</f>
        <v/>
      </c>
      <c r="G53" s="24" t="str">
        <f>IFERROR(__xludf.DUMMYFUNCTION("""COMPUTED_VALUE"""),"")</f>
        <v/>
      </c>
      <c r="H53" s="24" t="str">
        <f>IFERROR(__xludf.DUMMYFUNCTION("""COMPUTED_VALUE"""),"")</f>
        <v/>
      </c>
      <c r="I53" s="24" t="str">
        <f>IFERROR(__xludf.DUMMYFUNCTION("""COMPUTED_VALUE"""),"")</f>
        <v/>
      </c>
      <c r="J53" s="24" t="str">
        <f>IFERROR(__xludf.DUMMYFUNCTION("""COMPUTED_VALUE"""),"")</f>
        <v/>
      </c>
      <c r="K53" s="24" t="str">
        <f>IFERROR(__xludf.DUMMYFUNCTION("""COMPUTED_VALUE"""),"")</f>
        <v/>
      </c>
      <c r="L53" s="24" t="str">
        <f>IFERROR(__xludf.DUMMYFUNCTION("""COMPUTED_VALUE"""),"")</f>
        <v/>
      </c>
      <c r="M53" s="13" t="s">
        <v>35</v>
      </c>
      <c r="N53" s="24" t="str">
        <f>IFERROR(__xludf.DUMMYFUNCTION("""COMPUTED_VALUE"""),"")</f>
        <v/>
      </c>
      <c r="P53" s="24" t="str">
        <f>IFERROR(__xludf.DUMMYFUNCTION("""COMPUTED_VALUE"""),"")</f>
        <v/>
      </c>
    </row>
    <row r="54">
      <c r="A54" s="24" t="str">
        <f>IFERROR(__xludf.DUMMYFUNCTION("""COMPUTED_VALUE"""),"")</f>
        <v/>
      </c>
      <c r="B54" s="24" t="str">
        <f>IFERROR(__xludf.DUMMYFUNCTION("""COMPUTED_VALUE"""),"")</f>
        <v/>
      </c>
      <c r="C54" s="24" t="str">
        <f>IFERROR(__xludf.DUMMYFUNCTION("""COMPUTED_VALUE"""),"")</f>
        <v/>
      </c>
      <c r="D54" s="24" t="str">
        <f>IFERROR(__xludf.DUMMYFUNCTION("""COMPUTED_VALUE"""),"")</f>
        <v/>
      </c>
      <c r="E54" s="24" t="str">
        <f>IFERROR(__xludf.DUMMYFUNCTION("""COMPUTED_VALUE"""),"")</f>
        <v/>
      </c>
      <c r="F54" s="24" t="str">
        <f>IFERROR(__xludf.DUMMYFUNCTION("""COMPUTED_VALUE"""),"")</f>
        <v/>
      </c>
      <c r="G54" s="24" t="str">
        <f>IFERROR(__xludf.DUMMYFUNCTION("""COMPUTED_VALUE"""),"")</f>
        <v/>
      </c>
      <c r="H54" s="24" t="str">
        <f>IFERROR(__xludf.DUMMYFUNCTION("""COMPUTED_VALUE"""),"")</f>
        <v/>
      </c>
      <c r="I54" s="24" t="str">
        <f>IFERROR(__xludf.DUMMYFUNCTION("""COMPUTED_VALUE"""),"")</f>
        <v/>
      </c>
      <c r="J54" s="24" t="str">
        <f>IFERROR(__xludf.DUMMYFUNCTION("""COMPUTED_VALUE"""),"")</f>
        <v/>
      </c>
      <c r="K54" s="24" t="str">
        <f>IFERROR(__xludf.DUMMYFUNCTION("""COMPUTED_VALUE"""),"")</f>
        <v/>
      </c>
      <c r="L54" s="24" t="str">
        <f>IFERROR(__xludf.DUMMYFUNCTION("""COMPUTED_VALUE"""),"")</f>
        <v/>
      </c>
      <c r="M54" s="13" t="s">
        <v>35</v>
      </c>
      <c r="N54" s="24" t="str">
        <f>IFERROR(__xludf.DUMMYFUNCTION("""COMPUTED_VALUE"""),"")</f>
        <v/>
      </c>
      <c r="P54" s="24" t="str">
        <f>IFERROR(__xludf.DUMMYFUNCTION("""COMPUTED_VALUE"""),"")</f>
        <v/>
      </c>
    </row>
    <row r="55">
      <c r="A55" s="24" t="str">
        <f>IFERROR(__xludf.DUMMYFUNCTION("""COMPUTED_VALUE"""),"")</f>
        <v/>
      </c>
      <c r="B55" s="24" t="str">
        <f>IFERROR(__xludf.DUMMYFUNCTION("""COMPUTED_VALUE"""),"")</f>
        <v/>
      </c>
      <c r="C55" s="24" t="str">
        <f>IFERROR(__xludf.DUMMYFUNCTION("""COMPUTED_VALUE"""),"")</f>
        <v/>
      </c>
      <c r="D55" s="24" t="str">
        <f>IFERROR(__xludf.DUMMYFUNCTION("""COMPUTED_VALUE"""),"")</f>
        <v/>
      </c>
      <c r="E55" s="24" t="str">
        <f>IFERROR(__xludf.DUMMYFUNCTION("""COMPUTED_VALUE"""),"")</f>
        <v/>
      </c>
      <c r="F55" s="24" t="str">
        <f>IFERROR(__xludf.DUMMYFUNCTION("""COMPUTED_VALUE"""),"")</f>
        <v/>
      </c>
      <c r="G55" s="24" t="str">
        <f>IFERROR(__xludf.DUMMYFUNCTION("""COMPUTED_VALUE"""),"")</f>
        <v/>
      </c>
      <c r="H55" s="24" t="str">
        <f>IFERROR(__xludf.DUMMYFUNCTION("""COMPUTED_VALUE"""),"")</f>
        <v/>
      </c>
      <c r="I55" s="24" t="str">
        <f>IFERROR(__xludf.DUMMYFUNCTION("""COMPUTED_VALUE"""),"")</f>
        <v/>
      </c>
      <c r="J55" s="24" t="str">
        <f>IFERROR(__xludf.DUMMYFUNCTION("""COMPUTED_VALUE"""),"")</f>
        <v/>
      </c>
      <c r="K55" s="24" t="str">
        <f>IFERROR(__xludf.DUMMYFUNCTION("""COMPUTED_VALUE"""),"")</f>
        <v/>
      </c>
      <c r="L55" s="24" t="str">
        <f>IFERROR(__xludf.DUMMYFUNCTION("""COMPUTED_VALUE"""),"")</f>
        <v/>
      </c>
      <c r="M55" s="13" t="s">
        <v>35</v>
      </c>
      <c r="N55" s="24" t="str">
        <f>IFERROR(__xludf.DUMMYFUNCTION("""COMPUTED_VALUE"""),"")</f>
        <v/>
      </c>
      <c r="P55" s="24" t="str">
        <f>IFERROR(__xludf.DUMMYFUNCTION("""COMPUTED_VALUE"""),"")</f>
        <v/>
      </c>
    </row>
    <row r="56">
      <c r="A56" s="24" t="str">
        <f>IFERROR(__xludf.DUMMYFUNCTION("""COMPUTED_VALUE"""),"")</f>
        <v/>
      </c>
      <c r="B56" s="24" t="str">
        <f>IFERROR(__xludf.DUMMYFUNCTION("""COMPUTED_VALUE"""),"")</f>
        <v/>
      </c>
      <c r="C56" s="24" t="str">
        <f>IFERROR(__xludf.DUMMYFUNCTION("""COMPUTED_VALUE"""),"")</f>
        <v/>
      </c>
      <c r="D56" s="24" t="str">
        <f>IFERROR(__xludf.DUMMYFUNCTION("""COMPUTED_VALUE"""),"")</f>
        <v/>
      </c>
      <c r="E56" s="24" t="str">
        <f>IFERROR(__xludf.DUMMYFUNCTION("""COMPUTED_VALUE"""),"")</f>
        <v/>
      </c>
      <c r="F56" s="24" t="str">
        <f>IFERROR(__xludf.DUMMYFUNCTION("""COMPUTED_VALUE"""),"")</f>
        <v/>
      </c>
      <c r="G56" s="24" t="str">
        <f>IFERROR(__xludf.DUMMYFUNCTION("""COMPUTED_VALUE"""),"")</f>
        <v/>
      </c>
      <c r="H56" s="24" t="str">
        <f>IFERROR(__xludf.DUMMYFUNCTION("""COMPUTED_VALUE"""),"")</f>
        <v/>
      </c>
      <c r="I56" s="24" t="str">
        <f>IFERROR(__xludf.DUMMYFUNCTION("""COMPUTED_VALUE"""),"")</f>
        <v/>
      </c>
      <c r="J56" s="24" t="str">
        <f>IFERROR(__xludf.DUMMYFUNCTION("""COMPUTED_VALUE"""),"")</f>
        <v/>
      </c>
      <c r="K56" s="24" t="str">
        <f>IFERROR(__xludf.DUMMYFUNCTION("""COMPUTED_VALUE"""),"")</f>
        <v/>
      </c>
      <c r="L56" s="24" t="str">
        <f>IFERROR(__xludf.DUMMYFUNCTION("""COMPUTED_VALUE"""),"")</f>
        <v/>
      </c>
      <c r="M56" s="13" t="s">
        <v>35</v>
      </c>
      <c r="N56" s="24" t="str">
        <f>IFERROR(__xludf.DUMMYFUNCTION("""COMPUTED_VALUE"""),"")</f>
        <v/>
      </c>
      <c r="P56" s="24" t="str">
        <f>IFERROR(__xludf.DUMMYFUNCTION("""COMPUTED_VALUE"""),"")</f>
        <v/>
      </c>
    </row>
    <row r="57">
      <c r="A57" s="24" t="str">
        <f>IFERROR(__xludf.DUMMYFUNCTION("""COMPUTED_VALUE"""),"")</f>
        <v/>
      </c>
      <c r="B57" s="24" t="str">
        <f>IFERROR(__xludf.DUMMYFUNCTION("""COMPUTED_VALUE"""),"")</f>
        <v/>
      </c>
      <c r="C57" s="24" t="str">
        <f>IFERROR(__xludf.DUMMYFUNCTION("""COMPUTED_VALUE"""),"")</f>
        <v/>
      </c>
      <c r="D57" s="24" t="str">
        <f>IFERROR(__xludf.DUMMYFUNCTION("""COMPUTED_VALUE"""),"")</f>
        <v/>
      </c>
      <c r="E57" s="24" t="str">
        <f>IFERROR(__xludf.DUMMYFUNCTION("""COMPUTED_VALUE"""),"")</f>
        <v/>
      </c>
      <c r="F57" s="24" t="str">
        <f>IFERROR(__xludf.DUMMYFUNCTION("""COMPUTED_VALUE"""),"")</f>
        <v/>
      </c>
      <c r="G57" s="24" t="str">
        <f>IFERROR(__xludf.DUMMYFUNCTION("""COMPUTED_VALUE"""),"")</f>
        <v/>
      </c>
      <c r="H57" s="24" t="str">
        <f>IFERROR(__xludf.DUMMYFUNCTION("""COMPUTED_VALUE"""),"")</f>
        <v/>
      </c>
      <c r="I57" s="24" t="str">
        <f>IFERROR(__xludf.DUMMYFUNCTION("""COMPUTED_VALUE"""),"")</f>
        <v/>
      </c>
      <c r="J57" s="24" t="str">
        <f>IFERROR(__xludf.DUMMYFUNCTION("""COMPUTED_VALUE"""),"")</f>
        <v/>
      </c>
      <c r="K57" s="24" t="str">
        <f>IFERROR(__xludf.DUMMYFUNCTION("""COMPUTED_VALUE"""),"")</f>
        <v/>
      </c>
      <c r="L57" s="24" t="str">
        <f>IFERROR(__xludf.DUMMYFUNCTION("""COMPUTED_VALUE"""),"")</f>
        <v/>
      </c>
      <c r="M57" s="13" t="s">
        <v>35</v>
      </c>
      <c r="N57" s="24" t="str">
        <f>IFERROR(__xludf.DUMMYFUNCTION("""COMPUTED_VALUE"""),"")</f>
        <v/>
      </c>
      <c r="P57" s="24" t="str">
        <f>IFERROR(__xludf.DUMMYFUNCTION("""COMPUTED_VALUE"""),"")</f>
        <v/>
      </c>
    </row>
    <row r="58">
      <c r="A58" s="24" t="str">
        <f>IFERROR(__xludf.DUMMYFUNCTION("""COMPUTED_VALUE"""),"")</f>
        <v/>
      </c>
      <c r="B58" s="24" t="str">
        <f>IFERROR(__xludf.DUMMYFUNCTION("""COMPUTED_VALUE"""),"")</f>
        <v/>
      </c>
      <c r="C58" s="24" t="str">
        <f>IFERROR(__xludf.DUMMYFUNCTION("""COMPUTED_VALUE"""),"")</f>
        <v/>
      </c>
      <c r="D58" s="24" t="str">
        <f>IFERROR(__xludf.DUMMYFUNCTION("""COMPUTED_VALUE"""),"")</f>
        <v/>
      </c>
      <c r="E58" s="24" t="str">
        <f>IFERROR(__xludf.DUMMYFUNCTION("""COMPUTED_VALUE"""),"")</f>
        <v/>
      </c>
      <c r="F58" s="24" t="str">
        <f>IFERROR(__xludf.DUMMYFUNCTION("""COMPUTED_VALUE"""),"")</f>
        <v/>
      </c>
      <c r="G58" s="24" t="str">
        <f>IFERROR(__xludf.DUMMYFUNCTION("""COMPUTED_VALUE"""),"")</f>
        <v/>
      </c>
      <c r="H58" s="24" t="str">
        <f>IFERROR(__xludf.DUMMYFUNCTION("""COMPUTED_VALUE"""),"")</f>
        <v/>
      </c>
      <c r="I58" s="24" t="str">
        <f>IFERROR(__xludf.DUMMYFUNCTION("""COMPUTED_VALUE"""),"")</f>
        <v/>
      </c>
      <c r="J58" s="24" t="str">
        <f>IFERROR(__xludf.DUMMYFUNCTION("""COMPUTED_VALUE"""),"")</f>
        <v/>
      </c>
      <c r="K58" s="24" t="str">
        <f>IFERROR(__xludf.DUMMYFUNCTION("""COMPUTED_VALUE"""),"")</f>
        <v/>
      </c>
      <c r="L58" s="24" t="str">
        <f>IFERROR(__xludf.DUMMYFUNCTION("""COMPUTED_VALUE"""),"")</f>
        <v/>
      </c>
      <c r="M58" s="13" t="s">
        <v>35</v>
      </c>
      <c r="N58" s="24" t="str">
        <f>IFERROR(__xludf.DUMMYFUNCTION("""COMPUTED_VALUE"""),"")</f>
        <v/>
      </c>
      <c r="P58" s="24" t="str">
        <f>IFERROR(__xludf.DUMMYFUNCTION("""COMPUTED_VALUE"""),"")</f>
        <v/>
      </c>
    </row>
    <row r="59">
      <c r="A59" s="24" t="str">
        <f>IFERROR(__xludf.DUMMYFUNCTION("""COMPUTED_VALUE"""),"")</f>
        <v/>
      </c>
      <c r="B59" s="24" t="str">
        <f>IFERROR(__xludf.DUMMYFUNCTION("""COMPUTED_VALUE"""),"")</f>
        <v/>
      </c>
      <c r="C59" s="24" t="str">
        <f>IFERROR(__xludf.DUMMYFUNCTION("""COMPUTED_VALUE"""),"")</f>
        <v/>
      </c>
      <c r="D59" s="24" t="str">
        <f>IFERROR(__xludf.DUMMYFUNCTION("""COMPUTED_VALUE"""),"")</f>
        <v/>
      </c>
      <c r="E59" s="24" t="str">
        <f>IFERROR(__xludf.DUMMYFUNCTION("""COMPUTED_VALUE"""),"")</f>
        <v/>
      </c>
      <c r="F59" s="24" t="str">
        <f>IFERROR(__xludf.DUMMYFUNCTION("""COMPUTED_VALUE"""),"")</f>
        <v/>
      </c>
      <c r="G59" s="24" t="str">
        <f>IFERROR(__xludf.DUMMYFUNCTION("""COMPUTED_VALUE"""),"")</f>
        <v/>
      </c>
      <c r="H59" s="24" t="str">
        <f>IFERROR(__xludf.DUMMYFUNCTION("""COMPUTED_VALUE"""),"")</f>
        <v/>
      </c>
      <c r="I59" s="24" t="str">
        <f>IFERROR(__xludf.DUMMYFUNCTION("""COMPUTED_VALUE"""),"")</f>
        <v/>
      </c>
      <c r="J59" s="24" t="str">
        <f>IFERROR(__xludf.DUMMYFUNCTION("""COMPUTED_VALUE"""),"")</f>
        <v/>
      </c>
      <c r="K59" s="24" t="str">
        <f>IFERROR(__xludf.DUMMYFUNCTION("""COMPUTED_VALUE"""),"")</f>
        <v/>
      </c>
      <c r="L59" s="24" t="str">
        <f>IFERROR(__xludf.DUMMYFUNCTION("""COMPUTED_VALUE"""),"")</f>
        <v/>
      </c>
      <c r="M59" s="13" t="s">
        <v>35</v>
      </c>
      <c r="N59" s="24" t="str">
        <f>IFERROR(__xludf.DUMMYFUNCTION("""COMPUTED_VALUE"""),"")</f>
        <v/>
      </c>
      <c r="P59" s="24" t="str">
        <f>IFERROR(__xludf.DUMMYFUNCTION("""COMPUTED_VALUE"""),"")</f>
        <v/>
      </c>
    </row>
    <row r="60">
      <c r="A60" s="24" t="str">
        <f>IFERROR(__xludf.DUMMYFUNCTION("""COMPUTED_VALUE"""),"")</f>
        <v/>
      </c>
      <c r="B60" s="24" t="str">
        <f>IFERROR(__xludf.DUMMYFUNCTION("""COMPUTED_VALUE"""),"")</f>
        <v/>
      </c>
      <c r="C60" s="24" t="str">
        <f>IFERROR(__xludf.DUMMYFUNCTION("""COMPUTED_VALUE"""),"")</f>
        <v/>
      </c>
      <c r="D60" s="24" t="str">
        <f>IFERROR(__xludf.DUMMYFUNCTION("""COMPUTED_VALUE"""),"")</f>
        <v/>
      </c>
      <c r="E60" s="24" t="str">
        <f>IFERROR(__xludf.DUMMYFUNCTION("""COMPUTED_VALUE"""),"")</f>
        <v/>
      </c>
      <c r="F60" s="24" t="str">
        <f>IFERROR(__xludf.DUMMYFUNCTION("""COMPUTED_VALUE"""),"")</f>
        <v/>
      </c>
      <c r="G60" s="24" t="str">
        <f>IFERROR(__xludf.DUMMYFUNCTION("""COMPUTED_VALUE"""),"")</f>
        <v/>
      </c>
      <c r="H60" s="24" t="str">
        <f>IFERROR(__xludf.DUMMYFUNCTION("""COMPUTED_VALUE"""),"")</f>
        <v/>
      </c>
      <c r="I60" s="24" t="str">
        <f>IFERROR(__xludf.DUMMYFUNCTION("""COMPUTED_VALUE"""),"")</f>
        <v/>
      </c>
      <c r="J60" s="24" t="str">
        <f>IFERROR(__xludf.DUMMYFUNCTION("""COMPUTED_VALUE"""),"")</f>
        <v/>
      </c>
      <c r="K60" s="24" t="str">
        <f>IFERROR(__xludf.DUMMYFUNCTION("""COMPUTED_VALUE"""),"")</f>
        <v/>
      </c>
      <c r="L60" s="24" t="str">
        <f>IFERROR(__xludf.DUMMYFUNCTION("""COMPUTED_VALUE"""),"")</f>
        <v/>
      </c>
      <c r="M60" s="13" t="s">
        <v>35</v>
      </c>
      <c r="N60" s="24" t="str">
        <f>IFERROR(__xludf.DUMMYFUNCTION("""COMPUTED_VALUE"""),"")</f>
        <v/>
      </c>
      <c r="P60" s="24" t="str">
        <f>IFERROR(__xludf.DUMMYFUNCTION("""COMPUTED_VALUE"""),"")</f>
        <v/>
      </c>
    </row>
    <row r="61">
      <c r="A61" s="24" t="str">
        <f>IFERROR(__xludf.DUMMYFUNCTION("""COMPUTED_VALUE"""),"")</f>
        <v/>
      </c>
      <c r="B61" s="24" t="str">
        <f>IFERROR(__xludf.DUMMYFUNCTION("""COMPUTED_VALUE"""),"")</f>
        <v/>
      </c>
      <c r="C61" s="24" t="str">
        <f>IFERROR(__xludf.DUMMYFUNCTION("""COMPUTED_VALUE"""),"")</f>
        <v/>
      </c>
      <c r="D61" s="24" t="str">
        <f>IFERROR(__xludf.DUMMYFUNCTION("""COMPUTED_VALUE"""),"")</f>
        <v/>
      </c>
      <c r="E61" s="24" t="str">
        <f>IFERROR(__xludf.DUMMYFUNCTION("""COMPUTED_VALUE"""),"")</f>
        <v/>
      </c>
      <c r="F61" s="24" t="str">
        <f>IFERROR(__xludf.DUMMYFUNCTION("""COMPUTED_VALUE"""),"")</f>
        <v/>
      </c>
      <c r="G61" s="24" t="str">
        <f>IFERROR(__xludf.DUMMYFUNCTION("""COMPUTED_VALUE"""),"")</f>
        <v/>
      </c>
      <c r="H61" s="24" t="str">
        <f>IFERROR(__xludf.DUMMYFUNCTION("""COMPUTED_VALUE"""),"")</f>
        <v/>
      </c>
      <c r="I61" s="24" t="str">
        <f>IFERROR(__xludf.DUMMYFUNCTION("""COMPUTED_VALUE"""),"")</f>
        <v/>
      </c>
      <c r="J61" s="24" t="str">
        <f>IFERROR(__xludf.DUMMYFUNCTION("""COMPUTED_VALUE"""),"")</f>
        <v/>
      </c>
      <c r="K61" s="24" t="str">
        <f>IFERROR(__xludf.DUMMYFUNCTION("""COMPUTED_VALUE"""),"")</f>
        <v/>
      </c>
      <c r="L61" s="24" t="str">
        <f>IFERROR(__xludf.DUMMYFUNCTION("""COMPUTED_VALUE"""),"")</f>
        <v/>
      </c>
      <c r="M61" s="13" t="s">
        <v>35</v>
      </c>
      <c r="N61" s="24" t="str">
        <f>IFERROR(__xludf.DUMMYFUNCTION("""COMPUTED_VALUE"""),"")</f>
        <v/>
      </c>
      <c r="P61" s="24" t="str">
        <f>IFERROR(__xludf.DUMMYFUNCTION("""COMPUTED_VALUE"""),"")</f>
        <v/>
      </c>
    </row>
    <row r="62">
      <c r="A62" s="24" t="str">
        <f>IFERROR(__xludf.DUMMYFUNCTION("""COMPUTED_VALUE"""),"")</f>
        <v/>
      </c>
      <c r="B62" s="24" t="str">
        <f>IFERROR(__xludf.DUMMYFUNCTION("""COMPUTED_VALUE"""),"")</f>
        <v/>
      </c>
      <c r="C62" s="24" t="str">
        <f>IFERROR(__xludf.DUMMYFUNCTION("""COMPUTED_VALUE"""),"")</f>
        <v/>
      </c>
      <c r="D62" s="24" t="str">
        <f>IFERROR(__xludf.DUMMYFUNCTION("""COMPUTED_VALUE"""),"")</f>
        <v/>
      </c>
      <c r="E62" s="24" t="str">
        <f>IFERROR(__xludf.DUMMYFUNCTION("""COMPUTED_VALUE"""),"")</f>
        <v/>
      </c>
      <c r="F62" s="24" t="str">
        <f>IFERROR(__xludf.DUMMYFUNCTION("""COMPUTED_VALUE"""),"")</f>
        <v/>
      </c>
      <c r="G62" s="24" t="str">
        <f>IFERROR(__xludf.DUMMYFUNCTION("""COMPUTED_VALUE"""),"")</f>
        <v/>
      </c>
      <c r="H62" s="24" t="str">
        <f>IFERROR(__xludf.DUMMYFUNCTION("""COMPUTED_VALUE"""),"")</f>
        <v/>
      </c>
      <c r="I62" s="24" t="str">
        <f>IFERROR(__xludf.DUMMYFUNCTION("""COMPUTED_VALUE"""),"")</f>
        <v/>
      </c>
      <c r="J62" s="24" t="str">
        <f>IFERROR(__xludf.DUMMYFUNCTION("""COMPUTED_VALUE"""),"")</f>
        <v/>
      </c>
      <c r="K62" s="24" t="str">
        <f>IFERROR(__xludf.DUMMYFUNCTION("""COMPUTED_VALUE"""),"")</f>
        <v/>
      </c>
      <c r="L62" s="24" t="str">
        <f>IFERROR(__xludf.DUMMYFUNCTION("""COMPUTED_VALUE"""),"")</f>
        <v/>
      </c>
      <c r="M62" s="13" t="s">
        <v>35</v>
      </c>
      <c r="N62" s="24" t="str">
        <f>IFERROR(__xludf.DUMMYFUNCTION("""COMPUTED_VALUE"""),"")</f>
        <v/>
      </c>
      <c r="P62" s="24" t="str">
        <f>IFERROR(__xludf.DUMMYFUNCTION("""COMPUTED_VALUE"""),"")</f>
        <v/>
      </c>
    </row>
    <row r="63">
      <c r="A63" s="24" t="str">
        <f>IFERROR(__xludf.DUMMYFUNCTION("""COMPUTED_VALUE"""),"")</f>
        <v/>
      </c>
      <c r="B63" s="24" t="str">
        <f>IFERROR(__xludf.DUMMYFUNCTION("""COMPUTED_VALUE"""),"")</f>
        <v/>
      </c>
      <c r="C63" s="24" t="str">
        <f>IFERROR(__xludf.DUMMYFUNCTION("""COMPUTED_VALUE"""),"")</f>
        <v/>
      </c>
      <c r="D63" s="24" t="str">
        <f>IFERROR(__xludf.DUMMYFUNCTION("""COMPUTED_VALUE"""),"")</f>
        <v/>
      </c>
      <c r="E63" s="24" t="str">
        <f>IFERROR(__xludf.DUMMYFUNCTION("""COMPUTED_VALUE"""),"")</f>
        <v/>
      </c>
      <c r="F63" s="24" t="str">
        <f>IFERROR(__xludf.DUMMYFUNCTION("""COMPUTED_VALUE"""),"")</f>
        <v/>
      </c>
      <c r="G63" s="24" t="str">
        <f>IFERROR(__xludf.DUMMYFUNCTION("""COMPUTED_VALUE"""),"")</f>
        <v/>
      </c>
      <c r="H63" s="24" t="str">
        <f>IFERROR(__xludf.DUMMYFUNCTION("""COMPUTED_VALUE"""),"")</f>
        <v/>
      </c>
      <c r="I63" s="24" t="str">
        <f>IFERROR(__xludf.DUMMYFUNCTION("""COMPUTED_VALUE"""),"")</f>
        <v/>
      </c>
      <c r="J63" s="24" t="str">
        <f>IFERROR(__xludf.DUMMYFUNCTION("""COMPUTED_VALUE"""),"")</f>
        <v/>
      </c>
      <c r="K63" s="24" t="str">
        <f>IFERROR(__xludf.DUMMYFUNCTION("""COMPUTED_VALUE"""),"")</f>
        <v/>
      </c>
      <c r="L63" s="24" t="str">
        <f>IFERROR(__xludf.DUMMYFUNCTION("""COMPUTED_VALUE"""),"")</f>
        <v/>
      </c>
      <c r="M63" s="13" t="s">
        <v>35</v>
      </c>
      <c r="N63" s="24" t="str">
        <f>IFERROR(__xludf.DUMMYFUNCTION("""COMPUTED_VALUE"""),"")</f>
        <v/>
      </c>
      <c r="P63" s="24" t="str">
        <f>IFERROR(__xludf.DUMMYFUNCTION("""COMPUTED_VALUE"""),"")</f>
        <v/>
      </c>
    </row>
    <row r="64">
      <c r="A64" s="24" t="str">
        <f>IFERROR(__xludf.DUMMYFUNCTION("""COMPUTED_VALUE"""),"")</f>
        <v/>
      </c>
      <c r="B64" s="24" t="str">
        <f>IFERROR(__xludf.DUMMYFUNCTION("""COMPUTED_VALUE"""),"")</f>
        <v/>
      </c>
      <c r="C64" s="24" t="str">
        <f>IFERROR(__xludf.DUMMYFUNCTION("""COMPUTED_VALUE"""),"")</f>
        <v/>
      </c>
      <c r="D64" s="24" t="str">
        <f>IFERROR(__xludf.DUMMYFUNCTION("""COMPUTED_VALUE"""),"")</f>
        <v/>
      </c>
      <c r="E64" s="24" t="str">
        <f>IFERROR(__xludf.DUMMYFUNCTION("""COMPUTED_VALUE"""),"")</f>
        <v/>
      </c>
      <c r="F64" s="24" t="str">
        <f>IFERROR(__xludf.DUMMYFUNCTION("""COMPUTED_VALUE"""),"")</f>
        <v/>
      </c>
      <c r="G64" s="24" t="str">
        <f>IFERROR(__xludf.DUMMYFUNCTION("""COMPUTED_VALUE"""),"")</f>
        <v/>
      </c>
      <c r="H64" s="24" t="str">
        <f>IFERROR(__xludf.DUMMYFUNCTION("""COMPUTED_VALUE"""),"")</f>
        <v/>
      </c>
      <c r="I64" s="24" t="str">
        <f>IFERROR(__xludf.DUMMYFUNCTION("""COMPUTED_VALUE"""),"")</f>
        <v/>
      </c>
      <c r="J64" s="24" t="str">
        <f>IFERROR(__xludf.DUMMYFUNCTION("""COMPUTED_VALUE"""),"")</f>
        <v/>
      </c>
      <c r="K64" s="24" t="str">
        <f>IFERROR(__xludf.DUMMYFUNCTION("""COMPUTED_VALUE"""),"")</f>
        <v/>
      </c>
      <c r="L64" s="24" t="str">
        <f>IFERROR(__xludf.DUMMYFUNCTION("""COMPUTED_VALUE"""),"")</f>
        <v/>
      </c>
      <c r="M64" s="13" t="s">
        <v>35</v>
      </c>
      <c r="N64" s="24" t="str">
        <f>IFERROR(__xludf.DUMMYFUNCTION("""COMPUTED_VALUE"""),"")</f>
        <v/>
      </c>
      <c r="P64" s="24" t="str">
        <f>IFERROR(__xludf.DUMMYFUNCTION("""COMPUTED_VALUE"""),"")</f>
        <v/>
      </c>
    </row>
    <row r="65">
      <c r="A65" s="24" t="str">
        <f>IFERROR(__xludf.DUMMYFUNCTION("""COMPUTED_VALUE"""),"")</f>
        <v/>
      </c>
      <c r="B65" s="24" t="str">
        <f>IFERROR(__xludf.DUMMYFUNCTION("""COMPUTED_VALUE"""),"")</f>
        <v/>
      </c>
      <c r="C65" s="24" t="str">
        <f>IFERROR(__xludf.DUMMYFUNCTION("""COMPUTED_VALUE"""),"")</f>
        <v/>
      </c>
      <c r="D65" s="24" t="str">
        <f>IFERROR(__xludf.DUMMYFUNCTION("""COMPUTED_VALUE"""),"")</f>
        <v/>
      </c>
      <c r="E65" s="24" t="str">
        <f>IFERROR(__xludf.DUMMYFUNCTION("""COMPUTED_VALUE"""),"")</f>
        <v/>
      </c>
      <c r="F65" s="24" t="str">
        <f>IFERROR(__xludf.DUMMYFUNCTION("""COMPUTED_VALUE"""),"")</f>
        <v/>
      </c>
      <c r="G65" s="24" t="str">
        <f>IFERROR(__xludf.DUMMYFUNCTION("""COMPUTED_VALUE"""),"")</f>
        <v/>
      </c>
      <c r="H65" s="24" t="str">
        <f>IFERROR(__xludf.DUMMYFUNCTION("""COMPUTED_VALUE"""),"")</f>
        <v/>
      </c>
      <c r="I65" s="24" t="str">
        <f>IFERROR(__xludf.DUMMYFUNCTION("""COMPUTED_VALUE"""),"")</f>
        <v/>
      </c>
      <c r="J65" s="24" t="str">
        <f>IFERROR(__xludf.DUMMYFUNCTION("""COMPUTED_VALUE"""),"")</f>
        <v/>
      </c>
      <c r="K65" s="24" t="str">
        <f>IFERROR(__xludf.DUMMYFUNCTION("""COMPUTED_VALUE"""),"")</f>
        <v/>
      </c>
      <c r="L65" s="24" t="str">
        <f>IFERROR(__xludf.DUMMYFUNCTION("""COMPUTED_VALUE"""),"")</f>
        <v/>
      </c>
      <c r="M65" s="13" t="s">
        <v>35</v>
      </c>
      <c r="N65" s="24" t="str">
        <f>IFERROR(__xludf.DUMMYFUNCTION("""COMPUTED_VALUE"""),"")</f>
        <v/>
      </c>
      <c r="P65" s="24" t="str">
        <f>IFERROR(__xludf.DUMMYFUNCTION("""COMPUTED_VALUE"""),"")</f>
        <v/>
      </c>
    </row>
    <row r="66">
      <c r="A66" s="24" t="str">
        <f>IFERROR(__xludf.DUMMYFUNCTION("""COMPUTED_VALUE"""),"")</f>
        <v/>
      </c>
      <c r="B66" s="24" t="str">
        <f>IFERROR(__xludf.DUMMYFUNCTION("""COMPUTED_VALUE"""),"")</f>
        <v/>
      </c>
      <c r="C66" s="24" t="str">
        <f>IFERROR(__xludf.DUMMYFUNCTION("""COMPUTED_VALUE"""),"")</f>
        <v/>
      </c>
      <c r="D66" s="24" t="str">
        <f>IFERROR(__xludf.DUMMYFUNCTION("""COMPUTED_VALUE"""),"")</f>
        <v/>
      </c>
      <c r="E66" s="24" t="str">
        <f>IFERROR(__xludf.DUMMYFUNCTION("""COMPUTED_VALUE"""),"")</f>
        <v/>
      </c>
      <c r="F66" s="24" t="str">
        <f>IFERROR(__xludf.DUMMYFUNCTION("""COMPUTED_VALUE"""),"")</f>
        <v/>
      </c>
      <c r="G66" s="24" t="str">
        <f>IFERROR(__xludf.DUMMYFUNCTION("""COMPUTED_VALUE"""),"")</f>
        <v/>
      </c>
      <c r="H66" s="24" t="str">
        <f>IFERROR(__xludf.DUMMYFUNCTION("""COMPUTED_VALUE"""),"")</f>
        <v/>
      </c>
      <c r="I66" s="24" t="str">
        <f>IFERROR(__xludf.DUMMYFUNCTION("""COMPUTED_VALUE"""),"")</f>
        <v/>
      </c>
      <c r="J66" s="24" t="str">
        <f>IFERROR(__xludf.DUMMYFUNCTION("""COMPUTED_VALUE"""),"")</f>
        <v/>
      </c>
      <c r="K66" s="24" t="str">
        <f>IFERROR(__xludf.DUMMYFUNCTION("""COMPUTED_VALUE"""),"")</f>
        <v/>
      </c>
      <c r="L66" s="24" t="str">
        <f>IFERROR(__xludf.DUMMYFUNCTION("""COMPUTED_VALUE"""),"")</f>
        <v/>
      </c>
      <c r="M66" s="13" t="s">
        <v>35</v>
      </c>
      <c r="N66" s="24" t="str">
        <f>IFERROR(__xludf.DUMMYFUNCTION("""COMPUTED_VALUE"""),"")</f>
        <v/>
      </c>
      <c r="P66" s="24" t="str">
        <f>IFERROR(__xludf.DUMMYFUNCTION("""COMPUTED_VALUE"""),"")</f>
        <v/>
      </c>
    </row>
    <row r="67">
      <c r="A67" s="24" t="str">
        <f>IFERROR(__xludf.DUMMYFUNCTION("""COMPUTED_VALUE"""),"")</f>
        <v/>
      </c>
      <c r="B67" s="24" t="str">
        <f>IFERROR(__xludf.DUMMYFUNCTION("""COMPUTED_VALUE"""),"")</f>
        <v/>
      </c>
      <c r="C67" s="24" t="str">
        <f>IFERROR(__xludf.DUMMYFUNCTION("""COMPUTED_VALUE"""),"")</f>
        <v/>
      </c>
      <c r="D67" s="24" t="str">
        <f>IFERROR(__xludf.DUMMYFUNCTION("""COMPUTED_VALUE"""),"")</f>
        <v/>
      </c>
      <c r="E67" s="24" t="str">
        <f>IFERROR(__xludf.DUMMYFUNCTION("""COMPUTED_VALUE"""),"")</f>
        <v/>
      </c>
      <c r="F67" s="24" t="str">
        <f>IFERROR(__xludf.DUMMYFUNCTION("""COMPUTED_VALUE"""),"")</f>
        <v/>
      </c>
      <c r="G67" s="24" t="str">
        <f>IFERROR(__xludf.DUMMYFUNCTION("""COMPUTED_VALUE"""),"")</f>
        <v/>
      </c>
      <c r="H67" s="24" t="str">
        <f>IFERROR(__xludf.DUMMYFUNCTION("""COMPUTED_VALUE"""),"")</f>
        <v/>
      </c>
      <c r="I67" s="24" t="str">
        <f>IFERROR(__xludf.DUMMYFUNCTION("""COMPUTED_VALUE"""),"")</f>
        <v/>
      </c>
      <c r="J67" s="24" t="str">
        <f>IFERROR(__xludf.DUMMYFUNCTION("""COMPUTED_VALUE"""),"")</f>
        <v/>
      </c>
      <c r="K67" s="24" t="str">
        <f>IFERROR(__xludf.DUMMYFUNCTION("""COMPUTED_VALUE"""),"")</f>
        <v/>
      </c>
      <c r="L67" s="24" t="str">
        <f>IFERROR(__xludf.DUMMYFUNCTION("""COMPUTED_VALUE"""),"")</f>
        <v/>
      </c>
      <c r="M67" s="13" t="s">
        <v>35</v>
      </c>
      <c r="N67" s="24" t="str">
        <f>IFERROR(__xludf.DUMMYFUNCTION("""COMPUTED_VALUE"""),"")</f>
        <v/>
      </c>
      <c r="P67" s="24" t="str">
        <f>IFERROR(__xludf.DUMMYFUNCTION("""COMPUTED_VALUE"""),"")</f>
        <v/>
      </c>
    </row>
    <row r="68">
      <c r="A68" s="24" t="str">
        <f>IFERROR(__xludf.DUMMYFUNCTION("""COMPUTED_VALUE"""),"")</f>
        <v/>
      </c>
      <c r="B68" s="24" t="str">
        <f>IFERROR(__xludf.DUMMYFUNCTION("""COMPUTED_VALUE"""),"")</f>
        <v/>
      </c>
      <c r="C68" s="24" t="str">
        <f>IFERROR(__xludf.DUMMYFUNCTION("""COMPUTED_VALUE"""),"")</f>
        <v/>
      </c>
      <c r="D68" s="24" t="str">
        <f>IFERROR(__xludf.DUMMYFUNCTION("""COMPUTED_VALUE"""),"")</f>
        <v/>
      </c>
      <c r="E68" s="24" t="str">
        <f>IFERROR(__xludf.DUMMYFUNCTION("""COMPUTED_VALUE"""),"")</f>
        <v/>
      </c>
      <c r="F68" s="24" t="str">
        <f>IFERROR(__xludf.DUMMYFUNCTION("""COMPUTED_VALUE"""),"")</f>
        <v/>
      </c>
      <c r="G68" s="24" t="str">
        <f>IFERROR(__xludf.DUMMYFUNCTION("""COMPUTED_VALUE"""),"")</f>
        <v/>
      </c>
      <c r="H68" s="24" t="str">
        <f>IFERROR(__xludf.DUMMYFUNCTION("""COMPUTED_VALUE"""),"")</f>
        <v/>
      </c>
      <c r="I68" s="24" t="str">
        <f>IFERROR(__xludf.DUMMYFUNCTION("""COMPUTED_VALUE"""),"")</f>
        <v/>
      </c>
      <c r="J68" s="24" t="str">
        <f>IFERROR(__xludf.DUMMYFUNCTION("""COMPUTED_VALUE"""),"")</f>
        <v/>
      </c>
      <c r="K68" s="24" t="str">
        <f>IFERROR(__xludf.DUMMYFUNCTION("""COMPUTED_VALUE"""),"")</f>
        <v/>
      </c>
      <c r="L68" s="24" t="str">
        <f>IFERROR(__xludf.DUMMYFUNCTION("""COMPUTED_VALUE"""),"")</f>
        <v/>
      </c>
      <c r="M68" s="13" t="s">
        <v>35</v>
      </c>
      <c r="N68" s="24" t="str">
        <f>IFERROR(__xludf.DUMMYFUNCTION("""COMPUTED_VALUE"""),"")</f>
        <v/>
      </c>
      <c r="P68" s="24" t="str">
        <f>IFERROR(__xludf.DUMMYFUNCTION("""COMPUTED_VALUE"""),"")</f>
        <v/>
      </c>
    </row>
    <row r="69">
      <c r="A69" s="24" t="str">
        <f>IFERROR(__xludf.DUMMYFUNCTION("""COMPUTED_VALUE"""),"")</f>
        <v/>
      </c>
      <c r="B69" s="24" t="str">
        <f>IFERROR(__xludf.DUMMYFUNCTION("""COMPUTED_VALUE"""),"")</f>
        <v/>
      </c>
      <c r="C69" s="24" t="str">
        <f>IFERROR(__xludf.DUMMYFUNCTION("""COMPUTED_VALUE"""),"")</f>
        <v/>
      </c>
      <c r="D69" s="24" t="str">
        <f>IFERROR(__xludf.DUMMYFUNCTION("""COMPUTED_VALUE"""),"")</f>
        <v/>
      </c>
      <c r="E69" s="24" t="str">
        <f>IFERROR(__xludf.DUMMYFUNCTION("""COMPUTED_VALUE"""),"")</f>
        <v/>
      </c>
      <c r="F69" s="24" t="str">
        <f>IFERROR(__xludf.DUMMYFUNCTION("""COMPUTED_VALUE"""),"")</f>
        <v/>
      </c>
      <c r="G69" s="24" t="str">
        <f>IFERROR(__xludf.DUMMYFUNCTION("""COMPUTED_VALUE"""),"")</f>
        <v/>
      </c>
      <c r="H69" s="24" t="str">
        <f>IFERROR(__xludf.DUMMYFUNCTION("""COMPUTED_VALUE"""),"")</f>
        <v/>
      </c>
      <c r="I69" s="24" t="str">
        <f>IFERROR(__xludf.DUMMYFUNCTION("""COMPUTED_VALUE"""),"")</f>
        <v/>
      </c>
      <c r="J69" s="24" t="str">
        <f>IFERROR(__xludf.DUMMYFUNCTION("""COMPUTED_VALUE"""),"")</f>
        <v/>
      </c>
      <c r="K69" s="24" t="str">
        <f>IFERROR(__xludf.DUMMYFUNCTION("""COMPUTED_VALUE"""),"")</f>
        <v/>
      </c>
      <c r="L69" s="24" t="str">
        <f>IFERROR(__xludf.DUMMYFUNCTION("""COMPUTED_VALUE"""),"")</f>
        <v/>
      </c>
      <c r="M69" s="13" t="s">
        <v>35</v>
      </c>
      <c r="N69" s="24" t="str">
        <f>IFERROR(__xludf.DUMMYFUNCTION("""COMPUTED_VALUE"""),"")</f>
        <v/>
      </c>
      <c r="P69" s="24" t="str">
        <f>IFERROR(__xludf.DUMMYFUNCTION("""COMPUTED_VALUE"""),"")</f>
        <v/>
      </c>
    </row>
    <row r="70">
      <c r="A70" s="24" t="str">
        <f>IFERROR(__xludf.DUMMYFUNCTION("""COMPUTED_VALUE"""),"")</f>
        <v/>
      </c>
      <c r="B70" s="24" t="str">
        <f>IFERROR(__xludf.DUMMYFUNCTION("""COMPUTED_VALUE"""),"")</f>
        <v/>
      </c>
      <c r="C70" s="24" t="str">
        <f>IFERROR(__xludf.DUMMYFUNCTION("""COMPUTED_VALUE"""),"")</f>
        <v/>
      </c>
      <c r="D70" s="24" t="str">
        <f>IFERROR(__xludf.DUMMYFUNCTION("""COMPUTED_VALUE"""),"")</f>
        <v/>
      </c>
      <c r="E70" s="24" t="str">
        <f>IFERROR(__xludf.DUMMYFUNCTION("""COMPUTED_VALUE"""),"")</f>
        <v/>
      </c>
      <c r="F70" s="24" t="str">
        <f>IFERROR(__xludf.DUMMYFUNCTION("""COMPUTED_VALUE"""),"")</f>
        <v/>
      </c>
      <c r="G70" s="24" t="str">
        <f>IFERROR(__xludf.DUMMYFUNCTION("""COMPUTED_VALUE"""),"")</f>
        <v/>
      </c>
      <c r="H70" s="24" t="str">
        <f>IFERROR(__xludf.DUMMYFUNCTION("""COMPUTED_VALUE"""),"")</f>
        <v/>
      </c>
      <c r="I70" s="24" t="str">
        <f>IFERROR(__xludf.DUMMYFUNCTION("""COMPUTED_VALUE"""),"")</f>
        <v/>
      </c>
      <c r="J70" s="24" t="str">
        <f>IFERROR(__xludf.DUMMYFUNCTION("""COMPUTED_VALUE"""),"")</f>
        <v/>
      </c>
      <c r="K70" s="24" t="str">
        <f>IFERROR(__xludf.DUMMYFUNCTION("""COMPUTED_VALUE"""),"")</f>
        <v/>
      </c>
      <c r="L70" s="24" t="str">
        <f>IFERROR(__xludf.DUMMYFUNCTION("""COMPUTED_VALUE"""),"")</f>
        <v/>
      </c>
      <c r="M70" s="13" t="s">
        <v>35</v>
      </c>
      <c r="N70" s="24" t="str">
        <f>IFERROR(__xludf.DUMMYFUNCTION("""COMPUTED_VALUE"""),"")</f>
        <v/>
      </c>
      <c r="P70" s="24" t="str">
        <f>IFERROR(__xludf.DUMMYFUNCTION("""COMPUTED_VALUE"""),"")</f>
        <v/>
      </c>
    </row>
    <row r="71">
      <c r="A71" s="24" t="str">
        <f>IFERROR(__xludf.DUMMYFUNCTION("""COMPUTED_VALUE"""),"")</f>
        <v/>
      </c>
      <c r="B71" s="24" t="str">
        <f>IFERROR(__xludf.DUMMYFUNCTION("""COMPUTED_VALUE"""),"")</f>
        <v/>
      </c>
      <c r="C71" s="24" t="str">
        <f>IFERROR(__xludf.DUMMYFUNCTION("""COMPUTED_VALUE"""),"")</f>
        <v/>
      </c>
      <c r="D71" s="24" t="str">
        <f>IFERROR(__xludf.DUMMYFUNCTION("""COMPUTED_VALUE"""),"")</f>
        <v/>
      </c>
      <c r="E71" s="24" t="str">
        <f>IFERROR(__xludf.DUMMYFUNCTION("""COMPUTED_VALUE"""),"")</f>
        <v/>
      </c>
      <c r="F71" s="24" t="str">
        <f>IFERROR(__xludf.DUMMYFUNCTION("""COMPUTED_VALUE"""),"")</f>
        <v/>
      </c>
      <c r="G71" s="24" t="str">
        <f>IFERROR(__xludf.DUMMYFUNCTION("""COMPUTED_VALUE"""),"")</f>
        <v/>
      </c>
      <c r="H71" s="24" t="str">
        <f>IFERROR(__xludf.DUMMYFUNCTION("""COMPUTED_VALUE"""),"")</f>
        <v/>
      </c>
      <c r="I71" s="24" t="str">
        <f>IFERROR(__xludf.DUMMYFUNCTION("""COMPUTED_VALUE"""),"")</f>
        <v/>
      </c>
      <c r="J71" s="24" t="str">
        <f>IFERROR(__xludf.DUMMYFUNCTION("""COMPUTED_VALUE"""),"")</f>
        <v/>
      </c>
      <c r="K71" s="24" t="str">
        <f>IFERROR(__xludf.DUMMYFUNCTION("""COMPUTED_VALUE"""),"")</f>
        <v/>
      </c>
      <c r="L71" s="24" t="str">
        <f>IFERROR(__xludf.DUMMYFUNCTION("""COMPUTED_VALUE"""),"")</f>
        <v/>
      </c>
      <c r="M71" s="13" t="s">
        <v>35</v>
      </c>
      <c r="N71" s="24" t="str">
        <f>IFERROR(__xludf.DUMMYFUNCTION("""COMPUTED_VALUE"""),"")</f>
        <v/>
      </c>
      <c r="P71" s="24" t="str">
        <f>IFERROR(__xludf.DUMMYFUNCTION("""COMPUTED_VALUE"""),"")</f>
        <v/>
      </c>
    </row>
    <row r="72">
      <c r="A72" s="24" t="str">
        <f>IFERROR(__xludf.DUMMYFUNCTION("""COMPUTED_VALUE"""),"")</f>
        <v/>
      </c>
      <c r="B72" s="24" t="str">
        <f>IFERROR(__xludf.DUMMYFUNCTION("""COMPUTED_VALUE"""),"")</f>
        <v/>
      </c>
      <c r="C72" s="24" t="str">
        <f>IFERROR(__xludf.DUMMYFUNCTION("""COMPUTED_VALUE"""),"")</f>
        <v/>
      </c>
      <c r="D72" s="24" t="str">
        <f>IFERROR(__xludf.DUMMYFUNCTION("""COMPUTED_VALUE"""),"")</f>
        <v/>
      </c>
      <c r="E72" s="24" t="str">
        <f>IFERROR(__xludf.DUMMYFUNCTION("""COMPUTED_VALUE"""),"")</f>
        <v/>
      </c>
      <c r="F72" s="24" t="str">
        <f>IFERROR(__xludf.DUMMYFUNCTION("""COMPUTED_VALUE"""),"")</f>
        <v/>
      </c>
      <c r="G72" s="24" t="str">
        <f>IFERROR(__xludf.DUMMYFUNCTION("""COMPUTED_VALUE"""),"")</f>
        <v/>
      </c>
      <c r="H72" s="24" t="str">
        <f>IFERROR(__xludf.DUMMYFUNCTION("""COMPUTED_VALUE"""),"")</f>
        <v/>
      </c>
      <c r="I72" s="24" t="str">
        <f>IFERROR(__xludf.DUMMYFUNCTION("""COMPUTED_VALUE"""),"")</f>
        <v/>
      </c>
      <c r="J72" s="24" t="str">
        <f>IFERROR(__xludf.DUMMYFUNCTION("""COMPUTED_VALUE"""),"")</f>
        <v/>
      </c>
      <c r="K72" s="24" t="str">
        <f>IFERROR(__xludf.DUMMYFUNCTION("""COMPUTED_VALUE"""),"")</f>
        <v/>
      </c>
      <c r="L72" s="24" t="str">
        <f>IFERROR(__xludf.DUMMYFUNCTION("""COMPUTED_VALUE"""),"")</f>
        <v/>
      </c>
      <c r="M72" s="13" t="s">
        <v>35</v>
      </c>
      <c r="N72" s="24" t="str">
        <f>IFERROR(__xludf.DUMMYFUNCTION("""COMPUTED_VALUE"""),"")</f>
        <v/>
      </c>
      <c r="P72" s="24" t="str">
        <f>IFERROR(__xludf.DUMMYFUNCTION("""COMPUTED_VALUE"""),"")</f>
        <v/>
      </c>
    </row>
    <row r="73">
      <c r="A73" s="24" t="str">
        <f>IFERROR(__xludf.DUMMYFUNCTION("""COMPUTED_VALUE"""),"")</f>
        <v/>
      </c>
      <c r="B73" s="24" t="str">
        <f>IFERROR(__xludf.DUMMYFUNCTION("""COMPUTED_VALUE"""),"")</f>
        <v/>
      </c>
      <c r="C73" s="24" t="str">
        <f>IFERROR(__xludf.DUMMYFUNCTION("""COMPUTED_VALUE"""),"")</f>
        <v/>
      </c>
      <c r="D73" s="24" t="str">
        <f>IFERROR(__xludf.DUMMYFUNCTION("""COMPUTED_VALUE"""),"")</f>
        <v/>
      </c>
      <c r="E73" s="24" t="str">
        <f>IFERROR(__xludf.DUMMYFUNCTION("""COMPUTED_VALUE"""),"")</f>
        <v/>
      </c>
      <c r="F73" s="24" t="str">
        <f>IFERROR(__xludf.DUMMYFUNCTION("""COMPUTED_VALUE"""),"")</f>
        <v/>
      </c>
      <c r="G73" s="24" t="str">
        <f>IFERROR(__xludf.DUMMYFUNCTION("""COMPUTED_VALUE"""),"")</f>
        <v/>
      </c>
      <c r="H73" s="24" t="str">
        <f>IFERROR(__xludf.DUMMYFUNCTION("""COMPUTED_VALUE"""),"")</f>
        <v/>
      </c>
      <c r="I73" s="24" t="str">
        <f>IFERROR(__xludf.DUMMYFUNCTION("""COMPUTED_VALUE"""),"")</f>
        <v/>
      </c>
      <c r="J73" s="24" t="str">
        <f>IFERROR(__xludf.DUMMYFUNCTION("""COMPUTED_VALUE"""),"")</f>
        <v/>
      </c>
      <c r="K73" s="24" t="str">
        <f>IFERROR(__xludf.DUMMYFUNCTION("""COMPUTED_VALUE"""),"")</f>
        <v/>
      </c>
      <c r="L73" s="24" t="str">
        <f>IFERROR(__xludf.DUMMYFUNCTION("""COMPUTED_VALUE"""),"")</f>
        <v/>
      </c>
      <c r="M73" s="13" t="s">
        <v>35</v>
      </c>
      <c r="N73" s="24" t="str">
        <f>IFERROR(__xludf.DUMMYFUNCTION("""COMPUTED_VALUE"""),"")</f>
        <v/>
      </c>
      <c r="P73" s="24" t="str">
        <f>IFERROR(__xludf.DUMMYFUNCTION("""COMPUTED_VALUE"""),"")</f>
        <v/>
      </c>
    </row>
    <row r="74">
      <c r="A74" s="24" t="str">
        <f>IFERROR(__xludf.DUMMYFUNCTION("""COMPUTED_VALUE"""),"")</f>
        <v/>
      </c>
      <c r="B74" s="24" t="str">
        <f>IFERROR(__xludf.DUMMYFUNCTION("""COMPUTED_VALUE"""),"")</f>
        <v/>
      </c>
      <c r="C74" s="24" t="str">
        <f>IFERROR(__xludf.DUMMYFUNCTION("""COMPUTED_VALUE"""),"")</f>
        <v/>
      </c>
      <c r="D74" s="24" t="str">
        <f>IFERROR(__xludf.DUMMYFUNCTION("""COMPUTED_VALUE"""),"")</f>
        <v/>
      </c>
      <c r="E74" s="24" t="str">
        <f>IFERROR(__xludf.DUMMYFUNCTION("""COMPUTED_VALUE"""),"")</f>
        <v/>
      </c>
      <c r="F74" s="24" t="str">
        <f>IFERROR(__xludf.DUMMYFUNCTION("""COMPUTED_VALUE"""),"")</f>
        <v/>
      </c>
      <c r="G74" s="24" t="str">
        <f>IFERROR(__xludf.DUMMYFUNCTION("""COMPUTED_VALUE"""),"")</f>
        <v/>
      </c>
      <c r="H74" s="24" t="str">
        <f>IFERROR(__xludf.DUMMYFUNCTION("""COMPUTED_VALUE"""),"")</f>
        <v/>
      </c>
      <c r="I74" s="24" t="str">
        <f>IFERROR(__xludf.DUMMYFUNCTION("""COMPUTED_VALUE"""),"")</f>
        <v/>
      </c>
      <c r="J74" s="24" t="str">
        <f>IFERROR(__xludf.DUMMYFUNCTION("""COMPUTED_VALUE"""),"")</f>
        <v/>
      </c>
      <c r="K74" s="24" t="str">
        <f>IFERROR(__xludf.DUMMYFUNCTION("""COMPUTED_VALUE"""),"")</f>
        <v/>
      </c>
      <c r="L74" s="24" t="str">
        <f>IFERROR(__xludf.DUMMYFUNCTION("""COMPUTED_VALUE"""),"")</f>
        <v/>
      </c>
      <c r="M74" s="13" t="s">
        <v>35</v>
      </c>
      <c r="N74" s="24" t="str">
        <f>IFERROR(__xludf.DUMMYFUNCTION("""COMPUTED_VALUE"""),"")</f>
        <v/>
      </c>
      <c r="P74" s="24" t="str">
        <f>IFERROR(__xludf.DUMMYFUNCTION("""COMPUTED_VALUE"""),"")</f>
        <v/>
      </c>
    </row>
    <row r="75">
      <c r="A75" s="24" t="str">
        <f>IFERROR(__xludf.DUMMYFUNCTION("""COMPUTED_VALUE"""),"")</f>
        <v/>
      </c>
      <c r="B75" s="24" t="str">
        <f>IFERROR(__xludf.DUMMYFUNCTION("""COMPUTED_VALUE"""),"")</f>
        <v/>
      </c>
      <c r="C75" s="24" t="str">
        <f>IFERROR(__xludf.DUMMYFUNCTION("""COMPUTED_VALUE"""),"")</f>
        <v/>
      </c>
      <c r="D75" s="24" t="str">
        <f>IFERROR(__xludf.DUMMYFUNCTION("""COMPUTED_VALUE"""),"")</f>
        <v/>
      </c>
      <c r="E75" s="24" t="str">
        <f>IFERROR(__xludf.DUMMYFUNCTION("""COMPUTED_VALUE"""),"")</f>
        <v/>
      </c>
      <c r="F75" s="24" t="str">
        <f>IFERROR(__xludf.DUMMYFUNCTION("""COMPUTED_VALUE"""),"")</f>
        <v/>
      </c>
      <c r="G75" s="24" t="str">
        <f>IFERROR(__xludf.DUMMYFUNCTION("""COMPUTED_VALUE"""),"")</f>
        <v/>
      </c>
      <c r="H75" s="24" t="str">
        <f>IFERROR(__xludf.DUMMYFUNCTION("""COMPUTED_VALUE"""),"")</f>
        <v/>
      </c>
      <c r="I75" s="24" t="str">
        <f>IFERROR(__xludf.DUMMYFUNCTION("""COMPUTED_VALUE"""),"")</f>
        <v/>
      </c>
      <c r="J75" s="24" t="str">
        <f>IFERROR(__xludf.DUMMYFUNCTION("""COMPUTED_VALUE"""),"")</f>
        <v/>
      </c>
      <c r="K75" s="24" t="str">
        <f>IFERROR(__xludf.DUMMYFUNCTION("""COMPUTED_VALUE"""),"")</f>
        <v/>
      </c>
      <c r="L75" s="24" t="str">
        <f>IFERROR(__xludf.DUMMYFUNCTION("""COMPUTED_VALUE"""),"")</f>
        <v/>
      </c>
      <c r="M75" s="13" t="s">
        <v>35</v>
      </c>
      <c r="N75" s="24" t="str">
        <f>IFERROR(__xludf.DUMMYFUNCTION("""COMPUTED_VALUE"""),"")</f>
        <v/>
      </c>
      <c r="P75" s="24" t="str">
        <f>IFERROR(__xludf.DUMMYFUNCTION("""COMPUTED_VALUE"""),"")</f>
        <v/>
      </c>
    </row>
    <row r="76">
      <c r="A76" s="24" t="str">
        <f>IFERROR(__xludf.DUMMYFUNCTION("""COMPUTED_VALUE"""),"")</f>
        <v/>
      </c>
      <c r="B76" s="24" t="str">
        <f>IFERROR(__xludf.DUMMYFUNCTION("""COMPUTED_VALUE"""),"")</f>
        <v/>
      </c>
      <c r="C76" s="24" t="str">
        <f>IFERROR(__xludf.DUMMYFUNCTION("""COMPUTED_VALUE"""),"")</f>
        <v/>
      </c>
      <c r="D76" s="24" t="str">
        <f>IFERROR(__xludf.DUMMYFUNCTION("""COMPUTED_VALUE"""),"")</f>
        <v/>
      </c>
      <c r="E76" s="24" t="str">
        <f>IFERROR(__xludf.DUMMYFUNCTION("""COMPUTED_VALUE"""),"")</f>
        <v/>
      </c>
      <c r="F76" s="24" t="str">
        <f>IFERROR(__xludf.DUMMYFUNCTION("""COMPUTED_VALUE"""),"")</f>
        <v/>
      </c>
      <c r="G76" s="24" t="str">
        <f>IFERROR(__xludf.DUMMYFUNCTION("""COMPUTED_VALUE"""),"")</f>
        <v/>
      </c>
      <c r="H76" s="24" t="str">
        <f>IFERROR(__xludf.DUMMYFUNCTION("""COMPUTED_VALUE"""),"")</f>
        <v/>
      </c>
      <c r="I76" s="24" t="str">
        <f>IFERROR(__xludf.DUMMYFUNCTION("""COMPUTED_VALUE"""),"")</f>
        <v/>
      </c>
      <c r="J76" s="24" t="str">
        <f>IFERROR(__xludf.DUMMYFUNCTION("""COMPUTED_VALUE"""),"")</f>
        <v/>
      </c>
      <c r="K76" s="24" t="str">
        <f>IFERROR(__xludf.DUMMYFUNCTION("""COMPUTED_VALUE"""),"")</f>
        <v/>
      </c>
      <c r="L76" s="24" t="str">
        <f>IFERROR(__xludf.DUMMYFUNCTION("""COMPUTED_VALUE"""),"")</f>
        <v/>
      </c>
      <c r="M76" s="13" t="s">
        <v>35</v>
      </c>
      <c r="N76" s="24" t="str">
        <f>IFERROR(__xludf.DUMMYFUNCTION("""COMPUTED_VALUE"""),"")</f>
        <v/>
      </c>
      <c r="P76" s="24" t="str">
        <f>IFERROR(__xludf.DUMMYFUNCTION("""COMPUTED_VALUE"""),"")</f>
        <v/>
      </c>
    </row>
    <row r="77">
      <c r="A77" s="24" t="str">
        <f>IFERROR(__xludf.DUMMYFUNCTION("""COMPUTED_VALUE"""),"")</f>
        <v/>
      </c>
      <c r="B77" s="24" t="str">
        <f>IFERROR(__xludf.DUMMYFUNCTION("""COMPUTED_VALUE"""),"")</f>
        <v/>
      </c>
      <c r="C77" s="24" t="str">
        <f>IFERROR(__xludf.DUMMYFUNCTION("""COMPUTED_VALUE"""),"")</f>
        <v/>
      </c>
      <c r="D77" s="24" t="str">
        <f>IFERROR(__xludf.DUMMYFUNCTION("""COMPUTED_VALUE"""),"")</f>
        <v/>
      </c>
      <c r="E77" s="24" t="str">
        <f>IFERROR(__xludf.DUMMYFUNCTION("""COMPUTED_VALUE"""),"")</f>
        <v/>
      </c>
      <c r="F77" s="24" t="str">
        <f>IFERROR(__xludf.DUMMYFUNCTION("""COMPUTED_VALUE"""),"")</f>
        <v/>
      </c>
      <c r="G77" s="24" t="str">
        <f>IFERROR(__xludf.DUMMYFUNCTION("""COMPUTED_VALUE"""),"")</f>
        <v/>
      </c>
      <c r="H77" s="24" t="str">
        <f>IFERROR(__xludf.DUMMYFUNCTION("""COMPUTED_VALUE"""),"")</f>
        <v/>
      </c>
      <c r="I77" s="24" t="str">
        <f>IFERROR(__xludf.DUMMYFUNCTION("""COMPUTED_VALUE"""),"")</f>
        <v/>
      </c>
      <c r="J77" s="24" t="str">
        <f>IFERROR(__xludf.DUMMYFUNCTION("""COMPUTED_VALUE"""),"")</f>
        <v/>
      </c>
      <c r="K77" s="24" t="str">
        <f>IFERROR(__xludf.DUMMYFUNCTION("""COMPUTED_VALUE"""),"")</f>
        <v/>
      </c>
      <c r="L77" s="24" t="str">
        <f>IFERROR(__xludf.DUMMYFUNCTION("""COMPUTED_VALUE"""),"")</f>
        <v/>
      </c>
      <c r="M77" s="13" t="s">
        <v>35</v>
      </c>
      <c r="N77" s="24" t="str">
        <f>IFERROR(__xludf.DUMMYFUNCTION("""COMPUTED_VALUE"""),"")</f>
        <v/>
      </c>
      <c r="P77" s="24" t="str">
        <f>IFERROR(__xludf.DUMMYFUNCTION("""COMPUTED_VALUE"""),"")</f>
        <v/>
      </c>
    </row>
    <row r="78">
      <c r="A78" s="24" t="str">
        <f>IFERROR(__xludf.DUMMYFUNCTION("""COMPUTED_VALUE"""),"")</f>
        <v/>
      </c>
      <c r="B78" s="24" t="str">
        <f>IFERROR(__xludf.DUMMYFUNCTION("""COMPUTED_VALUE"""),"")</f>
        <v/>
      </c>
      <c r="C78" s="24" t="str">
        <f>IFERROR(__xludf.DUMMYFUNCTION("""COMPUTED_VALUE"""),"")</f>
        <v/>
      </c>
      <c r="D78" s="24" t="str">
        <f>IFERROR(__xludf.DUMMYFUNCTION("""COMPUTED_VALUE"""),"")</f>
        <v/>
      </c>
      <c r="E78" s="24" t="str">
        <f>IFERROR(__xludf.DUMMYFUNCTION("""COMPUTED_VALUE"""),"")</f>
        <v/>
      </c>
      <c r="F78" s="24" t="str">
        <f>IFERROR(__xludf.DUMMYFUNCTION("""COMPUTED_VALUE"""),"")</f>
        <v/>
      </c>
      <c r="G78" s="24" t="str">
        <f>IFERROR(__xludf.DUMMYFUNCTION("""COMPUTED_VALUE"""),"")</f>
        <v/>
      </c>
      <c r="H78" s="24" t="str">
        <f>IFERROR(__xludf.DUMMYFUNCTION("""COMPUTED_VALUE"""),"")</f>
        <v/>
      </c>
      <c r="I78" s="24" t="str">
        <f>IFERROR(__xludf.DUMMYFUNCTION("""COMPUTED_VALUE"""),"")</f>
        <v/>
      </c>
      <c r="J78" s="24" t="str">
        <f>IFERROR(__xludf.DUMMYFUNCTION("""COMPUTED_VALUE"""),"")</f>
        <v/>
      </c>
      <c r="K78" s="24" t="str">
        <f>IFERROR(__xludf.DUMMYFUNCTION("""COMPUTED_VALUE"""),"")</f>
        <v/>
      </c>
      <c r="L78" s="24" t="str">
        <f>IFERROR(__xludf.DUMMYFUNCTION("""COMPUTED_VALUE"""),"")</f>
        <v/>
      </c>
      <c r="M78" s="13" t="s">
        <v>35</v>
      </c>
      <c r="N78" s="24" t="str">
        <f>IFERROR(__xludf.DUMMYFUNCTION("""COMPUTED_VALUE"""),"")</f>
        <v/>
      </c>
      <c r="P78" s="24" t="str">
        <f>IFERROR(__xludf.DUMMYFUNCTION("""COMPUTED_VALUE"""),"")</f>
        <v/>
      </c>
    </row>
    <row r="79">
      <c r="A79" s="24" t="str">
        <f>IFERROR(__xludf.DUMMYFUNCTION("""COMPUTED_VALUE"""),"")</f>
        <v/>
      </c>
      <c r="B79" s="24" t="str">
        <f>IFERROR(__xludf.DUMMYFUNCTION("""COMPUTED_VALUE"""),"")</f>
        <v/>
      </c>
      <c r="C79" s="24" t="str">
        <f>IFERROR(__xludf.DUMMYFUNCTION("""COMPUTED_VALUE"""),"")</f>
        <v/>
      </c>
      <c r="D79" s="24" t="str">
        <f>IFERROR(__xludf.DUMMYFUNCTION("""COMPUTED_VALUE"""),"")</f>
        <v/>
      </c>
      <c r="E79" s="24" t="str">
        <f>IFERROR(__xludf.DUMMYFUNCTION("""COMPUTED_VALUE"""),"")</f>
        <v/>
      </c>
      <c r="F79" s="24" t="str">
        <f>IFERROR(__xludf.DUMMYFUNCTION("""COMPUTED_VALUE"""),"")</f>
        <v/>
      </c>
      <c r="G79" s="24" t="str">
        <f>IFERROR(__xludf.DUMMYFUNCTION("""COMPUTED_VALUE"""),"")</f>
        <v/>
      </c>
      <c r="H79" s="24" t="str">
        <f>IFERROR(__xludf.DUMMYFUNCTION("""COMPUTED_VALUE"""),"")</f>
        <v/>
      </c>
      <c r="I79" s="24" t="str">
        <f>IFERROR(__xludf.DUMMYFUNCTION("""COMPUTED_VALUE"""),"")</f>
        <v/>
      </c>
      <c r="J79" s="24" t="str">
        <f>IFERROR(__xludf.DUMMYFUNCTION("""COMPUTED_VALUE"""),"")</f>
        <v/>
      </c>
      <c r="K79" s="24" t="str">
        <f>IFERROR(__xludf.DUMMYFUNCTION("""COMPUTED_VALUE"""),"")</f>
        <v/>
      </c>
      <c r="L79" s="24" t="str">
        <f>IFERROR(__xludf.DUMMYFUNCTION("""COMPUTED_VALUE"""),"")</f>
        <v/>
      </c>
      <c r="M79" s="13" t="s">
        <v>35</v>
      </c>
      <c r="N79" s="24" t="str">
        <f>IFERROR(__xludf.DUMMYFUNCTION("""COMPUTED_VALUE"""),"")</f>
        <v/>
      </c>
      <c r="P79" s="24" t="str">
        <f>IFERROR(__xludf.DUMMYFUNCTION("""COMPUTED_VALUE"""),"")</f>
        <v/>
      </c>
    </row>
    <row r="80">
      <c r="A80" s="24" t="str">
        <f>IFERROR(__xludf.DUMMYFUNCTION("""COMPUTED_VALUE"""),"")</f>
        <v/>
      </c>
      <c r="B80" s="24" t="str">
        <f>IFERROR(__xludf.DUMMYFUNCTION("""COMPUTED_VALUE"""),"")</f>
        <v/>
      </c>
      <c r="C80" s="24" t="str">
        <f>IFERROR(__xludf.DUMMYFUNCTION("""COMPUTED_VALUE"""),"")</f>
        <v/>
      </c>
      <c r="D80" s="24" t="str">
        <f>IFERROR(__xludf.DUMMYFUNCTION("""COMPUTED_VALUE"""),"")</f>
        <v/>
      </c>
      <c r="E80" s="24" t="str">
        <f>IFERROR(__xludf.DUMMYFUNCTION("""COMPUTED_VALUE"""),"")</f>
        <v/>
      </c>
      <c r="F80" s="24" t="str">
        <f>IFERROR(__xludf.DUMMYFUNCTION("""COMPUTED_VALUE"""),"")</f>
        <v/>
      </c>
      <c r="G80" s="24" t="str">
        <f>IFERROR(__xludf.DUMMYFUNCTION("""COMPUTED_VALUE"""),"")</f>
        <v/>
      </c>
      <c r="H80" s="24" t="str">
        <f>IFERROR(__xludf.DUMMYFUNCTION("""COMPUTED_VALUE"""),"")</f>
        <v/>
      </c>
      <c r="I80" s="24" t="str">
        <f>IFERROR(__xludf.DUMMYFUNCTION("""COMPUTED_VALUE"""),"")</f>
        <v/>
      </c>
      <c r="J80" s="24" t="str">
        <f>IFERROR(__xludf.DUMMYFUNCTION("""COMPUTED_VALUE"""),"")</f>
        <v/>
      </c>
      <c r="K80" s="24" t="str">
        <f>IFERROR(__xludf.DUMMYFUNCTION("""COMPUTED_VALUE"""),"")</f>
        <v/>
      </c>
      <c r="L80" s="24" t="str">
        <f>IFERROR(__xludf.DUMMYFUNCTION("""COMPUTED_VALUE"""),"")</f>
        <v/>
      </c>
      <c r="M80" s="13" t="s">
        <v>35</v>
      </c>
      <c r="N80" s="24" t="str">
        <f>IFERROR(__xludf.DUMMYFUNCTION("""COMPUTED_VALUE"""),"")</f>
        <v/>
      </c>
      <c r="P80" s="24" t="str">
        <f>IFERROR(__xludf.DUMMYFUNCTION("""COMPUTED_VALUE"""),"")</f>
        <v/>
      </c>
    </row>
    <row r="81">
      <c r="A81" s="24" t="str">
        <f>IFERROR(__xludf.DUMMYFUNCTION("""COMPUTED_VALUE"""),"")</f>
        <v/>
      </c>
      <c r="B81" s="24" t="str">
        <f>IFERROR(__xludf.DUMMYFUNCTION("""COMPUTED_VALUE"""),"")</f>
        <v/>
      </c>
      <c r="C81" s="24" t="str">
        <f>IFERROR(__xludf.DUMMYFUNCTION("""COMPUTED_VALUE"""),"")</f>
        <v/>
      </c>
      <c r="D81" s="24" t="str">
        <f>IFERROR(__xludf.DUMMYFUNCTION("""COMPUTED_VALUE"""),"")</f>
        <v/>
      </c>
      <c r="E81" s="24" t="str">
        <f>IFERROR(__xludf.DUMMYFUNCTION("""COMPUTED_VALUE"""),"")</f>
        <v/>
      </c>
      <c r="F81" s="24" t="str">
        <f>IFERROR(__xludf.DUMMYFUNCTION("""COMPUTED_VALUE"""),"")</f>
        <v/>
      </c>
      <c r="G81" s="24" t="str">
        <f>IFERROR(__xludf.DUMMYFUNCTION("""COMPUTED_VALUE"""),"")</f>
        <v/>
      </c>
      <c r="H81" s="24" t="str">
        <f>IFERROR(__xludf.DUMMYFUNCTION("""COMPUTED_VALUE"""),"")</f>
        <v/>
      </c>
      <c r="I81" s="24" t="str">
        <f>IFERROR(__xludf.DUMMYFUNCTION("""COMPUTED_VALUE"""),"")</f>
        <v/>
      </c>
      <c r="J81" s="24" t="str">
        <f>IFERROR(__xludf.DUMMYFUNCTION("""COMPUTED_VALUE"""),"")</f>
        <v/>
      </c>
      <c r="K81" s="24" t="str">
        <f>IFERROR(__xludf.DUMMYFUNCTION("""COMPUTED_VALUE"""),"")</f>
        <v/>
      </c>
      <c r="L81" s="24" t="str">
        <f>IFERROR(__xludf.DUMMYFUNCTION("""COMPUTED_VALUE"""),"")</f>
        <v/>
      </c>
      <c r="M81" s="13" t="s">
        <v>35</v>
      </c>
      <c r="N81" s="24" t="str">
        <f>IFERROR(__xludf.DUMMYFUNCTION("""COMPUTED_VALUE"""),"")</f>
        <v/>
      </c>
      <c r="P81" s="24" t="str">
        <f>IFERROR(__xludf.DUMMYFUNCTION("""COMPUTED_VALUE"""),"")</f>
        <v/>
      </c>
    </row>
    <row r="82">
      <c r="A82" s="24" t="str">
        <f>IFERROR(__xludf.DUMMYFUNCTION("""COMPUTED_VALUE"""),"")</f>
        <v/>
      </c>
      <c r="B82" s="24" t="str">
        <f>IFERROR(__xludf.DUMMYFUNCTION("""COMPUTED_VALUE"""),"")</f>
        <v/>
      </c>
      <c r="C82" s="24" t="str">
        <f>IFERROR(__xludf.DUMMYFUNCTION("""COMPUTED_VALUE"""),"")</f>
        <v/>
      </c>
      <c r="D82" s="24" t="str">
        <f>IFERROR(__xludf.DUMMYFUNCTION("""COMPUTED_VALUE"""),"")</f>
        <v/>
      </c>
      <c r="E82" s="24" t="str">
        <f>IFERROR(__xludf.DUMMYFUNCTION("""COMPUTED_VALUE"""),"")</f>
        <v/>
      </c>
      <c r="F82" s="24" t="str">
        <f>IFERROR(__xludf.DUMMYFUNCTION("""COMPUTED_VALUE"""),"")</f>
        <v/>
      </c>
      <c r="G82" s="24" t="str">
        <f>IFERROR(__xludf.DUMMYFUNCTION("""COMPUTED_VALUE"""),"")</f>
        <v/>
      </c>
      <c r="H82" s="24" t="str">
        <f>IFERROR(__xludf.DUMMYFUNCTION("""COMPUTED_VALUE"""),"")</f>
        <v/>
      </c>
      <c r="I82" s="24" t="str">
        <f>IFERROR(__xludf.DUMMYFUNCTION("""COMPUTED_VALUE"""),"")</f>
        <v/>
      </c>
      <c r="J82" s="24" t="str">
        <f>IFERROR(__xludf.DUMMYFUNCTION("""COMPUTED_VALUE"""),"")</f>
        <v/>
      </c>
      <c r="K82" s="24" t="str">
        <f>IFERROR(__xludf.DUMMYFUNCTION("""COMPUTED_VALUE"""),"")</f>
        <v/>
      </c>
      <c r="L82" s="24" t="str">
        <f>IFERROR(__xludf.DUMMYFUNCTION("""COMPUTED_VALUE"""),"")</f>
        <v/>
      </c>
      <c r="M82" s="13" t="s">
        <v>35</v>
      </c>
      <c r="N82" s="24" t="str">
        <f>IFERROR(__xludf.DUMMYFUNCTION("""COMPUTED_VALUE"""),"")</f>
        <v/>
      </c>
      <c r="P82" s="24" t="str">
        <f>IFERROR(__xludf.DUMMYFUNCTION("""COMPUTED_VALUE"""),"")</f>
        <v/>
      </c>
    </row>
    <row r="83">
      <c r="A83" s="24" t="str">
        <f>IFERROR(__xludf.DUMMYFUNCTION("""COMPUTED_VALUE"""),"")</f>
        <v/>
      </c>
      <c r="B83" s="24" t="str">
        <f>IFERROR(__xludf.DUMMYFUNCTION("""COMPUTED_VALUE"""),"")</f>
        <v/>
      </c>
      <c r="C83" s="24" t="str">
        <f>IFERROR(__xludf.DUMMYFUNCTION("""COMPUTED_VALUE"""),"")</f>
        <v/>
      </c>
      <c r="D83" s="24" t="str">
        <f>IFERROR(__xludf.DUMMYFUNCTION("""COMPUTED_VALUE"""),"")</f>
        <v/>
      </c>
      <c r="E83" s="24" t="str">
        <f>IFERROR(__xludf.DUMMYFUNCTION("""COMPUTED_VALUE"""),"")</f>
        <v/>
      </c>
      <c r="F83" s="24" t="str">
        <f>IFERROR(__xludf.DUMMYFUNCTION("""COMPUTED_VALUE"""),"")</f>
        <v/>
      </c>
      <c r="G83" s="24" t="str">
        <f>IFERROR(__xludf.DUMMYFUNCTION("""COMPUTED_VALUE"""),"")</f>
        <v/>
      </c>
      <c r="H83" s="24" t="str">
        <f>IFERROR(__xludf.DUMMYFUNCTION("""COMPUTED_VALUE"""),"")</f>
        <v/>
      </c>
      <c r="I83" s="24" t="str">
        <f>IFERROR(__xludf.DUMMYFUNCTION("""COMPUTED_VALUE"""),"")</f>
        <v/>
      </c>
      <c r="J83" s="24" t="str">
        <f>IFERROR(__xludf.DUMMYFUNCTION("""COMPUTED_VALUE"""),"")</f>
        <v/>
      </c>
      <c r="K83" s="24" t="str">
        <f>IFERROR(__xludf.DUMMYFUNCTION("""COMPUTED_VALUE"""),"")</f>
        <v/>
      </c>
      <c r="L83" s="24" t="str">
        <f>IFERROR(__xludf.DUMMYFUNCTION("""COMPUTED_VALUE"""),"")</f>
        <v/>
      </c>
      <c r="M83" s="13" t="s">
        <v>35</v>
      </c>
      <c r="N83" s="24" t="str">
        <f>IFERROR(__xludf.DUMMYFUNCTION("""COMPUTED_VALUE"""),"")</f>
        <v/>
      </c>
      <c r="P83" s="24" t="str">
        <f>IFERROR(__xludf.DUMMYFUNCTION("""COMPUTED_VALUE"""),"")</f>
        <v/>
      </c>
    </row>
    <row r="84">
      <c r="A84" s="24" t="str">
        <f>IFERROR(__xludf.DUMMYFUNCTION("""COMPUTED_VALUE"""),"")</f>
        <v/>
      </c>
      <c r="B84" s="24" t="str">
        <f>IFERROR(__xludf.DUMMYFUNCTION("""COMPUTED_VALUE"""),"")</f>
        <v/>
      </c>
      <c r="C84" s="24" t="str">
        <f>IFERROR(__xludf.DUMMYFUNCTION("""COMPUTED_VALUE"""),"")</f>
        <v/>
      </c>
      <c r="D84" s="24" t="str">
        <f>IFERROR(__xludf.DUMMYFUNCTION("""COMPUTED_VALUE"""),"")</f>
        <v/>
      </c>
      <c r="E84" s="24" t="str">
        <f>IFERROR(__xludf.DUMMYFUNCTION("""COMPUTED_VALUE"""),"")</f>
        <v/>
      </c>
      <c r="F84" s="24" t="str">
        <f>IFERROR(__xludf.DUMMYFUNCTION("""COMPUTED_VALUE"""),"")</f>
        <v/>
      </c>
      <c r="G84" s="24" t="str">
        <f>IFERROR(__xludf.DUMMYFUNCTION("""COMPUTED_VALUE"""),"")</f>
        <v/>
      </c>
      <c r="H84" s="24" t="str">
        <f>IFERROR(__xludf.DUMMYFUNCTION("""COMPUTED_VALUE"""),"")</f>
        <v/>
      </c>
      <c r="I84" s="24" t="str">
        <f>IFERROR(__xludf.DUMMYFUNCTION("""COMPUTED_VALUE"""),"")</f>
        <v/>
      </c>
      <c r="J84" s="24" t="str">
        <f>IFERROR(__xludf.DUMMYFUNCTION("""COMPUTED_VALUE"""),"")</f>
        <v/>
      </c>
      <c r="K84" s="24" t="str">
        <f>IFERROR(__xludf.DUMMYFUNCTION("""COMPUTED_VALUE"""),"")</f>
        <v/>
      </c>
      <c r="L84" s="24" t="str">
        <f>IFERROR(__xludf.DUMMYFUNCTION("""COMPUTED_VALUE"""),"")</f>
        <v/>
      </c>
      <c r="M84" s="13" t="s">
        <v>35</v>
      </c>
      <c r="N84" s="24" t="str">
        <f>IFERROR(__xludf.DUMMYFUNCTION("""COMPUTED_VALUE"""),"")</f>
        <v/>
      </c>
      <c r="P84" s="24" t="str">
        <f>IFERROR(__xludf.DUMMYFUNCTION("""COMPUTED_VALUE"""),"")</f>
        <v/>
      </c>
    </row>
    <row r="85">
      <c r="A85" s="24" t="str">
        <f>IFERROR(__xludf.DUMMYFUNCTION("""COMPUTED_VALUE"""),"")</f>
        <v/>
      </c>
      <c r="B85" s="24" t="str">
        <f>IFERROR(__xludf.DUMMYFUNCTION("""COMPUTED_VALUE"""),"")</f>
        <v/>
      </c>
      <c r="C85" s="24" t="str">
        <f>IFERROR(__xludf.DUMMYFUNCTION("""COMPUTED_VALUE"""),"")</f>
        <v/>
      </c>
      <c r="D85" s="24" t="str">
        <f>IFERROR(__xludf.DUMMYFUNCTION("""COMPUTED_VALUE"""),"")</f>
        <v/>
      </c>
      <c r="E85" s="24" t="str">
        <f>IFERROR(__xludf.DUMMYFUNCTION("""COMPUTED_VALUE"""),"")</f>
        <v/>
      </c>
      <c r="F85" s="24" t="str">
        <f>IFERROR(__xludf.DUMMYFUNCTION("""COMPUTED_VALUE"""),"")</f>
        <v/>
      </c>
      <c r="G85" s="24" t="str">
        <f>IFERROR(__xludf.DUMMYFUNCTION("""COMPUTED_VALUE"""),"")</f>
        <v/>
      </c>
      <c r="H85" s="24" t="str">
        <f>IFERROR(__xludf.DUMMYFUNCTION("""COMPUTED_VALUE"""),"")</f>
        <v/>
      </c>
      <c r="I85" s="24" t="str">
        <f>IFERROR(__xludf.DUMMYFUNCTION("""COMPUTED_VALUE"""),"")</f>
        <v/>
      </c>
      <c r="J85" s="24" t="str">
        <f>IFERROR(__xludf.DUMMYFUNCTION("""COMPUTED_VALUE"""),"")</f>
        <v/>
      </c>
      <c r="K85" s="24" t="str">
        <f>IFERROR(__xludf.DUMMYFUNCTION("""COMPUTED_VALUE"""),"")</f>
        <v/>
      </c>
      <c r="L85" s="24" t="str">
        <f>IFERROR(__xludf.DUMMYFUNCTION("""COMPUTED_VALUE"""),"")</f>
        <v/>
      </c>
      <c r="M85" s="13" t="s">
        <v>35</v>
      </c>
      <c r="N85" s="24" t="str">
        <f>IFERROR(__xludf.DUMMYFUNCTION("""COMPUTED_VALUE"""),"")</f>
        <v/>
      </c>
      <c r="P85" s="24" t="str">
        <f>IFERROR(__xludf.DUMMYFUNCTION("""COMPUTED_VALUE"""),"")</f>
        <v/>
      </c>
    </row>
    <row r="86">
      <c r="A86" s="24" t="str">
        <f>IFERROR(__xludf.DUMMYFUNCTION("""COMPUTED_VALUE"""),"")</f>
        <v/>
      </c>
      <c r="B86" s="24" t="str">
        <f>IFERROR(__xludf.DUMMYFUNCTION("""COMPUTED_VALUE"""),"")</f>
        <v/>
      </c>
      <c r="C86" s="24" t="str">
        <f>IFERROR(__xludf.DUMMYFUNCTION("""COMPUTED_VALUE"""),"")</f>
        <v/>
      </c>
      <c r="D86" s="24" t="str">
        <f>IFERROR(__xludf.DUMMYFUNCTION("""COMPUTED_VALUE"""),"")</f>
        <v/>
      </c>
      <c r="E86" s="24" t="str">
        <f>IFERROR(__xludf.DUMMYFUNCTION("""COMPUTED_VALUE"""),"")</f>
        <v/>
      </c>
      <c r="F86" s="24" t="str">
        <f>IFERROR(__xludf.DUMMYFUNCTION("""COMPUTED_VALUE"""),"")</f>
        <v/>
      </c>
      <c r="G86" s="24" t="str">
        <f>IFERROR(__xludf.DUMMYFUNCTION("""COMPUTED_VALUE"""),"")</f>
        <v/>
      </c>
      <c r="H86" s="24" t="str">
        <f>IFERROR(__xludf.DUMMYFUNCTION("""COMPUTED_VALUE"""),"")</f>
        <v/>
      </c>
      <c r="I86" s="24" t="str">
        <f>IFERROR(__xludf.DUMMYFUNCTION("""COMPUTED_VALUE"""),"")</f>
        <v/>
      </c>
      <c r="J86" s="24" t="str">
        <f>IFERROR(__xludf.DUMMYFUNCTION("""COMPUTED_VALUE"""),"")</f>
        <v/>
      </c>
      <c r="K86" s="24" t="str">
        <f>IFERROR(__xludf.DUMMYFUNCTION("""COMPUTED_VALUE"""),"")</f>
        <v/>
      </c>
      <c r="L86" s="24" t="str">
        <f>IFERROR(__xludf.DUMMYFUNCTION("""COMPUTED_VALUE"""),"")</f>
        <v/>
      </c>
      <c r="M86" s="13" t="s">
        <v>35</v>
      </c>
      <c r="N86" s="24" t="str">
        <f>IFERROR(__xludf.DUMMYFUNCTION("""COMPUTED_VALUE"""),"")</f>
        <v/>
      </c>
      <c r="P86" s="24" t="str">
        <f>IFERROR(__xludf.DUMMYFUNCTION("""COMPUTED_VALUE"""),"")</f>
        <v/>
      </c>
    </row>
    <row r="87">
      <c r="A87" s="24" t="str">
        <f>IFERROR(__xludf.DUMMYFUNCTION("""COMPUTED_VALUE"""),"")</f>
        <v/>
      </c>
      <c r="B87" s="24" t="str">
        <f>IFERROR(__xludf.DUMMYFUNCTION("""COMPUTED_VALUE"""),"")</f>
        <v/>
      </c>
      <c r="C87" s="24" t="str">
        <f>IFERROR(__xludf.DUMMYFUNCTION("""COMPUTED_VALUE"""),"")</f>
        <v/>
      </c>
      <c r="D87" s="24" t="str">
        <f>IFERROR(__xludf.DUMMYFUNCTION("""COMPUTED_VALUE"""),"")</f>
        <v/>
      </c>
      <c r="E87" s="24" t="str">
        <f>IFERROR(__xludf.DUMMYFUNCTION("""COMPUTED_VALUE"""),"")</f>
        <v/>
      </c>
      <c r="F87" s="24" t="str">
        <f>IFERROR(__xludf.DUMMYFUNCTION("""COMPUTED_VALUE"""),"")</f>
        <v/>
      </c>
      <c r="G87" s="24" t="str">
        <f>IFERROR(__xludf.DUMMYFUNCTION("""COMPUTED_VALUE"""),"")</f>
        <v/>
      </c>
      <c r="H87" s="24" t="str">
        <f>IFERROR(__xludf.DUMMYFUNCTION("""COMPUTED_VALUE"""),"")</f>
        <v/>
      </c>
      <c r="I87" s="24" t="str">
        <f>IFERROR(__xludf.DUMMYFUNCTION("""COMPUTED_VALUE"""),"")</f>
        <v/>
      </c>
      <c r="J87" s="24" t="str">
        <f>IFERROR(__xludf.DUMMYFUNCTION("""COMPUTED_VALUE"""),"")</f>
        <v/>
      </c>
      <c r="K87" s="24" t="str">
        <f>IFERROR(__xludf.DUMMYFUNCTION("""COMPUTED_VALUE"""),"")</f>
        <v/>
      </c>
      <c r="L87" s="24" t="str">
        <f>IFERROR(__xludf.DUMMYFUNCTION("""COMPUTED_VALUE"""),"")</f>
        <v/>
      </c>
      <c r="M87" s="13" t="s">
        <v>35</v>
      </c>
      <c r="N87" s="24" t="str">
        <f>IFERROR(__xludf.DUMMYFUNCTION("""COMPUTED_VALUE"""),"")</f>
        <v/>
      </c>
      <c r="P87" s="24" t="str">
        <f>IFERROR(__xludf.DUMMYFUNCTION("""COMPUTED_VALUE"""),"")</f>
        <v/>
      </c>
    </row>
    <row r="88">
      <c r="A88" s="24" t="str">
        <f>IFERROR(__xludf.DUMMYFUNCTION("""COMPUTED_VALUE"""),"")</f>
        <v/>
      </c>
      <c r="B88" s="24" t="str">
        <f>IFERROR(__xludf.DUMMYFUNCTION("""COMPUTED_VALUE"""),"")</f>
        <v/>
      </c>
      <c r="C88" s="24" t="str">
        <f>IFERROR(__xludf.DUMMYFUNCTION("""COMPUTED_VALUE"""),"")</f>
        <v/>
      </c>
      <c r="D88" s="24" t="str">
        <f>IFERROR(__xludf.DUMMYFUNCTION("""COMPUTED_VALUE"""),"")</f>
        <v/>
      </c>
      <c r="E88" s="24" t="str">
        <f>IFERROR(__xludf.DUMMYFUNCTION("""COMPUTED_VALUE"""),"")</f>
        <v/>
      </c>
      <c r="F88" s="24" t="str">
        <f>IFERROR(__xludf.DUMMYFUNCTION("""COMPUTED_VALUE"""),"")</f>
        <v/>
      </c>
      <c r="G88" s="24" t="str">
        <f>IFERROR(__xludf.DUMMYFUNCTION("""COMPUTED_VALUE"""),"")</f>
        <v/>
      </c>
      <c r="H88" s="24" t="str">
        <f>IFERROR(__xludf.DUMMYFUNCTION("""COMPUTED_VALUE"""),"")</f>
        <v/>
      </c>
      <c r="I88" s="24" t="str">
        <f>IFERROR(__xludf.DUMMYFUNCTION("""COMPUTED_VALUE"""),"")</f>
        <v/>
      </c>
      <c r="J88" s="24" t="str">
        <f>IFERROR(__xludf.DUMMYFUNCTION("""COMPUTED_VALUE"""),"")</f>
        <v/>
      </c>
      <c r="K88" s="24" t="str">
        <f>IFERROR(__xludf.DUMMYFUNCTION("""COMPUTED_VALUE"""),"")</f>
        <v/>
      </c>
      <c r="L88" s="24" t="str">
        <f>IFERROR(__xludf.DUMMYFUNCTION("""COMPUTED_VALUE"""),"")</f>
        <v/>
      </c>
      <c r="M88" s="13" t="s">
        <v>35</v>
      </c>
      <c r="N88" s="24" t="str">
        <f>IFERROR(__xludf.DUMMYFUNCTION("""COMPUTED_VALUE"""),"")</f>
        <v/>
      </c>
      <c r="P88" s="24" t="str">
        <f>IFERROR(__xludf.DUMMYFUNCTION("""COMPUTED_VALUE"""),"")</f>
        <v/>
      </c>
    </row>
    <row r="89">
      <c r="A89" s="24" t="str">
        <f>IFERROR(__xludf.DUMMYFUNCTION("""COMPUTED_VALUE"""),"")</f>
        <v/>
      </c>
      <c r="B89" s="24" t="str">
        <f>IFERROR(__xludf.DUMMYFUNCTION("""COMPUTED_VALUE"""),"")</f>
        <v/>
      </c>
      <c r="C89" s="24" t="str">
        <f>IFERROR(__xludf.DUMMYFUNCTION("""COMPUTED_VALUE"""),"")</f>
        <v/>
      </c>
      <c r="D89" s="24" t="str">
        <f>IFERROR(__xludf.DUMMYFUNCTION("""COMPUTED_VALUE"""),"")</f>
        <v/>
      </c>
      <c r="E89" s="24" t="str">
        <f>IFERROR(__xludf.DUMMYFUNCTION("""COMPUTED_VALUE"""),"")</f>
        <v/>
      </c>
      <c r="F89" s="24" t="str">
        <f>IFERROR(__xludf.DUMMYFUNCTION("""COMPUTED_VALUE"""),"")</f>
        <v/>
      </c>
      <c r="G89" s="24" t="str">
        <f>IFERROR(__xludf.DUMMYFUNCTION("""COMPUTED_VALUE"""),"")</f>
        <v/>
      </c>
      <c r="H89" s="24" t="str">
        <f>IFERROR(__xludf.DUMMYFUNCTION("""COMPUTED_VALUE"""),"")</f>
        <v/>
      </c>
      <c r="I89" s="24" t="str">
        <f>IFERROR(__xludf.DUMMYFUNCTION("""COMPUTED_VALUE"""),"")</f>
        <v/>
      </c>
      <c r="J89" s="24" t="str">
        <f>IFERROR(__xludf.DUMMYFUNCTION("""COMPUTED_VALUE"""),"")</f>
        <v/>
      </c>
      <c r="K89" s="24" t="str">
        <f>IFERROR(__xludf.DUMMYFUNCTION("""COMPUTED_VALUE"""),"")</f>
        <v/>
      </c>
      <c r="L89" s="24" t="str">
        <f>IFERROR(__xludf.DUMMYFUNCTION("""COMPUTED_VALUE"""),"")</f>
        <v/>
      </c>
      <c r="M89" s="13" t="s">
        <v>35</v>
      </c>
      <c r="N89" s="24" t="str">
        <f>IFERROR(__xludf.DUMMYFUNCTION("""COMPUTED_VALUE"""),"")</f>
        <v/>
      </c>
      <c r="P89" s="24" t="str">
        <f>IFERROR(__xludf.DUMMYFUNCTION("""COMPUTED_VALUE"""),"")</f>
        <v/>
      </c>
    </row>
    <row r="90">
      <c r="A90" s="24" t="str">
        <f>IFERROR(__xludf.DUMMYFUNCTION("""COMPUTED_VALUE"""),"")</f>
        <v/>
      </c>
      <c r="B90" s="24" t="str">
        <f>IFERROR(__xludf.DUMMYFUNCTION("""COMPUTED_VALUE"""),"")</f>
        <v/>
      </c>
      <c r="C90" s="24" t="str">
        <f>IFERROR(__xludf.DUMMYFUNCTION("""COMPUTED_VALUE"""),"")</f>
        <v/>
      </c>
      <c r="D90" s="24" t="str">
        <f>IFERROR(__xludf.DUMMYFUNCTION("""COMPUTED_VALUE"""),"")</f>
        <v/>
      </c>
      <c r="E90" s="24" t="str">
        <f>IFERROR(__xludf.DUMMYFUNCTION("""COMPUTED_VALUE"""),"")</f>
        <v/>
      </c>
      <c r="F90" s="24" t="str">
        <f>IFERROR(__xludf.DUMMYFUNCTION("""COMPUTED_VALUE"""),"")</f>
        <v/>
      </c>
      <c r="G90" s="24" t="str">
        <f>IFERROR(__xludf.DUMMYFUNCTION("""COMPUTED_VALUE"""),"")</f>
        <v/>
      </c>
      <c r="H90" s="24" t="str">
        <f>IFERROR(__xludf.DUMMYFUNCTION("""COMPUTED_VALUE"""),"")</f>
        <v/>
      </c>
      <c r="I90" s="24" t="str">
        <f>IFERROR(__xludf.DUMMYFUNCTION("""COMPUTED_VALUE"""),"")</f>
        <v/>
      </c>
      <c r="J90" s="24" t="str">
        <f>IFERROR(__xludf.DUMMYFUNCTION("""COMPUTED_VALUE"""),"")</f>
        <v/>
      </c>
      <c r="K90" s="24" t="str">
        <f>IFERROR(__xludf.DUMMYFUNCTION("""COMPUTED_VALUE"""),"")</f>
        <v/>
      </c>
      <c r="L90" s="24" t="str">
        <f>IFERROR(__xludf.DUMMYFUNCTION("""COMPUTED_VALUE"""),"")</f>
        <v/>
      </c>
      <c r="M90" s="13" t="s">
        <v>35</v>
      </c>
      <c r="N90" s="24" t="str">
        <f>IFERROR(__xludf.DUMMYFUNCTION("""COMPUTED_VALUE"""),"")</f>
        <v/>
      </c>
      <c r="P90" s="24" t="str">
        <f>IFERROR(__xludf.DUMMYFUNCTION("""COMPUTED_VALUE"""),"")</f>
        <v/>
      </c>
    </row>
    <row r="91">
      <c r="A91" s="24" t="str">
        <f>IFERROR(__xludf.DUMMYFUNCTION("""COMPUTED_VALUE"""),"")</f>
        <v/>
      </c>
      <c r="B91" s="24" t="str">
        <f>IFERROR(__xludf.DUMMYFUNCTION("""COMPUTED_VALUE"""),"")</f>
        <v/>
      </c>
      <c r="C91" s="24" t="str">
        <f>IFERROR(__xludf.DUMMYFUNCTION("""COMPUTED_VALUE"""),"")</f>
        <v/>
      </c>
      <c r="D91" s="24" t="str">
        <f>IFERROR(__xludf.DUMMYFUNCTION("""COMPUTED_VALUE"""),"")</f>
        <v/>
      </c>
      <c r="E91" s="24" t="str">
        <f>IFERROR(__xludf.DUMMYFUNCTION("""COMPUTED_VALUE"""),"")</f>
        <v/>
      </c>
      <c r="F91" s="24" t="str">
        <f>IFERROR(__xludf.DUMMYFUNCTION("""COMPUTED_VALUE"""),"")</f>
        <v/>
      </c>
      <c r="G91" s="24" t="str">
        <f>IFERROR(__xludf.DUMMYFUNCTION("""COMPUTED_VALUE"""),"")</f>
        <v/>
      </c>
      <c r="H91" s="24" t="str">
        <f>IFERROR(__xludf.DUMMYFUNCTION("""COMPUTED_VALUE"""),"")</f>
        <v/>
      </c>
      <c r="I91" s="24" t="str">
        <f>IFERROR(__xludf.DUMMYFUNCTION("""COMPUTED_VALUE"""),"")</f>
        <v/>
      </c>
      <c r="J91" s="24" t="str">
        <f>IFERROR(__xludf.DUMMYFUNCTION("""COMPUTED_VALUE"""),"")</f>
        <v/>
      </c>
      <c r="K91" s="24" t="str">
        <f>IFERROR(__xludf.DUMMYFUNCTION("""COMPUTED_VALUE"""),"")</f>
        <v/>
      </c>
      <c r="L91" s="24" t="str">
        <f>IFERROR(__xludf.DUMMYFUNCTION("""COMPUTED_VALUE"""),"")</f>
        <v/>
      </c>
      <c r="M91" s="13" t="s">
        <v>35</v>
      </c>
      <c r="N91" s="24" t="str">
        <f>IFERROR(__xludf.DUMMYFUNCTION("""COMPUTED_VALUE"""),"")</f>
        <v/>
      </c>
      <c r="P91" s="24" t="str">
        <f>IFERROR(__xludf.DUMMYFUNCTION("""COMPUTED_VALUE"""),"")</f>
        <v/>
      </c>
    </row>
    <row r="92">
      <c r="A92" s="24" t="str">
        <f>IFERROR(__xludf.DUMMYFUNCTION("""COMPUTED_VALUE"""),"")</f>
        <v/>
      </c>
      <c r="B92" s="24" t="str">
        <f>IFERROR(__xludf.DUMMYFUNCTION("""COMPUTED_VALUE"""),"")</f>
        <v/>
      </c>
      <c r="C92" s="24" t="str">
        <f>IFERROR(__xludf.DUMMYFUNCTION("""COMPUTED_VALUE"""),"")</f>
        <v/>
      </c>
      <c r="D92" s="24" t="str">
        <f>IFERROR(__xludf.DUMMYFUNCTION("""COMPUTED_VALUE"""),"")</f>
        <v/>
      </c>
      <c r="E92" s="24" t="str">
        <f>IFERROR(__xludf.DUMMYFUNCTION("""COMPUTED_VALUE"""),"")</f>
        <v/>
      </c>
      <c r="F92" s="24" t="str">
        <f>IFERROR(__xludf.DUMMYFUNCTION("""COMPUTED_VALUE"""),"")</f>
        <v/>
      </c>
      <c r="G92" s="24" t="str">
        <f>IFERROR(__xludf.DUMMYFUNCTION("""COMPUTED_VALUE"""),"")</f>
        <v/>
      </c>
      <c r="H92" s="24" t="str">
        <f>IFERROR(__xludf.DUMMYFUNCTION("""COMPUTED_VALUE"""),"")</f>
        <v/>
      </c>
      <c r="I92" s="24" t="str">
        <f>IFERROR(__xludf.DUMMYFUNCTION("""COMPUTED_VALUE"""),"")</f>
        <v/>
      </c>
      <c r="J92" s="24" t="str">
        <f>IFERROR(__xludf.DUMMYFUNCTION("""COMPUTED_VALUE"""),"")</f>
        <v/>
      </c>
      <c r="K92" s="24" t="str">
        <f>IFERROR(__xludf.DUMMYFUNCTION("""COMPUTED_VALUE"""),"")</f>
        <v/>
      </c>
      <c r="L92" s="24" t="str">
        <f>IFERROR(__xludf.DUMMYFUNCTION("""COMPUTED_VALUE"""),"")</f>
        <v/>
      </c>
      <c r="M92" s="13" t="s">
        <v>35</v>
      </c>
      <c r="N92" s="24" t="str">
        <f>IFERROR(__xludf.DUMMYFUNCTION("""COMPUTED_VALUE"""),"")</f>
        <v/>
      </c>
      <c r="P92" s="24" t="str">
        <f>IFERROR(__xludf.DUMMYFUNCTION("""COMPUTED_VALUE"""),"")</f>
        <v/>
      </c>
    </row>
    <row r="93">
      <c r="A93" s="24" t="str">
        <f>IFERROR(__xludf.DUMMYFUNCTION("""COMPUTED_VALUE"""),"")</f>
        <v/>
      </c>
      <c r="B93" s="24" t="str">
        <f>IFERROR(__xludf.DUMMYFUNCTION("""COMPUTED_VALUE"""),"")</f>
        <v/>
      </c>
      <c r="C93" s="24" t="str">
        <f>IFERROR(__xludf.DUMMYFUNCTION("""COMPUTED_VALUE"""),"")</f>
        <v/>
      </c>
      <c r="D93" s="24" t="str">
        <f>IFERROR(__xludf.DUMMYFUNCTION("""COMPUTED_VALUE"""),"")</f>
        <v/>
      </c>
      <c r="E93" s="24" t="str">
        <f>IFERROR(__xludf.DUMMYFUNCTION("""COMPUTED_VALUE"""),"")</f>
        <v/>
      </c>
      <c r="F93" s="24" t="str">
        <f>IFERROR(__xludf.DUMMYFUNCTION("""COMPUTED_VALUE"""),"")</f>
        <v/>
      </c>
      <c r="G93" s="24" t="str">
        <f>IFERROR(__xludf.DUMMYFUNCTION("""COMPUTED_VALUE"""),"")</f>
        <v/>
      </c>
      <c r="H93" s="24" t="str">
        <f>IFERROR(__xludf.DUMMYFUNCTION("""COMPUTED_VALUE"""),"")</f>
        <v/>
      </c>
      <c r="I93" s="24" t="str">
        <f>IFERROR(__xludf.DUMMYFUNCTION("""COMPUTED_VALUE"""),"")</f>
        <v/>
      </c>
      <c r="J93" s="24" t="str">
        <f>IFERROR(__xludf.DUMMYFUNCTION("""COMPUTED_VALUE"""),"")</f>
        <v/>
      </c>
      <c r="K93" s="24" t="str">
        <f>IFERROR(__xludf.DUMMYFUNCTION("""COMPUTED_VALUE"""),"")</f>
        <v/>
      </c>
      <c r="L93" s="24" t="str">
        <f>IFERROR(__xludf.DUMMYFUNCTION("""COMPUTED_VALUE"""),"")</f>
        <v/>
      </c>
      <c r="M93" s="13" t="s">
        <v>35</v>
      </c>
      <c r="N93" s="24" t="str">
        <f>IFERROR(__xludf.DUMMYFUNCTION("""COMPUTED_VALUE"""),"")</f>
        <v/>
      </c>
      <c r="P93" s="24" t="str">
        <f>IFERROR(__xludf.DUMMYFUNCTION("""COMPUTED_VALUE"""),"")</f>
        <v/>
      </c>
    </row>
    <row r="94">
      <c r="A94" s="24" t="str">
        <f>IFERROR(__xludf.DUMMYFUNCTION("""COMPUTED_VALUE"""),"")</f>
        <v/>
      </c>
      <c r="B94" s="24" t="str">
        <f>IFERROR(__xludf.DUMMYFUNCTION("""COMPUTED_VALUE"""),"")</f>
        <v/>
      </c>
      <c r="C94" s="24" t="str">
        <f>IFERROR(__xludf.DUMMYFUNCTION("""COMPUTED_VALUE"""),"")</f>
        <v/>
      </c>
      <c r="D94" s="24" t="str">
        <f>IFERROR(__xludf.DUMMYFUNCTION("""COMPUTED_VALUE"""),"")</f>
        <v/>
      </c>
      <c r="E94" s="24" t="str">
        <f>IFERROR(__xludf.DUMMYFUNCTION("""COMPUTED_VALUE"""),"")</f>
        <v/>
      </c>
      <c r="F94" s="24" t="str">
        <f>IFERROR(__xludf.DUMMYFUNCTION("""COMPUTED_VALUE"""),"")</f>
        <v/>
      </c>
      <c r="G94" s="24" t="str">
        <f>IFERROR(__xludf.DUMMYFUNCTION("""COMPUTED_VALUE"""),"")</f>
        <v/>
      </c>
      <c r="H94" s="24" t="str">
        <f>IFERROR(__xludf.DUMMYFUNCTION("""COMPUTED_VALUE"""),"")</f>
        <v/>
      </c>
      <c r="I94" s="24" t="str">
        <f>IFERROR(__xludf.DUMMYFUNCTION("""COMPUTED_VALUE"""),"")</f>
        <v/>
      </c>
      <c r="J94" s="24" t="str">
        <f>IFERROR(__xludf.DUMMYFUNCTION("""COMPUTED_VALUE"""),"")</f>
        <v/>
      </c>
      <c r="K94" s="24" t="str">
        <f>IFERROR(__xludf.DUMMYFUNCTION("""COMPUTED_VALUE"""),"")</f>
        <v/>
      </c>
      <c r="L94" s="24" t="str">
        <f>IFERROR(__xludf.DUMMYFUNCTION("""COMPUTED_VALUE"""),"")</f>
        <v/>
      </c>
      <c r="M94" s="13" t="s">
        <v>35</v>
      </c>
      <c r="N94" s="24" t="str">
        <f>IFERROR(__xludf.DUMMYFUNCTION("""COMPUTED_VALUE"""),"")</f>
        <v/>
      </c>
      <c r="P94" s="24" t="str">
        <f>IFERROR(__xludf.DUMMYFUNCTION("""COMPUTED_VALUE"""),"")</f>
        <v/>
      </c>
    </row>
    <row r="95">
      <c r="A95" s="24" t="str">
        <f>IFERROR(__xludf.DUMMYFUNCTION("""COMPUTED_VALUE"""),"")</f>
        <v/>
      </c>
      <c r="B95" s="24" t="str">
        <f>IFERROR(__xludf.DUMMYFUNCTION("""COMPUTED_VALUE"""),"")</f>
        <v/>
      </c>
      <c r="C95" s="24" t="str">
        <f>IFERROR(__xludf.DUMMYFUNCTION("""COMPUTED_VALUE"""),"")</f>
        <v/>
      </c>
      <c r="D95" s="24" t="str">
        <f>IFERROR(__xludf.DUMMYFUNCTION("""COMPUTED_VALUE"""),"")</f>
        <v/>
      </c>
      <c r="E95" s="24" t="str">
        <f>IFERROR(__xludf.DUMMYFUNCTION("""COMPUTED_VALUE"""),"")</f>
        <v/>
      </c>
      <c r="F95" s="24" t="str">
        <f>IFERROR(__xludf.DUMMYFUNCTION("""COMPUTED_VALUE"""),"")</f>
        <v/>
      </c>
      <c r="G95" s="24" t="str">
        <f>IFERROR(__xludf.DUMMYFUNCTION("""COMPUTED_VALUE"""),"")</f>
        <v/>
      </c>
      <c r="H95" s="24" t="str">
        <f>IFERROR(__xludf.DUMMYFUNCTION("""COMPUTED_VALUE"""),"")</f>
        <v/>
      </c>
      <c r="I95" s="24" t="str">
        <f>IFERROR(__xludf.DUMMYFUNCTION("""COMPUTED_VALUE"""),"")</f>
        <v/>
      </c>
      <c r="J95" s="24" t="str">
        <f>IFERROR(__xludf.DUMMYFUNCTION("""COMPUTED_VALUE"""),"")</f>
        <v/>
      </c>
      <c r="K95" s="24" t="str">
        <f>IFERROR(__xludf.DUMMYFUNCTION("""COMPUTED_VALUE"""),"")</f>
        <v/>
      </c>
      <c r="L95" s="24" t="str">
        <f>IFERROR(__xludf.DUMMYFUNCTION("""COMPUTED_VALUE"""),"")</f>
        <v/>
      </c>
      <c r="M95" s="13" t="s">
        <v>35</v>
      </c>
      <c r="N95" s="24" t="str">
        <f>IFERROR(__xludf.DUMMYFUNCTION("""COMPUTED_VALUE"""),"")</f>
        <v/>
      </c>
      <c r="P95" s="24" t="str">
        <f>IFERROR(__xludf.DUMMYFUNCTION("""COMPUTED_VALUE"""),"")</f>
        <v/>
      </c>
    </row>
    <row r="96">
      <c r="A96" s="24" t="str">
        <f>IFERROR(__xludf.DUMMYFUNCTION("""COMPUTED_VALUE"""),"")</f>
        <v/>
      </c>
      <c r="B96" s="24" t="str">
        <f>IFERROR(__xludf.DUMMYFUNCTION("""COMPUTED_VALUE"""),"")</f>
        <v/>
      </c>
      <c r="C96" s="24" t="str">
        <f>IFERROR(__xludf.DUMMYFUNCTION("""COMPUTED_VALUE"""),"")</f>
        <v/>
      </c>
      <c r="D96" s="24" t="str">
        <f>IFERROR(__xludf.DUMMYFUNCTION("""COMPUTED_VALUE"""),"")</f>
        <v/>
      </c>
      <c r="E96" s="24" t="str">
        <f>IFERROR(__xludf.DUMMYFUNCTION("""COMPUTED_VALUE"""),"")</f>
        <v/>
      </c>
      <c r="F96" s="24" t="str">
        <f>IFERROR(__xludf.DUMMYFUNCTION("""COMPUTED_VALUE"""),"")</f>
        <v/>
      </c>
      <c r="G96" s="24" t="str">
        <f>IFERROR(__xludf.DUMMYFUNCTION("""COMPUTED_VALUE"""),"")</f>
        <v/>
      </c>
      <c r="H96" s="24" t="str">
        <f>IFERROR(__xludf.DUMMYFUNCTION("""COMPUTED_VALUE"""),"")</f>
        <v/>
      </c>
      <c r="I96" s="24" t="str">
        <f>IFERROR(__xludf.DUMMYFUNCTION("""COMPUTED_VALUE"""),"")</f>
        <v/>
      </c>
      <c r="J96" s="24" t="str">
        <f>IFERROR(__xludf.DUMMYFUNCTION("""COMPUTED_VALUE"""),"")</f>
        <v/>
      </c>
      <c r="K96" s="24" t="str">
        <f>IFERROR(__xludf.DUMMYFUNCTION("""COMPUTED_VALUE"""),"")</f>
        <v/>
      </c>
      <c r="L96" s="24" t="str">
        <f>IFERROR(__xludf.DUMMYFUNCTION("""COMPUTED_VALUE"""),"")</f>
        <v/>
      </c>
      <c r="M96" s="13" t="s">
        <v>35</v>
      </c>
      <c r="N96" s="24" t="str">
        <f>IFERROR(__xludf.DUMMYFUNCTION("""COMPUTED_VALUE"""),"")</f>
        <v/>
      </c>
      <c r="P96" s="24" t="str">
        <f>IFERROR(__xludf.DUMMYFUNCTION("""COMPUTED_VALUE"""),"")</f>
        <v/>
      </c>
    </row>
    <row r="97">
      <c r="A97" s="24" t="str">
        <f>IFERROR(__xludf.DUMMYFUNCTION("""COMPUTED_VALUE"""),"")</f>
        <v/>
      </c>
      <c r="B97" s="24" t="str">
        <f>IFERROR(__xludf.DUMMYFUNCTION("""COMPUTED_VALUE"""),"")</f>
        <v/>
      </c>
      <c r="C97" s="24" t="str">
        <f>IFERROR(__xludf.DUMMYFUNCTION("""COMPUTED_VALUE"""),"")</f>
        <v/>
      </c>
      <c r="D97" s="24" t="str">
        <f>IFERROR(__xludf.DUMMYFUNCTION("""COMPUTED_VALUE"""),"")</f>
        <v/>
      </c>
      <c r="E97" s="24" t="str">
        <f>IFERROR(__xludf.DUMMYFUNCTION("""COMPUTED_VALUE"""),"")</f>
        <v/>
      </c>
      <c r="F97" s="24" t="str">
        <f>IFERROR(__xludf.DUMMYFUNCTION("""COMPUTED_VALUE"""),"")</f>
        <v/>
      </c>
      <c r="G97" s="24" t="str">
        <f>IFERROR(__xludf.DUMMYFUNCTION("""COMPUTED_VALUE"""),"")</f>
        <v/>
      </c>
      <c r="H97" s="24" t="str">
        <f>IFERROR(__xludf.DUMMYFUNCTION("""COMPUTED_VALUE"""),"")</f>
        <v/>
      </c>
      <c r="I97" s="24" t="str">
        <f>IFERROR(__xludf.DUMMYFUNCTION("""COMPUTED_VALUE"""),"")</f>
        <v/>
      </c>
      <c r="J97" s="24" t="str">
        <f>IFERROR(__xludf.DUMMYFUNCTION("""COMPUTED_VALUE"""),"")</f>
        <v/>
      </c>
      <c r="K97" s="24" t="str">
        <f>IFERROR(__xludf.DUMMYFUNCTION("""COMPUTED_VALUE"""),"")</f>
        <v/>
      </c>
      <c r="L97" s="24" t="str">
        <f>IFERROR(__xludf.DUMMYFUNCTION("""COMPUTED_VALUE"""),"")</f>
        <v/>
      </c>
      <c r="M97" s="13" t="s">
        <v>35</v>
      </c>
      <c r="N97" s="24" t="str">
        <f>IFERROR(__xludf.DUMMYFUNCTION("""COMPUTED_VALUE"""),"")</f>
        <v/>
      </c>
      <c r="P97" s="24" t="str">
        <f>IFERROR(__xludf.DUMMYFUNCTION("""COMPUTED_VALUE"""),"")</f>
        <v/>
      </c>
    </row>
    <row r="98">
      <c r="A98" s="24" t="str">
        <f>IFERROR(__xludf.DUMMYFUNCTION("""COMPUTED_VALUE"""),"")</f>
        <v/>
      </c>
      <c r="B98" s="24" t="str">
        <f>IFERROR(__xludf.DUMMYFUNCTION("""COMPUTED_VALUE"""),"")</f>
        <v/>
      </c>
      <c r="C98" s="24" t="str">
        <f>IFERROR(__xludf.DUMMYFUNCTION("""COMPUTED_VALUE"""),"")</f>
        <v/>
      </c>
      <c r="D98" s="24" t="str">
        <f>IFERROR(__xludf.DUMMYFUNCTION("""COMPUTED_VALUE"""),"")</f>
        <v/>
      </c>
      <c r="E98" s="24" t="str">
        <f>IFERROR(__xludf.DUMMYFUNCTION("""COMPUTED_VALUE"""),"")</f>
        <v/>
      </c>
      <c r="F98" s="24" t="str">
        <f>IFERROR(__xludf.DUMMYFUNCTION("""COMPUTED_VALUE"""),"")</f>
        <v/>
      </c>
      <c r="G98" s="24" t="str">
        <f>IFERROR(__xludf.DUMMYFUNCTION("""COMPUTED_VALUE"""),"")</f>
        <v/>
      </c>
      <c r="H98" s="24" t="str">
        <f>IFERROR(__xludf.DUMMYFUNCTION("""COMPUTED_VALUE"""),"")</f>
        <v/>
      </c>
      <c r="I98" s="24" t="str">
        <f>IFERROR(__xludf.DUMMYFUNCTION("""COMPUTED_VALUE"""),"")</f>
        <v/>
      </c>
      <c r="J98" s="24" t="str">
        <f>IFERROR(__xludf.DUMMYFUNCTION("""COMPUTED_VALUE"""),"")</f>
        <v/>
      </c>
      <c r="K98" s="24" t="str">
        <f>IFERROR(__xludf.DUMMYFUNCTION("""COMPUTED_VALUE"""),"")</f>
        <v/>
      </c>
      <c r="L98" s="24" t="str">
        <f>IFERROR(__xludf.DUMMYFUNCTION("""COMPUTED_VALUE"""),"")</f>
        <v/>
      </c>
      <c r="M98" s="13" t="s">
        <v>35</v>
      </c>
      <c r="N98" s="24" t="str">
        <f>IFERROR(__xludf.DUMMYFUNCTION("""COMPUTED_VALUE"""),"")</f>
        <v/>
      </c>
      <c r="P98" s="24" t="str">
        <f>IFERROR(__xludf.DUMMYFUNCTION("""COMPUTED_VALUE"""),"")</f>
        <v/>
      </c>
    </row>
    <row r="99">
      <c r="A99" s="24" t="str">
        <f>IFERROR(__xludf.DUMMYFUNCTION("""COMPUTED_VALUE"""),"")</f>
        <v/>
      </c>
      <c r="B99" s="24" t="str">
        <f>IFERROR(__xludf.DUMMYFUNCTION("""COMPUTED_VALUE"""),"")</f>
        <v/>
      </c>
      <c r="C99" s="24" t="str">
        <f>IFERROR(__xludf.DUMMYFUNCTION("""COMPUTED_VALUE"""),"")</f>
        <v/>
      </c>
      <c r="D99" s="24" t="str">
        <f>IFERROR(__xludf.DUMMYFUNCTION("""COMPUTED_VALUE"""),"")</f>
        <v/>
      </c>
      <c r="E99" s="24" t="str">
        <f>IFERROR(__xludf.DUMMYFUNCTION("""COMPUTED_VALUE"""),"")</f>
        <v/>
      </c>
      <c r="F99" s="24" t="str">
        <f>IFERROR(__xludf.DUMMYFUNCTION("""COMPUTED_VALUE"""),"")</f>
        <v/>
      </c>
      <c r="G99" s="24" t="str">
        <f>IFERROR(__xludf.DUMMYFUNCTION("""COMPUTED_VALUE"""),"")</f>
        <v/>
      </c>
      <c r="H99" s="24" t="str">
        <f>IFERROR(__xludf.DUMMYFUNCTION("""COMPUTED_VALUE"""),"")</f>
        <v/>
      </c>
      <c r="I99" s="24" t="str">
        <f>IFERROR(__xludf.DUMMYFUNCTION("""COMPUTED_VALUE"""),"")</f>
        <v/>
      </c>
      <c r="J99" s="24" t="str">
        <f>IFERROR(__xludf.DUMMYFUNCTION("""COMPUTED_VALUE"""),"")</f>
        <v/>
      </c>
      <c r="K99" s="24" t="str">
        <f>IFERROR(__xludf.DUMMYFUNCTION("""COMPUTED_VALUE"""),"")</f>
        <v/>
      </c>
      <c r="L99" s="24" t="str">
        <f>IFERROR(__xludf.DUMMYFUNCTION("""COMPUTED_VALUE"""),"")</f>
        <v/>
      </c>
      <c r="M99" s="13" t="s">
        <v>35</v>
      </c>
      <c r="N99" s="24" t="str">
        <f>IFERROR(__xludf.DUMMYFUNCTION("""COMPUTED_VALUE"""),"")</f>
        <v/>
      </c>
      <c r="P99" s="24" t="str">
        <f>IFERROR(__xludf.DUMMYFUNCTION("""COMPUTED_VALUE"""),"")</f>
        <v/>
      </c>
    </row>
    <row r="100">
      <c r="A100" s="24" t="str">
        <f>IFERROR(__xludf.DUMMYFUNCTION("""COMPUTED_VALUE"""),"")</f>
        <v/>
      </c>
      <c r="B100" s="24" t="str">
        <f>IFERROR(__xludf.DUMMYFUNCTION("""COMPUTED_VALUE"""),"")</f>
        <v/>
      </c>
      <c r="C100" s="24" t="str">
        <f>IFERROR(__xludf.DUMMYFUNCTION("""COMPUTED_VALUE"""),"")</f>
        <v/>
      </c>
      <c r="D100" s="24" t="str">
        <f>IFERROR(__xludf.DUMMYFUNCTION("""COMPUTED_VALUE"""),"")</f>
        <v/>
      </c>
      <c r="E100" s="24" t="str">
        <f>IFERROR(__xludf.DUMMYFUNCTION("""COMPUTED_VALUE"""),"")</f>
        <v/>
      </c>
      <c r="F100" s="24" t="str">
        <f>IFERROR(__xludf.DUMMYFUNCTION("""COMPUTED_VALUE"""),"")</f>
        <v/>
      </c>
      <c r="G100" s="24" t="str">
        <f>IFERROR(__xludf.DUMMYFUNCTION("""COMPUTED_VALUE"""),"")</f>
        <v/>
      </c>
      <c r="H100" s="24" t="str">
        <f>IFERROR(__xludf.DUMMYFUNCTION("""COMPUTED_VALUE"""),"")</f>
        <v/>
      </c>
      <c r="I100" s="24" t="str">
        <f>IFERROR(__xludf.DUMMYFUNCTION("""COMPUTED_VALUE"""),"")</f>
        <v/>
      </c>
      <c r="J100" s="24" t="str">
        <f>IFERROR(__xludf.DUMMYFUNCTION("""COMPUTED_VALUE"""),"")</f>
        <v/>
      </c>
      <c r="K100" s="24" t="str">
        <f>IFERROR(__xludf.DUMMYFUNCTION("""COMPUTED_VALUE"""),"")</f>
        <v/>
      </c>
      <c r="L100" s="24" t="str">
        <f>IFERROR(__xludf.DUMMYFUNCTION("""COMPUTED_VALUE"""),"")</f>
        <v/>
      </c>
      <c r="M100" s="13" t="s">
        <v>35</v>
      </c>
      <c r="N100" s="24" t="str">
        <f>IFERROR(__xludf.DUMMYFUNCTION("""COMPUTED_VALUE"""),"")</f>
        <v/>
      </c>
      <c r="P100" s="24" t="str">
        <f>IFERROR(__xludf.DUMMYFUNCTION("""COMPUTED_VALUE"""),"")</f>
        <v/>
      </c>
    </row>
    <row r="101">
      <c r="A101" s="24" t="str">
        <f>IFERROR(__xludf.DUMMYFUNCTION("""COMPUTED_VALUE"""),"")</f>
        <v/>
      </c>
      <c r="B101" s="24" t="str">
        <f>IFERROR(__xludf.DUMMYFUNCTION("""COMPUTED_VALUE"""),"")</f>
        <v/>
      </c>
      <c r="C101" s="24" t="str">
        <f>IFERROR(__xludf.DUMMYFUNCTION("""COMPUTED_VALUE"""),"")</f>
        <v/>
      </c>
      <c r="D101" s="24" t="str">
        <f>IFERROR(__xludf.DUMMYFUNCTION("""COMPUTED_VALUE"""),"")</f>
        <v/>
      </c>
      <c r="E101" s="24" t="str">
        <f>IFERROR(__xludf.DUMMYFUNCTION("""COMPUTED_VALUE"""),"")</f>
        <v/>
      </c>
      <c r="F101" s="24" t="str">
        <f>IFERROR(__xludf.DUMMYFUNCTION("""COMPUTED_VALUE"""),"")</f>
        <v/>
      </c>
      <c r="G101" s="24" t="str">
        <f>IFERROR(__xludf.DUMMYFUNCTION("""COMPUTED_VALUE"""),"")</f>
        <v/>
      </c>
      <c r="H101" s="24" t="str">
        <f>IFERROR(__xludf.DUMMYFUNCTION("""COMPUTED_VALUE"""),"")</f>
        <v/>
      </c>
      <c r="I101" s="24" t="str">
        <f>IFERROR(__xludf.DUMMYFUNCTION("""COMPUTED_VALUE"""),"")</f>
        <v/>
      </c>
      <c r="J101" s="24" t="str">
        <f>IFERROR(__xludf.DUMMYFUNCTION("""COMPUTED_VALUE"""),"")</f>
        <v/>
      </c>
      <c r="K101" s="24" t="str">
        <f>IFERROR(__xludf.DUMMYFUNCTION("""COMPUTED_VALUE"""),"")</f>
        <v/>
      </c>
      <c r="L101" s="24" t="str">
        <f>IFERROR(__xludf.DUMMYFUNCTION("""COMPUTED_VALUE"""),"")</f>
        <v/>
      </c>
      <c r="M101" s="13" t="s">
        <v>35</v>
      </c>
      <c r="N101" s="24" t="str">
        <f>IFERROR(__xludf.DUMMYFUNCTION("""COMPUTED_VALUE"""),"")</f>
        <v/>
      </c>
      <c r="P101" s="24" t="str">
        <f>IFERROR(__xludf.DUMMYFUNCTION("""COMPUTED_VALUE"""),"")</f>
        <v/>
      </c>
    </row>
    <row r="102">
      <c r="A102" s="24" t="str">
        <f>IFERROR(__xludf.DUMMYFUNCTION("""COMPUTED_VALUE"""),"")</f>
        <v/>
      </c>
      <c r="B102" s="24" t="str">
        <f>IFERROR(__xludf.DUMMYFUNCTION("""COMPUTED_VALUE"""),"")</f>
        <v/>
      </c>
      <c r="C102" s="24" t="str">
        <f>IFERROR(__xludf.DUMMYFUNCTION("""COMPUTED_VALUE"""),"")</f>
        <v/>
      </c>
      <c r="D102" s="24" t="str">
        <f>IFERROR(__xludf.DUMMYFUNCTION("""COMPUTED_VALUE"""),"")</f>
        <v/>
      </c>
      <c r="E102" s="24" t="str">
        <f>IFERROR(__xludf.DUMMYFUNCTION("""COMPUTED_VALUE"""),"")</f>
        <v/>
      </c>
      <c r="F102" s="24" t="str">
        <f>IFERROR(__xludf.DUMMYFUNCTION("""COMPUTED_VALUE"""),"")</f>
        <v/>
      </c>
      <c r="G102" s="24" t="str">
        <f>IFERROR(__xludf.DUMMYFUNCTION("""COMPUTED_VALUE"""),"")</f>
        <v/>
      </c>
      <c r="H102" s="24" t="str">
        <f>IFERROR(__xludf.DUMMYFUNCTION("""COMPUTED_VALUE"""),"")</f>
        <v/>
      </c>
      <c r="I102" s="24" t="str">
        <f>IFERROR(__xludf.DUMMYFUNCTION("""COMPUTED_VALUE"""),"")</f>
        <v/>
      </c>
      <c r="J102" s="24" t="str">
        <f>IFERROR(__xludf.DUMMYFUNCTION("""COMPUTED_VALUE"""),"")</f>
        <v/>
      </c>
      <c r="K102" s="24" t="str">
        <f>IFERROR(__xludf.DUMMYFUNCTION("""COMPUTED_VALUE"""),"")</f>
        <v/>
      </c>
      <c r="L102" s="24" t="str">
        <f>IFERROR(__xludf.DUMMYFUNCTION("""COMPUTED_VALUE"""),"")</f>
        <v/>
      </c>
      <c r="M102" s="13" t="s">
        <v>35</v>
      </c>
      <c r="N102" s="24" t="str">
        <f>IFERROR(__xludf.DUMMYFUNCTION("""COMPUTED_VALUE"""),"")</f>
        <v/>
      </c>
      <c r="P102" s="24" t="str">
        <f>IFERROR(__xludf.DUMMYFUNCTION("""COMPUTED_VALUE"""),"")</f>
        <v/>
      </c>
    </row>
    <row r="103">
      <c r="A103" s="24" t="str">
        <f>IFERROR(__xludf.DUMMYFUNCTION("""COMPUTED_VALUE"""),"")</f>
        <v/>
      </c>
      <c r="B103" s="24" t="str">
        <f>IFERROR(__xludf.DUMMYFUNCTION("""COMPUTED_VALUE"""),"")</f>
        <v/>
      </c>
      <c r="C103" s="24" t="str">
        <f>IFERROR(__xludf.DUMMYFUNCTION("""COMPUTED_VALUE"""),"")</f>
        <v/>
      </c>
      <c r="D103" s="24" t="str">
        <f>IFERROR(__xludf.DUMMYFUNCTION("""COMPUTED_VALUE"""),"")</f>
        <v/>
      </c>
      <c r="E103" s="24" t="str">
        <f>IFERROR(__xludf.DUMMYFUNCTION("""COMPUTED_VALUE"""),"")</f>
        <v/>
      </c>
      <c r="F103" s="24" t="str">
        <f>IFERROR(__xludf.DUMMYFUNCTION("""COMPUTED_VALUE"""),"")</f>
        <v/>
      </c>
      <c r="G103" s="24" t="str">
        <f>IFERROR(__xludf.DUMMYFUNCTION("""COMPUTED_VALUE"""),"")</f>
        <v/>
      </c>
      <c r="H103" s="24" t="str">
        <f>IFERROR(__xludf.DUMMYFUNCTION("""COMPUTED_VALUE"""),"")</f>
        <v/>
      </c>
      <c r="I103" s="24" t="str">
        <f>IFERROR(__xludf.DUMMYFUNCTION("""COMPUTED_VALUE"""),"")</f>
        <v/>
      </c>
      <c r="J103" s="24" t="str">
        <f>IFERROR(__xludf.DUMMYFUNCTION("""COMPUTED_VALUE"""),"")</f>
        <v/>
      </c>
      <c r="K103" s="24" t="str">
        <f>IFERROR(__xludf.DUMMYFUNCTION("""COMPUTED_VALUE"""),"")</f>
        <v/>
      </c>
      <c r="L103" s="24" t="str">
        <f>IFERROR(__xludf.DUMMYFUNCTION("""COMPUTED_VALUE"""),"")</f>
        <v/>
      </c>
      <c r="M103" s="13" t="s">
        <v>35</v>
      </c>
      <c r="N103" s="24" t="str">
        <f>IFERROR(__xludf.DUMMYFUNCTION("""COMPUTED_VALUE"""),"")</f>
        <v/>
      </c>
      <c r="P103" s="24" t="str">
        <f>IFERROR(__xludf.DUMMYFUNCTION("""COMPUTED_VALUE"""),"")</f>
        <v/>
      </c>
    </row>
    <row r="104">
      <c r="A104" s="24" t="str">
        <f>IFERROR(__xludf.DUMMYFUNCTION("""COMPUTED_VALUE"""),"")</f>
        <v/>
      </c>
      <c r="B104" s="24" t="str">
        <f>IFERROR(__xludf.DUMMYFUNCTION("""COMPUTED_VALUE"""),"")</f>
        <v/>
      </c>
      <c r="C104" s="24" t="str">
        <f>IFERROR(__xludf.DUMMYFUNCTION("""COMPUTED_VALUE"""),"")</f>
        <v/>
      </c>
      <c r="D104" s="24" t="str">
        <f>IFERROR(__xludf.DUMMYFUNCTION("""COMPUTED_VALUE"""),"")</f>
        <v/>
      </c>
      <c r="E104" s="24" t="str">
        <f>IFERROR(__xludf.DUMMYFUNCTION("""COMPUTED_VALUE"""),"")</f>
        <v/>
      </c>
      <c r="F104" s="24" t="str">
        <f>IFERROR(__xludf.DUMMYFUNCTION("""COMPUTED_VALUE"""),"")</f>
        <v/>
      </c>
      <c r="G104" s="24" t="str">
        <f>IFERROR(__xludf.DUMMYFUNCTION("""COMPUTED_VALUE"""),"")</f>
        <v/>
      </c>
      <c r="H104" s="24" t="str">
        <f>IFERROR(__xludf.DUMMYFUNCTION("""COMPUTED_VALUE"""),"")</f>
        <v/>
      </c>
      <c r="I104" s="24" t="str">
        <f>IFERROR(__xludf.DUMMYFUNCTION("""COMPUTED_VALUE"""),"")</f>
        <v/>
      </c>
      <c r="J104" s="24" t="str">
        <f>IFERROR(__xludf.DUMMYFUNCTION("""COMPUTED_VALUE"""),"")</f>
        <v/>
      </c>
      <c r="K104" s="24" t="str">
        <f>IFERROR(__xludf.DUMMYFUNCTION("""COMPUTED_VALUE"""),"")</f>
        <v/>
      </c>
      <c r="L104" s="24" t="str">
        <f>IFERROR(__xludf.DUMMYFUNCTION("""COMPUTED_VALUE"""),"")</f>
        <v/>
      </c>
      <c r="M104" s="13" t="s">
        <v>35</v>
      </c>
      <c r="N104" s="24" t="str">
        <f>IFERROR(__xludf.DUMMYFUNCTION("""COMPUTED_VALUE"""),"")</f>
        <v/>
      </c>
      <c r="P104" s="24" t="str">
        <f>IFERROR(__xludf.DUMMYFUNCTION("""COMPUTED_VALUE"""),"")</f>
        <v/>
      </c>
    </row>
    <row r="105">
      <c r="A105" s="24" t="str">
        <f>IFERROR(__xludf.DUMMYFUNCTION("""COMPUTED_VALUE"""),"")</f>
        <v/>
      </c>
      <c r="B105" s="24" t="str">
        <f>IFERROR(__xludf.DUMMYFUNCTION("""COMPUTED_VALUE"""),"")</f>
        <v/>
      </c>
      <c r="C105" s="24" t="str">
        <f>IFERROR(__xludf.DUMMYFUNCTION("""COMPUTED_VALUE"""),"")</f>
        <v/>
      </c>
      <c r="D105" s="24" t="str">
        <f>IFERROR(__xludf.DUMMYFUNCTION("""COMPUTED_VALUE"""),"")</f>
        <v/>
      </c>
      <c r="E105" s="24" t="str">
        <f>IFERROR(__xludf.DUMMYFUNCTION("""COMPUTED_VALUE"""),"")</f>
        <v/>
      </c>
      <c r="F105" s="24" t="str">
        <f>IFERROR(__xludf.DUMMYFUNCTION("""COMPUTED_VALUE"""),"")</f>
        <v/>
      </c>
      <c r="G105" s="24" t="str">
        <f>IFERROR(__xludf.DUMMYFUNCTION("""COMPUTED_VALUE"""),"")</f>
        <v/>
      </c>
      <c r="H105" s="24" t="str">
        <f>IFERROR(__xludf.DUMMYFUNCTION("""COMPUTED_VALUE"""),"")</f>
        <v/>
      </c>
      <c r="I105" s="24" t="str">
        <f>IFERROR(__xludf.DUMMYFUNCTION("""COMPUTED_VALUE"""),"")</f>
        <v/>
      </c>
      <c r="J105" s="24" t="str">
        <f>IFERROR(__xludf.DUMMYFUNCTION("""COMPUTED_VALUE"""),"")</f>
        <v/>
      </c>
      <c r="K105" s="24" t="str">
        <f>IFERROR(__xludf.DUMMYFUNCTION("""COMPUTED_VALUE"""),"")</f>
        <v/>
      </c>
      <c r="L105" s="24" t="str">
        <f>IFERROR(__xludf.DUMMYFUNCTION("""COMPUTED_VALUE"""),"")</f>
        <v/>
      </c>
      <c r="M105" s="13" t="s">
        <v>35</v>
      </c>
      <c r="N105" s="24" t="str">
        <f>IFERROR(__xludf.DUMMYFUNCTION("""COMPUTED_VALUE"""),"")</f>
        <v/>
      </c>
      <c r="P105" s="24" t="str">
        <f>IFERROR(__xludf.DUMMYFUNCTION("""COMPUTED_VALUE"""),"")</f>
        <v/>
      </c>
    </row>
    <row r="106">
      <c r="A106" s="24" t="str">
        <f>IFERROR(__xludf.DUMMYFUNCTION("""COMPUTED_VALUE"""),"")</f>
        <v/>
      </c>
      <c r="B106" s="24" t="str">
        <f>IFERROR(__xludf.DUMMYFUNCTION("""COMPUTED_VALUE"""),"")</f>
        <v/>
      </c>
      <c r="C106" s="24" t="str">
        <f>IFERROR(__xludf.DUMMYFUNCTION("""COMPUTED_VALUE"""),"")</f>
        <v/>
      </c>
      <c r="D106" s="24" t="str">
        <f>IFERROR(__xludf.DUMMYFUNCTION("""COMPUTED_VALUE"""),"")</f>
        <v/>
      </c>
      <c r="E106" s="24" t="str">
        <f>IFERROR(__xludf.DUMMYFUNCTION("""COMPUTED_VALUE"""),"")</f>
        <v/>
      </c>
      <c r="F106" s="24" t="str">
        <f>IFERROR(__xludf.DUMMYFUNCTION("""COMPUTED_VALUE"""),"")</f>
        <v/>
      </c>
      <c r="G106" s="24" t="str">
        <f>IFERROR(__xludf.DUMMYFUNCTION("""COMPUTED_VALUE"""),"")</f>
        <v/>
      </c>
      <c r="H106" s="24" t="str">
        <f>IFERROR(__xludf.DUMMYFUNCTION("""COMPUTED_VALUE"""),"")</f>
        <v/>
      </c>
      <c r="I106" s="24" t="str">
        <f>IFERROR(__xludf.DUMMYFUNCTION("""COMPUTED_VALUE"""),"")</f>
        <v/>
      </c>
      <c r="J106" s="24" t="str">
        <f>IFERROR(__xludf.DUMMYFUNCTION("""COMPUTED_VALUE"""),"")</f>
        <v/>
      </c>
      <c r="K106" s="24" t="str">
        <f>IFERROR(__xludf.DUMMYFUNCTION("""COMPUTED_VALUE"""),"")</f>
        <v/>
      </c>
      <c r="L106" s="24" t="str">
        <f>IFERROR(__xludf.DUMMYFUNCTION("""COMPUTED_VALUE"""),"")</f>
        <v/>
      </c>
      <c r="M106" s="13" t="s">
        <v>35</v>
      </c>
      <c r="N106" s="24" t="str">
        <f>IFERROR(__xludf.DUMMYFUNCTION("""COMPUTED_VALUE"""),"")</f>
        <v/>
      </c>
      <c r="P106" s="24" t="str">
        <f>IFERROR(__xludf.DUMMYFUNCTION("""COMPUTED_VALUE"""),"")</f>
        <v/>
      </c>
    </row>
    <row r="107">
      <c r="A107" s="24" t="str">
        <f>IFERROR(__xludf.DUMMYFUNCTION("""COMPUTED_VALUE"""),"")</f>
        <v/>
      </c>
      <c r="B107" s="24" t="str">
        <f>IFERROR(__xludf.DUMMYFUNCTION("""COMPUTED_VALUE"""),"")</f>
        <v/>
      </c>
      <c r="C107" s="24" t="str">
        <f>IFERROR(__xludf.DUMMYFUNCTION("""COMPUTED_VALUE"""),"")</f>
        <v/>
      </c>
      <c r="D107" s="24" t="str">
        <f>IFERROR(__xludf.DUMMYFUNCTION("""COMPUTED_VALUE"""),"")</f>
        <v/>
      </c>
      <c r="E107" s="24" t="str">
        <f>IFERROR(__xludf.DUMMYFUNCTION("""COMPUTED_VALUE"""),"")</f>
        <v/>
      </c>
      <c r="F107" s="24" t="str">
        <f>IFERROR(__xludf.DUMMYFUNCTION("""COMPUTED_VALUE"""),"")</f>
        <v/>
      </c>
      <c r="G107" s="24" t="str">
        <f>IFERROR(__xludf.DUMMYFUNCTION("""COMPUTED_VALUE"""),"")</f>
        <v/>
      </c>
      <c r="H107" s="24" t="str">
        <f>IFERROR(__xludf.DUMMYFUNCTION("""COMPUTED_VALUE"""),"")</f>
        <v/>
      </c>
      <c r="I107" s="24" t="str">
        <f>IFERROR(__xludf.DUMMYFUNCTION("""COMPUTED_VALUE"""),"")</f>
        <v/>
      </c>
      <c r="J107" s="24" t="str">
        <f>IFERROR(__xludf.DUMMYFUNCTION("""COMPUTED_VALUE"""),"")</f>
        <v/>
      </c>
      <c r="K107" s="24" t="str">
        <f>IFERROR(__xludf.DUMMYFUNCTION("""COMPUTED_VALUE"""),"")</f>
        <v/>
      </c>
      <c r="L107" s="24" t="str">
        <f>IFERROR(__xludf.DUMMYFUNCTION("""COMPUTED_VALUE"""),"")</f>
        <v/>
      </c>
      <c r="M107" s="13" t="s">
        <v>35</v>
      </c>
      <c r="N107" s="24" t="str">
        <f>IFERROR(__xludf.DUMMYFUNCTION("""COMPUTED_VALUE"""),"")</f>
        <v/>
      </c>
      <c r="P107" s="24" t="str">
        <f>IFERROR(__xludf.DUMMYFUNCTION("""COMPUTED_VALUE"""),"")</f>
        <v/>
      </c>
    </row>
    <row r="108">
      <c r="A108" s="24" t="str">
        <f>IFERROR(__xludf.DUMMYFUNCTION("""COMPUTED_VALUE"""),"")</f>
        <v/>
      </c>
      <c r="B108" s="24" t="str">
        <f>IFERROR(__xludf.DUMMYFUNCTION("""COMPUTED_VALUE"""),"")</f>
        <v/>
      </c>
      <c r="C108" s="24" t="str">
        <f>IFERROR(__xludf.DUMMYFUNCTION("""COMPUTED_VALUE"""),"")</f>
        <v/>
      </c>
      <c r="D108" s="24" t="str">
        <f>IFERROR(__xludf.DUMMYFUNCTION("""COMPUTED_VALUE"""),"")</f>
        <v/>
      </c>
      <c r="E108" s="24" t="str">
        <f>IFERROR(__xludf.DUMMYFUNCTION("""COMPUTED_VALUE"""),"")</f>
        <v/>
      </c>
      <c r="F108" s="24" t="str">
        <f>IFERROR(__xludf.DUMMYFUNCTION("""COMPUTED_VALUE"""),"")</f>
        <v/>
      </c>
      <c r="G108" s="24" t="str">
        <f>IFERROR(__xludf.DUMMYFUNCTION("""COMPUTED_VALUE"""),"")</f>
        <v/>
      </c>
      <c r="H108" s="24" t="str">
        <f>IFERROR(__xludf.DUMMYFUNCTION("""COMPUTED_VALUE"""),"")</f>
        <v/>
      </c>
      <c r="I108" s="24" t="str">
        <f>IFERROR(__xludf.DUMMYFUNCTION("""COMPUTED_VALUE"""),"")</f>
        <v/>
      </c>
      <c r="J108" s="24" t="str">
        <f>IFERROR(__xludf.DUMMYFUNCTION("""COMPUTED_VALUE"""),"")</f>
        <v/>
      </c>
      <c r="K108" s="24" t="str">
        <f>IFERROR(__xludf.DUMMYFUNCTION("""COMPUTED_VALUE"""),"")</f>
        <v/>
      </c>
      <c r="L108" s="24" t="str">
        <f>IFERROR(__xludf.DUMMYFUNCTION("""COMPUTED_VALUE"""),"")</f>
        <v/>
      </c>
      <c r="M108" s="13" t="s">
        <v>35</v>
      </c>
      <c r="N108" s="24" t="str">
        <f>IFERROR(__xludf.DUMMYFUNCTION("""COMPUTED_VALUE"""),"")</f>
        <v/>
      </c>
      <c r="P108" s="24" t="str">
        <f>IFERROR(__xludf.DUMMYFUNCTION("""COMPUTED_VALUE"""),"")</f>
        <v/>
      </c>
    </row>
    <row r="109">
      <c r="A109" s="24" t="str">
        <f>IFERROR(__xludf.DUMMYFUNCTION("""COMPUTED_VALUE"""),"")</f>
        <v/>
      </c>
      <c r="B109" s="24" t="str">
        <f>IFERROR(__xludf.DUMMYFUNCTION("""COMPUTED_VALUE"""),"")</f>
        <v/>
      </c>
      <c r="C109" s="24" t="str">
        <f>IFERROR(__xludf.DUMMYFUNCTION("""COMPUTED_VALUE"""),"")</f>
        <v/>
      </c>
      <c r="D109" s="24" t="str">
        <f>IFERROR(__xludf.DUMMYFUNCTION("""COMPUTED_VALUE"""),"")</f>
        <v/>
      </c>
      <c r="E109" s="24" t="str">
        <f>IFERROR(__xludf.DUMMYFUNCTION("""COMPUTED_VALUE"""),"")</f>
        <v/>
      </c>
      <c r="F109" s="24" t="str">
        <f>IFERROR(__xludf.DUMMYFUNCTION("""COMPUTED_VALUE"""),"")</f>
        <v/>
      </c>
      <c r="G109" s="24" t="str">
        <f>IFERROR(__xludf.DUMMYFUNCTION("""COMPUTED_VALUE"""),"")</f>
        <v/>
      </c>
      <c r="H109" s="24" t="str">
        <f>IFERROR(__xludf.DUMMYFUNCTION("""COMPUTED_VALUE"""),"")</f>
        <v/>
      </c>
      <c r="I109" s="24" t="str">
        <f>IFERROR(__xludf.DUMMYFUNCTION("""COMPUTED_VALUE"""),"")</f>
        <v/>
      </c>
      <c r="J109" s="24" t="str">
        <f>IFERROR(__xludf.DUMMYFUNCTION("""COMPUTED_VALUE"""),"")</f>
        <v/>
      </c>
      <c r="K109" s="24" t="str">
        <f>IFERROR(__xludf.DUMMYFUNCTION("""COMPUTED_VALUE"""),"")</f>
        <v/>
      </c>
      <c r="L109" s="24" t="str">
        <f>IFERROR(__xludf.DUMMYFUNCTION("""COMPUTED_VALUE"""),"")</f>
        <v/>
      </c>
      <c r="M109" s="13" t="s">
        <v>35</v>
      </c>
      <c r="N109" s="24" t="str">
        <f>IFERROR(__xludf.DUMMYFUNCTION("""COMPUTED_VALUE"""),"")</f>
        <v/>
      </c>
      <c r="P109" s="24" t="str">
        <f>IFERROR(__xludf.DUMMYFUNCTION("""COMPUTED_VALUE"""),"")</f>
        <v/>
      </c>
    </row>
    <row r="110">
      <c r="A110" s="24" t="str">
        <f>IFERROR(__xludf.DUMMYFUNCTION("""COMPUTED_VALUE"""),"")</f>
        <v/>
      </c>
      <c r="B110" s="24" t="str">
        <f>IFERROR(__xludf.DUMMYFUNCTION("""COMPUTED_VALUE"""),"")</f>
        <v/>
      </c>
      <c r="C110" s="24" t="str">
        <f>IFERROR(__xludf.DUMMYFUNCTION("""COMPUTED_VALUE"""),"")</f>
        <v/>
      </c>
      <c r="D110" s="24" t="str">
        <f>IFERROR(__xludf.DUMMYFUNCTION("""COMPUTED_VALUE"""),"")</f>
        <v/>
      </c>
      <c r="E110" s="24" t="str">
        <f>IFERROR(__xludf.DUMMYFUNCTION("""COMPUTED_VALUE"""),"")</f>
        <v/>
      </c>
      <c r="F110" s="24" t="str">
        <f>IFERROR(__xludf.DUMMYFUNCTION("""COMPUTED_VALUE"""),"")</f>
        <v/>
      </c>
      <c r="G110" s="24" t="str">
        <f>IFERROR(__xludf.DUMMYFUNCTION("""COMPUTED_VALUE"""),"")</f>
        <v/>
      </c>
      <c r="H110" s="24" t="str">
        <f>IFERROR(__xludf.DUMMYFUNCTION("""COMPUTED_VALUE"""),"")</f>
        <v/>
      </c>
      <c r="I110" s="24" t="str">
        <f>IFERROR(__xludf.DUMMYFUNCTION("""COMPUTED_VALUE"""),"")</f>
        <v/>
      </c>
      <c r="J110" s="24" t="str">
        <f>IFERROR(__xludf.DUMMYFUNCTION("""COMPUTED_VALUE"""),"")</f>
        <v/>
      </c>
      <c r="K110" s="24" t="str">
        <f>IFERROR(__xludf.DUMMYFUNCTION("""COMPUTED_VALUE"""),"")</f>
        <v/>
      </c>
      <c r="L110" s="24" t="str">
        <f>IFERROR(__xludf.DUMMYFUNCTION("""COMPUTED_VALUE"""),"")</f>
        <v/>
      </c>
      <c r="M110" s="13" t="s">
        <v>35</v>
      </c>
      <c r="N110" s="24" t="str">
        <f>IFERROR(__xludf.DUMMYFUNCTION("""COMPUTED_VALUE"""),"")</f>
        <v/>
      </c>
      <c r="P110" s="24" t="str">
        <f>IFERROR(__xludf.DUMMYFUNCTION("""COMPUTED_VALUE"""),"")</f>
        <v/>
      </c>
    </row>
    <row r="111">
      <c r="A111" s="24" t="str">
        <f>IFERROR(__xludf.DUMMYFUNCTION("""COMPUTED_VALUE"""),"")</f>
        <v/>
      </c>
      <c r="B111" s="24" t="str">
        <f>IFERROR(__xludf.DUMMYFUNCTION("""COMPUTED_VALUE"""),"")</f>
        <v/>
      </c>
      <c r="C111" s="24" t="str">
        <f>IFERROR(__xludf.DUMMYFUNCTION("""COMPUTED_VALUE"""),"")</f>
        <v/>
      </c>
      <c r="D111" s="24" t="str">
        <f>IFERROR(__xludf.DUMMYFUNCTION("""COMPUTED_VALUE"""),"")</f>
        <v/>
      </c>
      <c r="E111" s="24" t="str">
        <f>IFERROR(__xludf.DUMMYFUNCTION("""COMPUTED_VALUE"""),"")</f>
        <v/>
      </c>
      <c r="F111" s="24" t="str">
        <f>IFERROR(__xludf.DUMMYFUNCTION("""COMPUTED_VALUE"""),"")</f>
        <v/>
      </c>
      <c r="G111" s="24" t="str">
        <f>IFERROR(__xludf.DUMMYFUNCTION("""COMPUTED_VALUE"""),"")</f>
        <v/>
      </c>
      <c r="H111" s="24" t="str">
        <f>IFERROR(__xludf.DUMMYFUNCTION("""COMPUTED_VALUE"""),"")</f>
        <v/>
      </c>
      <c r="I111" s="24" t="str">
        <f>IFERROR(__xludf.DUMMYFUNCTION("""COMPUTED_VALUE"""),"")</f>
        <v/>
      </c>
      <c r="J111" s="24" t="str">
        <f>IFERROR(__xludf.DUMMYFUNCTION("""COMPUTED_VALUE"""),"")</f>
        <v/>
      </c>
      <c r="K111" s="24" t="str">
        <f>IFERROR(__xludf.DUMMYFUNCTION("""COMPUTED_VALUE"""),"")</f>
        <v/>
      </c>
      <c r="L111" s="24" t="str">
        <f>IFERROR(__xludf.DUMMYFUNCTION("""COMPUTED_VALUE"""),"")</f>
        <v/>
      </c>
      <c r="M111" s="13" t="s">
        <v>35</v>
      </c>
      <c r="N111" s="24" t="str">
        <f>IFERROR(__xludf.DUMMYFUNCTION("""COMPUTED_VALUE"""),"")</f>
        <v/>
      </c>
      <c r="P111" s="24" t="str">
        <f>IFERROR(__xludf.DUMMYFUNCTION("""COMPUTED_VALUE"""),"")</f>
        <v/>
      </c>
    </row>
    <row r="112">
      <c r="A112" s="24" t="str">
        <f>IFERROR(__xludf.DUMMYFUNCTION("""COMPUTED_VALUE"""),"")</f>
        <v/>
      </c>
      <c r="B112" s="24" t="str">
        <f>IFERROR(__xludf.DUMMYFUNCTION("""COMPUTED_VALUE"""),"")</f>
        <v/>
      </c>
      <c r="C112" s="24" t="str">
        <f>IFERROR(__xludf.DUMMYFUNCTION("""COMPUTED_VALUE"""),"")</f>
        <v/>
      </c>
      <c r="D112" s="24" t="str">
        <f>IFERROR(__xludf.DUMMYFUNCTION("""COMPUTED_VALUE"""),"")</f>
        <v/>
      </c>
      <c r="E112" s="24" t="str">
        <f>IFERROR(__xludf.DUMMYFUNCTION("""COMPUTED_VALUE"""),"")</f>
        <v/>
      </c>
      <c r="F112" s="24" t="str">
        <f>IFERROR(__xludf.DUMMYFUNCTION("""COMPUTED_VALUE"""),"")</f>
        <v/>
      </c>
      <c r="G112" s="24" t="str">
        <f>IFERROR(__xludf.DUMMYFUNCTION("""COMPUTED_VALUE"""),"")</f>
        <v/>
      </c>
      <c r="H112" s="24" t="str">
        <f>IFERROR(__xludf.DUMMYFUNCTION("""COMPUTED_VALUE"""),"")</f>
        <v/>
      </c>
      <c r="I112" s="24" t="str">
        <f>IFERROR(__xludf.DUMMYFUNCTION("""COMPUTED_VALUE"""),"")</f>
        <v/>
      </c>
      <c r="J112" s="24" t="str">
        <f>IFERROR(__xludf.DUMMYFUNCTION("""COMPUTED_VALUE"""),"")</f>
        <v/>
      </c>
      <c r="K112" s="24" t="str">
        <f>IFERROR(__xludf.DUMMYFUNCTION("""COMPUTED_VALUE"""),"")</f>
        <v/>
      </c>
      <c r="L112" s="24" t="str">
        <f>IFERROR(__xludf.DUMMYFUNCTION("""COMPUTED_VALUE"""),"")</f>
        <v/>
      </c>
      <c r="M112" s="13" t="s">
        <v>35</v>
      </c>
      <c r="N112" s="24" t="str">
        <f>IFERROR(__xludf.DUMMYFUNCTION("""COMPUTED_VALUE"""),"")</f>
        <v/>
      </c>
      <c r="P112" s="24" t="str">
        <f>IFERROR(__xludf.DUMMYFUNCTION("""COMPUTED_VALUE"""),"")</f>
        <v/>
      </c>
    </row>
    <row r="113">
      <c r="A113" s="24" t="str">
        <f>IFERROR(__xludf.DUMMYFUNCTION("""COMPUTED_VALUE"""),"")</f>
        <v/>
      </c>
      <c r="B113" s="24" t="str">
        <f>IFERROR(__xludf.DUMMYFUNCTION("""COMPUTED_VALUE"""),"")</f>
        <v/>
      </c>
      <c r="C113" s="24" t="str">
        <f>IFERROR(__xludf.DUMMYFUNCTION("""COMPUTED_VALUE"""),"")</f>
        <v/>
      </c>
      <c r="D113" s="24" t="str">
        <f>IFERROR(__xludf.DUMMYFUNCTION("""COMPUTED_VALUE"""),"")</f>
        <v/>
      </c>
      <c r="E113" s="24" t="str">
        <f>IFERROR(__xludf.DUMMYFUNCTION("""COMPUTED_VALUE"""),"")</f>
        <v/>
      </c>
      <c r="F113" s="24" t="str">
        <f>IFERROR(__xludf.DUMMYFUNCTION("""COMPUTED_VALUE"""),"")</f>
        <v/>
      </c>
      <c r="G113" s="24" t="str">
        <f>IFERROR(__xludf.DUMMYFUNCTION("""COMPUTED_VALUE"""),"")</f>
        <v/>
      </c>
      <c r="H113" s="24" t="str">
        <f>IFERROR(__xludf.DUMMYFUNCTION("""COMPUTED_VALUE"""),"")</f>
        <v/>
      </c>
      <c r="I113" s="24" t="str">
        <f>IFERROR(__xludf.DUMMYFUNCTION("""COMPUTED_VALUE"""),"")</f>
        <v/>
      </c>
      <c r="J113" s="24" t="str">
        <f>IFERROR(__xludf.DUMMYFUNCTION("""COMPUTED_VALUE"""),"")</f>
        <v/>
      </c>
      <c r="K113" s="24" t="str">
        <f>IFERROR(__xludf.DUMMYFUNCTION("""COMPUTED_VALUE"""),"")</f>
        <v/>
      </c>
      <c r="L113" s="24" t="str">
        <f>IFERROR(__xludf.DUMMYFUNCTION("""COMPUTED_VALUE"""),"")</f>
        <v/>
      </c>
      <c r="M113" s="13" t="s">
        <v>35</v>
      </c>
      <c r="N113" s="24" t="str">
        <f>IFERROR(__xludf.DUMMYFUNCTION("""COMPUTED_VALUE"""),"")</f>
        <v/>
      </c>
      <c r="P113" s="24" t="str">
        <f>IFERROR(__xludf.DUMMYFUNCTION("""COMPUTED_VALUE"""),"")</f>
        <v/>
      </c>
    </row>
    <row r="114">
      <c r="M114" s="13" t="s">
        <v>35</v>
      </c>
    </row>
    <row r="115">
      <c r="M115" s="13" t="s">
        <v>35</v>
      </c>
    </row>
    <row r="116">
      <c r="M116" s="13" t="s">
        <v>35</v>
      </c>
    </row>
    <row r="117">
      <c r="M117" s="13" t="s">
        <v>35</v>
      </c>
    </row>
    <row r="118">
      <c r="M118" s="13" t="s">
        <v>35</v>
      </c>
    </row>
    <row r="119">
      <c r="M119" s="13" t="s">
        <v>35</v>
      </c>
    </row>
    <row r="120">
      <c r="M120" s="13" t="s">
        <v>35</v>
      </c>
    </row>
    <row r="121">
      <c r="M121" s="13" t="s">
        <v>35</v>
      </c>
    </row>
    <row r="122">
      <c r="M122" s="13" t="s">
        <v>35</v>
      </c>
    </row>
    <row r="123">
      <c r="M123" s="13" t="s">
        <v>35</v>
      </c>
    </row>
    <row r="124">
      <c r="M124" s="13" t="s">
        <v>35</v>
      </c>
    </row>
    <row r="125">
      <c r="M125" s="13" t="s">
        <v>35</v>
      </c>
    </row>
    <row r="126">
      <c r="M126" s="13" t="s">
        <v>35</v>
      </c>
    </row>
    <row r="127">
      <c r="M127" s="13" t="s">
        <v>35</v>
      </c>
    </row>
    <row r="128">
      <c r="M128" s="13" t="s">
        <v>35</v>
      </c>
    </row>
    <row r="129">
      <c r="M129" s="13" t="s">
        <v>35</v>
      </c>
    </row>
    <row r="130">
      <c r="M130" s="13" t="s">
        <v>35</v>
      </c>
    </row>
    <row r="131">
      <c r="M131" s="13" t="s">
        <v>35</v>
      </c>
    </row>
    <row r="132">
      <c r="M132" s="13" t="s">
        <v>35</v>
      </c>
    </row>
    <row r="133">
      <c r="M133" s="13" t="s">
        <v>35</v>
      </c>
    </row>
    <row r="134">
      <c r="M134" s="13" t="s">
        <v>35</v>
      </c>
    </row>
    <row r="135">
      <c r="M135" s="13" t="s">
        <v>35</v>
      </c>
    </row>
    <row r="136">
      <c r="M136" s="13" t="s">
        <v>35</v>
      </c>
    </row>
    <row r="137">
      <c r="M137" s="13" t="s">
        <v>35</v>
      </c>
    </row>
    <row r="138">
      <c r="M138" s="13" t="s">
        <v>35</v>
      </c>
    </row>
    <row r="139">
      <c r="M139" s="13" t="s">
        <v>35</v>
      </c>
    </row>
    <row r="140">
      <c r="M140" s="13" t="s">
        <v>35</v>
      </c>
    </row>
    <row r="141">
      <c r="M141" s="13" t="s">
        <v>35</v>
      </c>
    </row>
    <row r="142">
      <c r="M142" s="13" t="s">
        <v>35</v>
      </c>
    </row>
    <row r="143">
      <c r="M143" s="13" t="s">
        <v>35</v>
      </c>
    </row>
    <row r="144">
      <c r="M144" s="13" t="s">
        <v>35</v>
      </c>
    </row>
    <row r="145">
      <c r="M145" s="13" t="s">
        <v>35</v>
      </c>
    </row>
    <row r="146">
      <c r="M146" s="13" t="s">
        <v>35</v>
      </c>
    </row>
    <row r="147">
      <c r="M147" s="13" t="s">
        <v>35</v>
      </c>
    </row>
    <row r="148">
      <c r="M148" s="13" t="s">
        <v>35</v>
      </c>
    </row>
    <row r="149">
      <c r="M149" s="13" t="s">
        <v>35</v>
      </c>
    </row>
    <row r="150">
      <c r="M150" s="13" t="s">
        <v>35</v>
      </c>
    </row>
    <row r="151">
      <c r="M151" s="13" t="s">
        <v>35</v>
      </c>
    </row>
    <row r="152">
      <c r="M152" s="13" t="s">
        <v>35</v>
      </c>
    </row>
    <row r="153">
      <c r="M153" s="13" t="s">
        <v>35</v>
      </c>
    </row>
    <row r="154">
      <c r="M154" s="13" t="s">
        <v>35</v>
      </c>
    </row>
    <row r="155">
      <c r="M155" s="13" t="s">
        <v>35</v>
      </c>
    </row>
    <row r="156">
      <c r="M156" s="13" t="s">
        <v>35</v>
      </c>
    </row>
    <row r="157">
      <c r="M157" s="13" t="s">
        <v>35</v>
      </c>
    </row>
    <row r="158">
      <c r="M158" s="13" t="s">
        <v>35</v>
      </c>
    </row>
    <row r="159">
      <c r="M159" s="13" t="s">
        <v>35</v>
      </c>
    </row>
    <row r="160">
      <c r="M160" s="13" t="s">
        <v>35</v>
      </c>
    </row>
    <row r="161">
      <c r="M161" s="13" t="s">
        <v>35</v>
      </c>
    </row>
    <row r="162">
      <c r="M162" s="13" t="s">
        <v>35</v>
      </c>
    </row>
    <row r="163">
      <c r="M163" s="13" t="s">
        <v>35</v>
      </c>
    </row>
    <row r="164">
      <c r="M164" s="13" t="s">
        <v>35</v>
      </c>
    </row>
    <row r="165">
      <c r="M165" s="13" t="s">
        <v>35</v>
      </c>
    </row>
    <row r="166">
      <c r="M166" s="13" t="s">
        <v>35</v>
      </c>
    </row>
    <row r="167">
      <c r="M167" s="13" t="s">
        <v>35</v>
      </c>
    </row>
    <row r="168">
      <c r="M168" s="13" t="s">
        <v>35</v>
      </c>
    </row>
    <row r="169">
      <c r="M169" s="13" t="s">
        <v>35</v>
      </c>
    </row>
    <row r="170">
      <c r="M170" s="13" t="s">
        <v>35</v>
      </c>
    </row>
    <row r="171">
      <c r="M171" s="13" t="s">
        <v>35</v>
      </c>
    </row>
    <row r="172">
      <c r="M172" s="13" t="s">
        <v>35</v>
      </c>
    </row>
    <row r="173">
      <c r="M173" s="13" t="s">
        <v>35</v>
      </c>
    </row>
    <row r="174">
      <c r="M174" s="13" t="s">
        <v>35</v>
      </c>
    </row>
    <row r="175">
      <c r="M175" s="13" t="s">
        <v>35</v>
      </c>
    </row>
    <row r="176">
      <c r="M176" s="13" t="s">
        <v>35</v>
      </c>
    </row>
    <row r="177">
      <c r="M177" s="13" t="s">
        <v>35</v>
      </c>
    </row>
    <row r="178">
      <c r="M178" s="13" t="s">
        <v>35</v>
      </c>
    </row>
    <row r="179">
      <c r="M179" s="13" t="s">
        <v>35</v>
      </c>
    </row>
    <row r="180">
      <c r="M180" s="13" t="s">
        <v>35</v>
      </c>
    </row>
    <row r="181">
      <c r="M181" s="13" t="s">
        <v>35</v>
      </c>
    </row>
    <row r="182">
      <c r="M182" s="13" t="s">
        <v>35</v>
      </c>
    </row>
    <row r="183">
      <c r="M183" s="13" t="s">
        <v>35</v>
      </c>
    </row>
    <row r="184">
      <c r="M184" s="13" t="s">
        <v>35</v>
      </c>
    </row>
    <row r="185">
      <c r="M185" s="13" t="s">
        <v>35</v>
      </c>
    </row>
    <row r="186">
      <c r="M186" s="13" t="s">
        <v>35</v>
      </c>
    </row>
    <row r="187">
      <c r="M187" s="13" t="s">
        <v>35</v>
      </c>
    </row>
    <row r="188">
      <c r="M188" s="13" t="s">
        <v>35</v>
      </c>
    </row>
    <row r="189">
      <c r="M189" s="13" t="s">
        <v>35</v>
      </c>
    </row>
    <row r="190">
      <c r="M190" s="13" t="s">
        <v>35</v>
      </c>
    </row>
    <row r="191">
      <c r="M191" s="13" t="s">
        <v>35</v>
      </c>
    </row>
    <row r="192">
      <c r="M192" s="13" t="s">
        <v>35</v>
      </c>
    </row>
    <row r="193">
      <c r="M193" s="13" t="s">
        <v>35</v>
      </c>
    </row>
    <row r="194">
      <c r="M194" s="13" t="s">
        <v>35</v>
      </c>
    </row>
    <row r="195">
      <c r="M195" s="13" t="s">
        <v>35</v>
      </c>
    </row>
    <row r="196">
      <c r="M196" s="13" t="s">
        <v>35</v>
      </c>
    </row>
    <row r="197">
      <c r="M197" s="13" t="s">
        <v>35</v>
      </c>
    </row>
    <row r="198">
      <c r="M198" s="13" t="s">
        <v>35</v>
      </c>
    </row>
    <row r="199">
      <c r="M199" s="13" t="s">
        <v>35</v>
      </c>
    </row>
    <row r="200">
      <c r="M200" s="13" t="s">
        <v>35</v>
      </c>
    </row>
    <row r="201">
      <c r="M201" s="13" t="s">
        <v>35</v>
      </c>
    </row>
    <row r="202">
      <c r="M202" s="13" t="s">
        <v>35</v>
      </c>
    </row>
    <row r="203">
      <c r="M203" s="13" t="s">
        <v>35</v>
      </c>
    </row>
    <row r="204">
      <c r="M204" s="13" t="s">
        <v>35</v>
      </c>
    </row>
    <row r="205">
      <c r="M205" s="13" t="s">
        <v>35</v>
      </c>
    </row>
    <row r="206">
      <c r="M206" s="13" t="s">
        <v>35</v>
      </c>
    </row>
    <row r="207">
      <c r="M207" s="13" t="s">
        <v>35</v>
      </c>
    </row>
    <row r="208">
      <c r="M208" s="13" t="s">
        <v>35</v>
      </c>
    </row>
    <row r="209">
      <c r="M209" s="13" t="s">
        <v>35</v>
      </c>
    </row>
    <row r="210">
      <c r="M210" s="13" t="s">
        <v>35</v>
      </c>
    </row>
    <row r="211">
      <c r="M211" s="13" t="s">
        <v>35</v>
      </c>
    </row>
    <row r="212">
      <c r="M212" s="13" t="s">
        <v>35</v>
      </c>
    </row>
    <row r="213">
      <c r="M213" s="13" t="s">
        <v>35</v>
      </c>
    </row>
    <row r="214">
      <c r="M214" s="13" t="s">
        <v>35</v>
      </c>
    </row>
    <row r="215">
      <c r="M215" s="13" t="s">
        <v>35</v>
      </c>
    </row>
    <row r="216">
      <c r="M216" s="13" t="s">
        <v>35</v>
      </c>
    </row>
    <row r="217">
      <c r="M217" s="13" t="s">
        <v>35</v>
      </c>
    </row>
    <row r="218">
      <c r="M218" s="13" t="s">
        <v>35</v>
      </c>
    </row>
    <row r="219">
      <c r="M219" s="13" t="s">
        <v>35</v>
      </c>
    </row>
    <row r="220">
      <c r="M220" s="13" t="s">
        <v>35</v>
      </c>
    </row>
    <row r="221">
      <c r="M221" s="13" t="s">
        <v>35</v>
      </c>
    </row>
    <row r="222">
      <c r="M222" s="13" t="s">
        <v>35</v>
      </c>
    </row>
    <row r="223">
      <c r="M223" s="13" t="s">
        <v>35</v>
      </c>
    </row>
    <row r="224">
      <c r="M224" s="13" t="s">
        <v>35</v>
      </c>
    </row>
    <row r="225">
      <c r="M225" s="13" t="s">
        <v>35</v>
      </c>
    </row>
    <row r="226">
      <c r="M226" s="13" t="s">
        <v>35</v>
      </c>
    </row>
    <row r="227">
      <c r="M227" s="13" t="s">
        <v>35</v>
      </c>
    </row>
    <row r="228">
      <c r="M228" s="13" t="s">
        <v>35</v>
      </c>
    </row>
    <row r="229">
      <c r="M229" s="13" t="s">
        <v>35</v>
      </c>
    </row>
    <row r="230">
      <c r="M230" s="13" t="s">
        <v>35</v>
      </c>
    </row>
    <row r="231">
      <c r="M231" s="13" t="s">
        <v>35</v>
      </c>
    </row>
    <row r="232">
      <c r="M232" s="13" t="s">
        <v>35</v>
      </c>
    </row>
    <row r="233">
      <c r="M233" s="13" t="s">
        <v>35</v>
      </c>
    </row>
    <row r="234">
      <c r="M234" s="13" t="s">
        <v>35</v>
      </c>
    </row>
    <row r="235">
      <c r="M235" s="13" t="s">
        <v>35</v>
      </c>
    </row>
    <row r="236">
      <c r="M236" s="13" t="s">
        <v>35</v>
      </c>
    </row>
    <row r="237">
      <c r="M237" s="13" t="s">
        <v>35</v>
      </c>
    </row>
    <row r="238">
      <c r="M238" s="13" t="s">
        <v>35</v>
      </c>
    </row>
    <row r="239">
      <c r="M239" s="13" t="s">
        <v>35</v>
      </c>
    </row>
    <row r="240">
      <c r="M240" s="13" t="s">
        <v>35</v>
      </c>
    </row>
    <row r="241">
      <c r="M241" s="13" t="s">
        <v>35</v>
      </c>
    </row>
    <row r="242">
      <c r="M242" s="13" t="s">
        <v>35</v>
      </c>
    </row>
    <row r="243">
      <c r="M243" s="13" t="s">
        <v>35</v>
      </c>
    </row>
    <row r="244">
      <c r="M244" s="13" t="s">
        <v>35</v>
      </c>
    </row>
    <row r="245">
      <c r="M245" s="13" t="s">
        <v>35</v>
      </c>
    </row>
    <row r="246">
      <c r="M246" s="13" t="s">
        <v>35</v>
      </c>
    </row>
    <row r="247">
      <c r="M247" s="13" t="s">
        <v>35</v>
      </c>
    </row>
    <row r="248">
      <c r="M248" s="13" t="s">
        <v>35</v>
      </c>
    </row>
    <row r="249">
      <c r="M249" s="13" t="s">
        <v>35</v>
      </c>
    </row>
    <row r="250">
      <c r="M250" s="13" t="s">
        <v>35</v>
      </c>
    </row>
    <row r="251">
      <c r="M251" s="13" t="s">
        <v>35</v>
      </c>
    </row>
    <row r="252">
      <c r="M252" s="13" t="s">
        <v>35</v>
      </c>
    </row>
    <row r="253">
      <c r="M253" s="13" t="s">
        <v>35</v>
      </c>
    </row>
    <row r="254">
      <c r="M254" s="13" t="s">
        <v>35</v>
      </c>
    </row>
    <row r="255">
      <c r="M255" s="13" t="s">
        <v>35</v>
      </c>
    </row>
    <row r="256">
      <c r="M256" s="13" t="s">
        <v>35</v>
      </c>
    </row>
    <row r="257">
      <c r="M257" s="13" t="s">
        <v>35</v>
      </c>
    </row>
    <row r="258">
      <c r="M258" s="13" t="s">
        <v>35</v>
      </c>
    </row>
    <row r="259">
      <c r="M259" s="13" t="s">
        <v>35</v>
      </c>
    </row>
    <row r="260">
      <c r="M260" s="13" t="s">
        <v>35</v>
      </c>
    </row>
    <row r="261">
      <c r="M261" s="13" t="s">
        <v>35</v>
      </c>
    </row>
    <row r="262">
      <c r="M262" s="13" t="s">
        <v>35</v>
      </c>
    </row>
    <row r="263">
      <c r="M263" s="13" t="s">
        <v>35</v>
      </c>
    </row>
    <row r="264">
      <c r="M264" s="13" t="s">
        <v>35</v>
      </c>
    </row>
    <row r="265">
      <c r="M265" s="13" t="s">
        <v>35</v>
      </c>
    </row>
    <row r="266">
      <c r="M266" s="13" t="s">
        <v>35</v>
      </c>
    </row>
    <row r="267">
      <c r="M267" s="13" t="s">
        <v>35</v>
      </c>
    </row>
    <row r="268">
      <c r="M268" s="13" t="s">
        <v>35</v>
      </c>
    </row>
    <row r="269">
      <c r="M269" s="13" t="s">
        <v>35</v>
      </c>
    </row>
    <row r="270">
      <c r="M270" s="13" t="s">
        <v>35</v>
      </c>
    </row>
    <row r="271">
      <c r="M271" s="13" t="s">
        <v>35</v>
      </c>
    </row>
    <row r="272">
      <c r="M272" s="13" t="s">
        <v>35</v>
      </c>
    </row>
    <row r="273">
      <c r="M273" s="13" t="s">
        <v>35</v>
      </c>
    </row>
    <row r="274">
      <c r="M274" s="13" t="s">
        <v>35</v>
      </c>
    </row>
    <row r="275">
      <c r="M275" s="13" t="s">
        <v>35</v>
      </c>
    </row>
    <row r="276">
      <c r="M276" s="13" t="s">
        <v>35</v>
      </c>
    </row>
    <row r="277">
      <c r="M277" s="13" t="s">
        <v>35</v>
      </c>
    </row>
    <row r="278">
      <c r="M278" s="13" t="s">
        <v>35</v>
      </c>
    </row>
    <row r="279">
      <c r="M279" s="13" t="s">
        <v>35</v>
      </c>
    </row>
    <row r="280">
      <c r="M280" s="13" t="s">
        <v>35</v>
      </c>
    </row>
    <row r="281">
      <c r="M281" s="13" t="s">
        <v>35</v>
      </c>
    </row>
    <row r="282">
      <c r="M282" s="13" t="s">
        <v>35</v>
      </c>
    </row>
    <row r="283">
      <c r="M283" s="13" t="s">
        <v>35</v>
      </c>
    </row>
    <row r="284">
      <c r="M284" s="13" t="s">
        <v>35</v>
      </c>
    </row>
    <row r="285">
      <c r="M285" s="13" t="s">
        <v>35</v>
      </c>
    </row>
    <row r="286">
      <c r="M286" s="13" t="s">
        <v>35</v>
      </c>
    </row>
    <row r="287">
      <c r="M287" s="13" t="s">
        <v>35</v>
      </c>
    </row>
    <row r="288">
      <c r="M288" s="13" t="s">
        <v>35</v>
      </c>
    </row>
    <row r="289">
      <c r="M289" s="13" t="s">
        <v>35</v>
      </c>
    </row>
    <row r="290">
      <c r="M290" s="13" t="s">
        <v>35</v>
      </c>
    </row>
    <row r="291">
      <c r="M291" s="13" t="s">
        <v>35</v>
      </c>
    </row>
    <row r="292">
      <c r="M292" s="13" t="s">
        <v>35</v>
      </c>
    </row>
    <row r="293">
      <c r="M293" s="13" t="s">
        <v>35</v>
      </c>
    </row>
    <row r="294">
      <c r="M294" s="13" t="s">
        <v>35</v>
      </c>
    </row>
    <row r="295">
      <c r="M295" s="13" t="s">
        <v>35</v>
      </c>
    </row>
    <row r="296">
      <c r="M296" s="13" t="s">
        <v>35</v>
      </c>
    </row>
    <row r="297">
      <c r="M297" s="13" t="s">
        <v>35</v>
      </c>
    </row>
    <row r="298">
      <c r="M298" s="13" t="s">
        <v>35</v>
      </c>
    </row>
    <row r="299">
      <c r="M299" s="13" t="s">
        <v>35</v>
      </c>
    </row>
    <row r="300">
      <c r="M300" s="13" t="s">
        <v>35</v>
      </c>
    </row>
    <row r="301">
      <c r="M301" s="13" t="s">
        <v>35</v>
      </c>
    </row>
    <row r="302">
      <c r="M302" s="13" t="s">
        <v>35</v>
      </c>
    </row>
    <row r="303">
      <c r="M303" s="13" t="s">
        <v>35</v>
      </c>
    </row>
    <row r="304">
      <c r="M304" s="13" t="s">
        <v>35</v>
      </c>
    </row>
    <row r="305">
      <c r="M305" s="13" t="s">
        <v>35</v>
      </c>
    </row>
    <row r="306">
      <c r="M306" s="13" t="s">
        <v>35</v>
      </c>
    </row>
    <row r="307">
      <c r="M307" s="13" t="s">
        <v>35</v>
      </c>
    </row>
    <row r="308">
      <c r="M308" s="13" t="s">
        <v>35</v>
      </c>
    </row>
    <row r="309">
      <c r="M309" s="13" t="s">
        <v>35</v>
      </c>
    </row>
    <row r="310">
      <c r="M310" s="13" t="s">
        <v>35</v>
      </c>
    </row>
    <row r="311">
      <c r="M311" s="13" t="s">
        <v>35</v>
      </c>
    </row>
    <row r="312">
      <c r="M312" s="13" t="s">
        <v>35</v>
      </c>
    </row>
    <row r="313">
      <c r="M313" s="13" t="s">
        <v>35</v>
      </c>
    </row>
    <row r="314">
      <c r="M314" s="13" t="s">
        <v>35</v>
      </c>
    </row>
    <row r="315">
      <c r="M315" s="13" t="s">
        <v>35</v>
      </c>
    </row>
    <row r="316">
      <c r="M316" s="13" t="s">
        <v>35</v>
      </c>
    </row>
    <row r="317">
      <c r="M317" s="13" t="s">
        <v>35</v>
      </c>
    </row>
    <row r="318">
      <c r="M318" s="13" t="s">
        <v>35</v>
      </c>
    </row>
    <row r="319">
      <c r="M319" s="13" t="s">
        <v>35</v>
      </c>
    </row>
    <row r="320">
      <c r="M320" s="13" t="s">
        <v>35</v>
      </c>
    </row>
    <row r="321">
      <c r="M321" s="13" t="s">
        <v>35</v>
      </c>
    </row>
    <row r="322">
      <c r="M322" s="13" t="s">
        <v>35</v>
      </c>
    </row>
    <row r="323">
      <c r="M323" s="13" t="s">
        <v>35</v>
      </c>
    </row>
    <row r="324">
      <c r="M324" s="13" t="s">
        <v>35</v>
      </c>
    </row>
    <row r="325">
      <c r="M325" s="13" t="s">
        <v>35</v>
      </c>
    </row>
    <row r="326">
      <c r="M326" s="13" t="s">
        <v>35</v>
      </c>
    </row>
    <row r="327">
      <c r="M327" s="13" t="s">
        <v>35</v>
      </c>
    </row>
    <row r="328">
      <c r="M328" s="13" t="s">
        <v>35</v>
      </c>
    </row>
    <row r="329">
      <c r="M329" s="13" t="s">
        <v>35</v>
      </c>
    </row>
    <row r="330">
      <c r="M330" s="13" t="s">
        <v>35</v>
      </c>
    </row>
    <row r="331">
      <c r="M331" s="13" t="s">
        <v>35</v>
      </c>
    </row>
    <row r="332">
      <c r="M332" s="13" t="s">
        <v>35</v>
      </c>
    </row>
    <row r="333">
      <c r="M333" s="13" t="s">
        <v>35</v>
      </c>
    </row>
    <row r="334">
      <c r="M334" s="13" t="s">
        <v>35</v>
      </c>
    </row>
    <row r="335">
      <c r="M335" s="13" t="s">
        <v>35</v>
      </c>
    </row>
    <row r="336">
      <c r="M336" s="13" t="s">
        <v>35</v>
      </c>
    </row>
    <row r="337">
      <c r="M337" s="13" t="s">
        <v>35</v>
      </c>
    </row>
    <row r="338">
      <c r="M338" s="13" t="s">
        <v>35</v>
      </c>
    </row>
    <row r="339">
      <c r="M339" s="13" t="s">
        <v>35</v>
      </c>
    </row>
    <row r="340">
      <c r="M340" s="13" t="s">
        <v>35</v>
      </c>
    </row>
    <row r="341">
      <c r="M341" s="13" t="s">
        <v>35</v>
      </c>
    </row>
    <row r="342">
      <c r="M342" s="13" t="s">
        <v>35</v>
      </c>
    </row>
    <row r="343">
      <c r="M343" s="13" t="s">
        <v>35</v>
      </c>
    </row>
    <row r="344">
      <c r="M344" s="13" t="s">
        <v>35</v>
      </c>
    </row>
    <row r="345">
      <c r="M345" s="13" t="s">
        <v>35</v>
      </c>
    </row>
    <row r="346">
      <c r="M346" s="13" t="s">
        <v>35</v>
      </c>
    </row>
    <row r="347">
      <c r="M347" s="13" t="s">
        <v>35</v>
      </c>
    </row>
    <row r="348">
      <c r="M348" s="13" t="s">
        <v>35</v>
      </c>
    </row>
    <row r="349">
      <c r="M349" s="13" t="s">
        <v>35</v>
      </c>
    </row>
    <row r="350">
      <c r="M350" s="13" t="s">
        <v>35</v>
      </c>
    </row>
    <row r="351">
      <c r="M351" s="13" t="s">
        <v>35</v>
      </c>
    </row>
    <row r="352">
      <c r="M352" s="13" t="s">
        <v>35</v>
      </c>
    </row>
    <row r="353">
      <c r="M353" s="13" t="s">
        <v>35</v>
      </c>
    </row>
    <row r="354">
      <c r="M354" s="13" t="s">
        <v>35</v>
      </c>
    </row>
    <row r="355">
      <c r="M355" s="13" t="s">
        <v>35</v>
      </c>
    </row>
    <row r="356">
      <c r="M356" s="13" t="s">
        <v>35</v>
      </c>
    </row>
    <row r="357">
      <c r="M357" s="13" t="s">
        <v>35</v>
      </c>
    </row>
    <row r="358">
      <c r="M358" s="13" t="s">
        <v>35</v>
      </c>
    </row>
    <row r="359">
      <c r="M359" s="13" t="s">
        <v>35</v>
      </c>
    </row>
    <row r="360">
      <c r="M360" s="13" t="s">
        <v>35</v>
      </c>
    </row>
    <row r="361">
      <c r="M361" s="13" t="s">
        <v>35</v>
      </c>
    </row>
    <row r="362">
      <c r="M362" s="13" t="s">
        <v>35</v>
      </c>
    </row>
    <row r="363">
      <c r="M363" s="13" t="s">
        <v>35</v>
      </c>
    </row>
    <row r="364">
      <c r="M364" s="13" t="s">
        <v>35</v>
      </c>
    </row>
    <row r="365">
      <c r="M365" s="13" t="s">
        <v>35</v>
      </c>
    </row>
    <row r="366">
      <c r="M366" s="13" t="s">
        <v>35</v>
      </c>
    </row>
    <row r="367">
      <c r="M367" s="13" t="s">
        <v>35</v>
      </c>
    </row>
    <row r="368">
      <c r="M368" s="13" t="s">
        <v>35</v>
      </c>
    </row>
    <row r="369">
      <c r="M369" s="13" t="s">
        <v>35</v>
      </c>
    </row>
    <row r="370">
      <c r="M370" s="13" t="s">
        <v>35</v>
      </c>
    </row>
    <row r="371">
      <c r="M371" s="13" t="s">
        <v>35</v>
      </c>
    </row>
    <row r="372">
      <c r="M372" s="13" t="s">
        <v>35</v>
      </c>
    </row>
    <row r="373">
      <c r="M373" s="13" t="s">
        <v>35</v>
      </c>
    </row>
    <row r="374">
      <c r="M374" s="13" t="s">
        <v>35</v>
      </c>
    </row>
    <row r="375">
      <c r="M375" s="13" t="s">
        <v>35</v>
      </c>
    </row>
    <row r="376">
      <c r="M376" s="13" t="s">
        <v>35</v>
      </c>
    </row>
    <row r="377">
      <c r="M377" s="13" t="s">
        <v>35</v>
      </c>
    </row>
    <row r="378">
      <c r="M378" s="13" t="s">
        <v>35</v>
      </c>
    </row>
    <row r="379">
      <c r="M379" s="13" t="s">
        <v>35</v>
      </c>
    </row>
    <row r="380">
      <c r="M380" s="13" t="s">
        <v>35</v>
      </c>
    </row>
    <row r="381">
      <c r="M381" s="13" t="s">
        <v>35</v>
      </c>
    </row>
    <row r="382">
      <c r="M382" s="13" t="s">
        <v>35</v>
      </c>
    </row>
    <row r="383">
      <c r="M383" s="13" t="s">
        <v>35</v>
      </c>
    </row>
    <row r="384">
      <c r="M384" s="13" t="s">
        <v>35</v>
      </c>
    </row>
    <row r="385">
      <c r="M385" s="13" t="s">
        <v>35</v>
      </c>
    </row>
    <row r="386">
      <c r="M386" s="13" t="s">
        <v>35</v>
      </c>
    </row>
    <row r="387">
      <c r="M387" s="13" t="s">
        <v>35</v>
      </c>
    </row>
    <row r="388">
      <c r="M388" s="13" t="s">
        <v>35</v>
      </c>
    </row>
    <row r="389">
      <c r="M389" s="13" t="s">
        <v>35</v>
      </c>
    </row>
    <row r="390">
      <c r="M390" s="13" t="s">
        <v>35</v>
      </c>
    </row>
    <row r="391">
      <c r="M391" s="13" t="s">
        <v>35</v>
      </c>
    </row>
    <row r="392">
      <c r="M392" s="13" t="s">
        <v>35</v>
      </c>
    </row>
    <row r="393">
      <c r="M393" s="13" t="s">
        <v>35</v>
      </c>
    </row>
    <row r="394">
      <c r="M394" s="13" t="s">
        <v>35</v>
      </c>
    </row>
    <row r="395">
      <c r="M395" s="13" t="s">
        <v>35</v>
      </c>
    </row>
    <row r="396">
      <c r="M396" s="13" t="s">
        <v>35</v>
      </c>
    </row>
    <row r="397">
      <c r="M397" s="13" t="s">
        <v>35</v>
      </c>
    </row>
    <row r="398">
      <c r="M398" s="13" t="s">
        <v>35</v>
      </c>
    </row>
    <row r="399">
      <c r="M399" s="13" t="s">
        <v>35</v>
      </c>
    </row>
    <row r="400">
      <c r="M400" s="13" t="s">
        <v>35</v>
      </c>
    </row>
    <row r="401">
      <c r="M401" s="13" t="s">
        <v>35</v>
      </c>
    </row>
    <row r="402">
      <c r="M402" s="13" t="s">
        <v>35</v>
      </c>
    </row>
    <row r="403">
      <c r="M403" s="13" t="s">
        <v>35</v>
      </c>
    </row>
    <row r="404">
      <c r="M404" s="13" t="s">
        <v>35</v>
      </c>
    </row>
    <row r="405">
      <c r="M405" s="13" t="s">
        <v>35</v>
      </c>
    </row>
    <row r="406">
      <c r="M406" s="13" t="s">
        <v>35</v>
      </c>
    </row>
    <row r="407">
      <c r="M407" s="13" t="s">
        <v>35</v>
      </c>
    </row>
    <row r="408">
      <c r="M408" s="13" t="s">
        <v>35</v>
      </c>
    </row>
    <row r="409">
      <c r="M409" s="13" t="s">
        <v>35</v>
      </c>
    </row>
    <row r="410">
      <c r="M410" s="13" t="s">
        <v>35</v>
      </c>
    </row>
    <row r="411">
      <c r="M411" s="13" t="s">
        <v>35</v>
      </c>
    </row>
    <row r="412">
      <c r="M412" s="13" t="s">
        <v>35</v>
      </c>
    </row>
    <row r="413">
      <c r="M413" s="13" t="s">
        <v>35</v>
      </c>
    </row>
    <row r="414">
      <c r="M414" s="13" t="s">
        <v>35</v>
      </c>
    </row>
    <row r="415">
      <c r="M415" s="13" t="s">
        <v>35</v>
      </c>
    </row>
    <row r="416">
      <c r="M416" s="13" t="s">
        <v>35</v>
      </c>
    </row>
    <row r="417">
      <c r="M417" s="13" t="s">
        <v>35</v>
      </c>
    </row>
    <row r="418">
      <c r="M418" s="13" t="s">
        <v>35</v>
      </c>
    </row>
    <row r="419">
      <c r="M419" s="13" t="s">
        <v>35</v>
      </c>
    </row>
    <row r="420">
      <c r="M420" s="13" t="s">
        <v>35</v>
      </c>
    </row>
    <row r="421">
      <c r="M421" s="13" t="s">
        <v>35</v>
      </c>
    </row>
    <row r="422">
      <c r="M422" s="13" t="s">
        <v>35</v>
      </c>
    </row>
    <row r="423">
      <c r="M423" s="13" t="s">
        <v>35</v>
      </c>
    </row>
    <row r="424">
      <c r="M424" s="13" t="s">
        <v>35</v>
      </c>
    </row>
    <row r="425">
      <c r="M425" s="13" t="s">
        <v>35</v>
      </c>
    </row>
    <row r="426">
      <c r="M426" s="13" t="s">
        <v>35</v>
      </c>
    </row>
    <row r="427">
      <c r="M427" s="13" t="s">
        <v>35</v>
      </c>
    </row>
    <row r="428">
      <c r="M428" s="13" t="s">
        <v>35</v>
      </c>
    </row>
    <row r="429">
      <c r="M429" s="13" t="s">
        <v>35</v>
      </c>
    </row>
    <row r="430">
      <c r="M430" s="13" t="s">
        <v>35</v>
      </c>
    </row>
    <row r="431">
      <c r="M431" s="13" t="s">
        <v>35</v>
      </c>
    </row>
    <row r="432">
      <c r="M432" s="13" t="s">
        <v>35</v>
      </c>
    </row>
    <row r="433">
      <c r="M433" s="13" t="s">
        <v>35</v>
      </c>
    </row>
    <row r="434">
      <c r="M434" s="13" t="s">
        <v>35</v>
      </c>
    </row>
    <row r="435">
      <c r="M435" s="13" t="s">
        <v>35</v>
      </c>
    </row>
    <row r="436">
      <c r="M436" s="13" t="s">
        <v>35</v>
      </c>
    </row>
    <row r="437">
      <c r="M437" s="13" t="s">
        <v>35</v>
      </c>
    </row>
    <row r="438">
      <c r="M438" s="13" t="s">
        <v>35</v>
      </c>
    </row>
    <row r="439">
      <c r="M439" s="13" t="s">
        <v>35</v>
      </c>
    </row>
    <row r="440">
      <c r="M440" s="13" t="s">
        <v>35</v>
      </c>
    </row>
    <row r="441">
      <c r="M441" s="13" t="s">
        <v>35</v>
      </c>
    </row>
    <row r="442">
      <c r="M442" s="13" t="s">
        <v>35</v>
      </c>
    </row>
    <row r="443">
      <c r="M443" s="13" t="s">
        <v>35</v>
      </c>
    </row>
    <row r="444">
      <c r="M444" s="13" t="s">
        <v>35</v>
      </c>
    </row>
    <row r="445">
      <c r="M445" s="13" t="s">
        <v>35</v>
      </c>
    </row>
    <row r="446">
      <c r="M446" s="13" t="s">
        <v>35</v>
      </c>
    </row>
    <row r="447">
      <c r="M447" s="13" t="s">
        <v>35</v>
      </c>
    </row>
    <row r="448">
      <c r="M448" s="13" t="s">
        <v>35</v>
      </c>
    </row>
    <row r="449">
      <c r="M449" s="13" t="s">
        <v>35</v>
      </c>
    </row>
    <row r="450">
      <c r="M450" s="13" t="s">
        <v>35</v>
      </c>
    </row>
    <row r="451">
      <c r="M451" s="13" t="s">
        <v>35</v>
      </c>
    </row>
    <row r="452">
      <c r="M452" s="13" t="s">
        <v>35</v>
      </c>
    </row>
    <row r="453">
      <c r="M453" s="13" t="s">
        <v>35</v>
      </c>
    </row>
    <row r="454">
      <c r="M454" s="13" t="s">
        <v>35</v>
      </c>
    </row>
    <row r="455">
      <c r="M455" s="13" t="s">
        <v>35</v>
      </c>
    </row>
    <row r="456">
      <c r="M456" s="13" t="s">
        <v>35</v>
      </c>
    </row>
    <row r="457">
      <c r="M457" s="13" t="s">
        <v>35</v>
      </c>
    </row>
    <row r="458">
      <c r="M458" s="13" t="s">
        <v>35</v>
      </c>
    </row>
    <row r="459">
      <c r="M459" s="13" t="s">
        <v>35</v>
      </c>
    </row>
    <row r="460">
      <c r="M460" s="13" t="s">
        <v>35</v>
      </c>
    </row>
    <row r="461">
      <c r="M461" s="13" t="s">
        <v>35</v>
      </c>
    </row>
    <row r="462">
      <c r="M462" s="13" t="s">
        <v>35</v>
      </c>
    </row>
    <row r="463">
      <c r="M463" s="13" t="s">
        <v>35</v>
      </c>
    </row>
    <row r="464">
      <c r="M464" s="13" t="s">
        <v>35</v>
      </c>
    </row>
    <row r="465">
      <c r="M465" s="13" t="s">
        <v>35</v>
      </c>
    </row>
    <row r="466">
      <c r="M466" s="13" t="s">
        <v>35</v>
      </c>
    </row>
    <row r="467">
      <c r="M467" s="13" t="s">
        <v>35</v>
      </c>
    </row>
    <row r="468">
      <c r="M468" s="13" t="s">
        <v>35</v>
      </c>
    </row>
    <row r="469">
      <c r="M469" s="13" t="s">
        <v>35</v>
      </c>
    </row>
    <row r="470">
      <c r="M470" s="13" t="s">
        <v>35</v>
      </c>
    </row>
    <row r="471">
      <c r="M471" s="13" t="s">
        <v>35</v>
      </c>
    </row>
    <row r="472">
      <c r="M472" s="13" t="s">
        <v>35</v>
      </c>
    </row>
    <row r="473">
      <c r="M473" s="13" t="s">
        <v>35</v>
      </c>
    </row>
    <row r="474">
      <c r="M474" s="13" t="s">
        <v>35</v>
      </c>
    </row>
    <row r="475">
      <c r="M475" s="13" t="s">
        <v>35</v>
      </c>
    </row>
    <row r="476">
      <c r="M476" s="13" t="s">
        <v>35</v>
      </c>
    </row>
    <row r="477">
      <c r="M477" s="13" t="s">
        <v>35</v>
      </c>
    </row>
    <row r="478">
      <c r="M478" s="13" t="s">
        <v>35</v>
      </c>
    </row>
    <row r="479">
      <c r="M479" s="13" t="s">
        <v>35</v>
      </c>
    </row>
    <row r="480">
      <c r="M480" s="13" t="s">
        <v>35</v>
      </c>
    </row>
    <row r="481">
      <c r="M481" s="13" t="s">
        <v>35</v>
      </c>
    </row>
    <row r="482">
      <c r="M482" s="13" t="s">
        <v>35</v>
      </c>
    </row>
    <row r="483">
      <c r="M483" s="13" t="s">
        <v>35</v>
      </c>
    </row>
    <row r="484">
      <c r="M484" s="13" t="s">
        <v>35</v>
      </c>
    </row>
    <row r="485">
      <c r="M485" s="13" t="s">
        <v>35</v>
      </c>
    </row>
    <row r="486">
      <c r="M486" s="13" t="s">
        <v>35</v>
      </c>
    </row>
    <row r="487">
      <c r="M487" s="13" t="s">
        <v>35</v>
      </c>
    </row>
    <row r="488">
      <c r="M488" s="13" t="s">
        <v>35</v>
      </c>
    </row>
    <row r="489">
      <c r="M489" s="13" t="s">
        <v>35</v>
      </c>
    </row>
    <row r="490">
      <c r="M490" s="13" t="s">
        <v>35</v>
      </c>
    </row>
    <row r="491">
      <c r="M491" s="13" t="s">
        <v>35</v>
      </c>
    </row>
    <row r="492">
      <c r="M492" s="13" t="s">
        <v>35</v>
      </c>
    </row>
    <row r="493">
      <c r="M493" s="13" t="s">
        <v>35</v>
      </c>
    </row>
    <row r="494">
      <c r="M494" s="13" t="s">
        <v>35</v>
      </c>
    </row>
    <row r="495">
      <c r="M495" s="13" t="s">
        <v>35</v>
      </c>
    </row>
    <row r="496">
      <c r="M496" s="13" t="s">
        <v>35</v>
      </c>
    </row>
    <row r="497">
      <c r="M497" s="13" t="s">
        <v>35</v>
      </c>
    </row>
    <row r="498">
      <c r="M498" s="13" t="s">
        <v>35</v>
      </c>
    </row>
    <row r="499">
      <c r="M499" s="13" t="s">
        <v>35</v>
      </c>
    </row>
    <row r="500">
      <c r="M500" s="13" t="s">
        <v>35</v>
      </c>
    </row>
    <row r="501">
      <c r="M501" s="13" t="s">
        <v>35</v>
      </c>
    </row>
    <row r="502">
      <c r="M502" s="13" t="s">
        <v>35</v>
      </c>
    </row>
    <row r="503">
      <c r="M503" s="13" t="s">
        <v>35</v>
      </c>
    </row>
    <row r="504">
      <c r="M504" s="13" t="s">
        <v>35</v>
      </c>
    </row>
    <row r="505">
      <c r="M505" s="13" t="s">
        <v>35</v>
      </c>
    </row>
    <row r="506">
      <c r="M506" s="13" t="s">
        <v>35</v>
      </c>
    </row>
    <row r="507">
      <c r="M507" s="13" t="s">
        <v>35</v>
      </c>
    </row>
    <row r="508">
      <c r="M508" s="13" t="s">
        <v>35</v>
      </c>
    </row>
    <row r="509">
      <c r="M509" s="13" t="s">
        <v>35</v>
      </c>
    </row>
    <row r="510">
      <c r="M510" s="13" t="s">
        <v>35</v>
      </c>
    </row>
    <row r="511">
      <c r="M511" s="13" t="s">
        <v>35</v>
      </c>
    </row>
    <row r="512">
      <c r="M512" s="13" t="s">
        <v>35</v>
      </c>
    </row>
    <row r="513">
      <c r="M513" s="13" t="s">
        <v>35</v>
      </c>
    </row>
    <row r="514">
      <c r="M514" s="13" t="s">
        <v>35</v>
      </c>
    </row>
    <row r="515">
      <c r="M515" s="13" t="s">
        <v>35</v>
      </c>
    </row>
    <row r="516">
      <c r="M516" s="13" t="s">
        <v>35</v>
      </c>
    </row>
    <row r="517">
      <c r="M517" s="13" t="s">
        <v>35</v>
      </c>
    </row>
    <row r="518">
      <c r="M518" s="13" t="s">
        <v>35</v>
      </c>
    </row>
    <row r="519">
      <c r="M519" s="13" t="s">
        <v>35</v>
      </c>
    </row>
    <row r="520">
      <c r="M520" s="13" t="s">
        <v>35</v>
      </c>
    </row>
    <row r="521">
      <c r="M521" s="13" t="s">
        <v>35</v>
      </c>
    </row>
    <row r="522">
      <c r="M522" s="13" t="s">
        <v>35</v>
      </c>
    </row>
    <row r="523">
      <c r="M523" s="13" t="s">
        <v>35</v>
      </c>
    </row>
    <row r="524">
      <c r="M524" s="13" t="s">
        <v>35</v>
      </c>
    </row>
    <row r="525">
      <c r="M525" s="13" t="s">
        <v>35</v>
      </c>
    </row>
    <row r="526">
      <c r="M526" s="13" t="s">
        <v>35</v>
      </c>
    </row>
    <row r="527">
      <c r="M527" s="13" t="s">
        <v>35</v>
      </c>
    </row>
    <row r="528">
      <c r="M528" s="13" t="s">
        <v>35</v>
      </c>
    </row>
    <row r="529">
      <c r="M529" s="13" t="s">
        <v>35</v>
      </c>
    </row>
    <row r="530">
      <c r="M530" s="13" t="s">
        <v>35</v>
      </c>
    </row>
    <row r="531">
      <c r="M531" s="13" t="s">
        <v>35</v>
      </c>
    </row>
    <row r="532">
      <c r="M532" s="13" t="s">
        <v>35</v>
      </c>
    </row>
    <row r="533">
      <c r="M533" s="13" t="s">
        <v>35</v>
      </c>
    </row>
    <row r="534">
      <c r="M534" s="13" t="s">
        <v>35</v>
      </c>
    </row>
    <row r="535">
      <c r="M535" s="13" t="s">
        <v>35</v>
      </c>
    </row>
    <row r="536">
      <c r="M536" s="13" t="s">
        <v>35</v>
      </c>
    </row>
    <row r="537">
      <c r="M537" s="13" t="s">
        <v>35</v>
      </c>
    </row>
    <row r="538">
      <c r="M538" s="13" t="s">
        <v>35</v>
      </c>
    </row>
    <row r="539">
      <c r="M539" s="13" t="s">
        <v>35</v>
      </c>
    </row>
    <row r="540">
      <c r="M540" s="13" t="s">
        <v>35</v>
      </c>
    </row>
    <row r="541">
      <c r="M541" s="13" t="s">
        <v>35</v>
      </c>
    </row>
    <row r="542">
      <c r="M542" s="13" t="s">
        <v>35</v>
      </c>
    </row>
    <row r="543">
      <c r="M543" s="13" t="s">
        <v>35</v>
      </c>
    </row>
    <row r="544">
      <c r="M544" s="13" t="s">
        <v>35</v>
      </c>
    </row>
    <row r="545">
      <c r="M545" s="13" t="s">
        <v>35</v>
      </c>
    </row>
    <row r="546">
      <c r="M546" s="13" t="s">
        <v>35</v>
      </c>
    </row>
    <row r="547">
      <c r="M547" s="13" t="s">
        <v>35</v>
      </c>
    </row>
    <row r="548">
      <c r="M548" s="13" t="s">
        <v>35</v>
      </c>
    </row>
    <row r="549">
      <c r="M549" s="13" t="s">
        <v>35</v>
      </c>
    </row>
    <row r="550">
      <c r="M550" s="13" t="s">
        <v>35</v>
      </c>
    </row>
    <row r="551">
      <c r="M551" s="13" t="s">
        <v>35</v>
      </c>
    </row>
    <row r="552">
      <c r="M552" s="13" t="s">
        <v>35</v>
      </c>
    </row>
    <row r="553">
      <c r="M553" s="13" t="s">
        <v>35</v>
      </c>
    </row>
    <row r="554">
      <c r="M554" s="13" t="s">
        <v>35</v>
      </c>
    </row>
    <row r="555">
      <c r="M555" s="13" t="s">
        <v>35</v>
      </c>
    </row>
    <row r="556">
      <c r="M556" s="13" t="s">
        <v>35</v>
      </c>
    </row>
    <row r="557">
      <c r="M557" s="13" t="s">
        <v>35</v>
      </c>
    </row>
    <row r="558">
      <c r="M558" s="13" t="s">
        <v>35</v>
      </c>
    </row>
    <row r="559">
      <c r="M559" s="13" t="s">
        <v>35</v>
      </c>
    </row>
    <row r="560">
      <c r="M560" s="13" t="s">
        <v>35</v>
      </c>
    </row>
    <row r="561">
      <c r="M561" s="13" t="s">
        <v>35</v>
      </c>
    </row>
    <row r="562">
      <c r="M562" s="13" t="s">
        <v>35</v>
      </c>
    </row>
    <row r="563">
      <c r="M563" s="13" t="s">
        <v>35</v>
      </c>
    </row>
    <row r="564">
      <c r="M564" s="13" t="s">
        <v>35</v>
      </c>
    </row>
    <row r="565">
      <c r="M565" s="13" t="s">
        <v>35</v>
      </c>
    </row>
    <row r="566">
      <c r="M566" s="13" t="s">
        <v>35</v>
      </c>
    </row>
    <row r="567">
      <c r="M567" s="13" t="s">
        <v>35</v>
      </c>
    </row>
    <row r="568">
      <c r="M568" s="13" t="s">
        <v>35</v>
      </c>
    </row>
    <row r="569">
      <c r="M569" s="13" t="s">
        <v>35</v>
      </c>
    </row>
    <row r="570">
      <c r="M570" s="13" t="s">
        <v>35</v>
      </c>
    </row>
    <row r="571">
      <c r="M571" s="13" t="s">
        <v>35</v>
      </c>
    </row>
    <row r="572">
      <c r="M572" s="13" t="s">
        <v>35</v>
      </c>
    </row>
    <row r="573">
      <c r="M573" s="13" t="s">
        <v>35</v>
      </c>
    </row>
    <row r="574">
      <c r="M574" s="13" t="s">
        <v>35</v>
      </c>
    </row>
    <row r="575">
      <c r="M575" s="13" t="s">
        <v>35</v>
      </c>
    </row>
    <row r="576">
      <c r="M576" s="13" t="s">
        <v>35</v>
      </c>
    </row>
    <row r="577">
      <c r="M577" s="13" t="s">
        <v>35</v>
      </c>
    </row>
    <row r="578">
      <c r="M578" s="13" t="s">
        <v>35</v>
      </c>
    </row>
    <row r="579">
      <c r="M579" s="13" t="s">
        <v>35</v>
      </c>
    </row>
    <row r="580">
      <c r="M580" s="13" t="s">
        <v>35</v>
      </c>
    </row>
    <row r="581">
      <c r="M581" s="13" t="s">
        <v>35</v>
      </c>
    </row>
    <row r="582">
      <c r="M582" s="13" t="s">
        <v>35</v>
      </c>
    </row>
    <row r="583">
      <c r="M583" s="13" t="s">
        <v>35</v>
      </c>
    </row>
    <row r="584">
      <c r="M584" s="13" t="s">
        <v>35</v>
      </c>
    </row>
    <row r="585">
      <c r="M585" s="13" t="s">
        <v>35</v>
      </c>
    </row>
    <row r="586">
      <c r="M586" s="13" t="s">
        <v>35</v>
      </c>
    </row>
    <row r="587">
      <c r="M587" s="13" t="s">
        <v>35</v>
      </c>
    </row>
    <row r="588">
      <c r="M588" s="13" t="s">
        <v>35</v>
      </c>
    </row>
    <row r="589">
      <c r="M589" s="13" t="s">
        <v>35</v>
      </c>
    </row>
    <row r="590">
      <c r="M590" s="13" t="s">
        <v>35</v>
      </c>
    </row>
    <row r="591">
      <c r="M591" s="13" t="s">
        <v>35</v>
      </c>
    </row>
    <row r="592">
      <c r="M592" s="13" t="s">
        <v>35</v>
      </c>
    </row>
    <row r="593">
      <c r="M593" s="13" t="s">
        <v>35</v>
      </c>
    </row>
    <row r="594">
      <c r="M594" s="13" t="s">
        <v>35</v>
      </c>
    </row>
    <row r="595">
      <c r="M595" s="13" t="s">
        <v>35</v>
      </c>
    </row>
    <row r="596">
      <c r="M596" s="13" t="s">
        <v>35</v>
      </c>
    </row>
    <row r="597">
      <c r="M597" s="13" t="s">
        <v>35</v>
      </c>
    </row>
    <row r="598">
      <c r="M598" s="13" t="s">
        <v>35</v>
      </c>
    </row>
    <row r="599">
      <c r="M599" s="13" t="s">
        <v>35</v>
      </c>
    </row>
    <row r="600">
      <c r="M600" s="13" t="s">
        <v>35</v>
      </c>
    </row>
    <row r="601">
      <c r="M601" s="13" t="s">
        <v>35</v>
      </c>
    </row>
    <row r="602">
      <c r="M602" s="13" t="s">
        <v>35</v>
      </c>
    </row>
    <row r="603">
      <c r="M603" s="13" t="s">
        <v>35</v>
      </c>
    </row>
    <row r="604">
      <c r="M604" s="13" t="s">
        <v>35</v>
      </c>
    </row>
    <row r="605">
      <c r="M605" s="13" t="s">
        <v>35</v>
      </c>
    </row>
    <row r="606">
      <c r="M606" s="13" t="s">
        <v>35</v>
      </c>
    </row>
    <row r="607">
      <c r="M607" s="13" t="s">
        <v>35</v>
      </c>
    </row>
    <row r="608">
      <c r="M608" s="13" t="s">
        <v>35</v>
      </c>
    </row>
    <row r="609">
      <c r="M609" s="13" t="s">
        <v>35</v>
      </c>
    </row>
    <row r="610">
      <c r="M610" s="13" t="s">
        <v>35</v>
      </c>
    </row>
    <row r="611">
      <c r="M611" s="13" t="s">
        <v>35</v>
      </c>
    </row>
    <row r="612">
      <c r="M612" s="13" t="s">
        <v>35</v>
      </c>
    </row>
    <row r="613">
      <c r="M613" s="13" t="s">
        <v>35</v>
      </c>
    </row>
    <row r="614">
      <c r="M614" s="13" t="s">
        <v>35</v>
      </c>
    </row>
    <row r="615">
      <c r="M615" s="13" t="s">
        <v>35</v>
      </c>
    </row>
    <row r="616">
      <c r="M616" s="13" t="s">
        <v>35</v>
      </c>
    </row>
    <row r="617">
      <c r="M617" s="13" t="s">
        <v>35</v>
      </c>
    </row>
    <row r="618">
      <c r="M618" s="13" t="s">
        <v>35</v>
      </c>
    </row>
    <row r="619">
      <c r="M619" s="13" t="s">
        <v>35</v>
      </c>
    </row>
    <row r="620">
      <c r="M620" s="13" t="s">
        <v>35</v>
      </c>
    </row>
    <row r="621">
      <c r="M621" s="13" t="s">
        <v>35</v>
      </c>
    </row>
    <row r="622">
      <c r="M622" s="13" t="s">
        <v>35</v>
      </c>
    </row>
    <row r="623">
      <c r="M623" s="13" t="s">
        <v>35</v>
      </c>
    </row>
    <row r="624">
      <c r="M624" s="13" t="s">
        <v>35</v>
      </c>
    </row>
    <row r="625">
      <c r="M625" s="13" t="s">
        <v>35</v>
      </c>
    </row>
    <row r="626">
      <c r="M626" s="13" t="s">
        <v>35</v>
      </c>
    </row>
    <row r="627">
      <c r="M627" s="13" t="s">
        <v>35</v>
      </c>
    </row>
    <row r="628">
      <c r="M628" s="13" t="s">
        <v>35</v>
      </c>
    </row>
    <row r="629">
      <c r="M629" s="13" t="s">
        <v>35</v>
      </c>
    </row>
    <row r="630">
      <c r="M630" s="13" t="s">
        <v>35</v>
      </c>
    </row>
    <row r="631">
      <c r="M631" s="13" t="s">
        <v>35</v>
      </c>
    </row>
    <row r="632">
      <c r="M632" s="13" t="s">
        <v>35</v>
      </c>
    </row>
    <row r="633">
      <c r="M633" s="13" t="s">
        <v>35</v>
      </c>
    </row>
    <row r="634">
      <c r="M634" s="13" t="s">
        <v>35</v>
      </c>
    </row>
    <row r="635">
      <c r="M635" s="13" t="s">
        <v>35</v>
      </c>
    </row>
    <row r="636">
      <c r="M636" s="13" t="s">
        <v>35</v>
      </c>
    </row>
    <row r="637">
      <c r="M637" s="13" t="s">
        <v>35</v>
      </c>
    </row>
    <row r="638">
      <c r="M638" s="13" t="s">
        <v>35</v>
      </c>
    </row>
    <row r="639">
      <c r="M639" s="13" t="s">
        <v>35</v>
      </c>
    </row>
    <row r="640">
      <c r="M640" s="13" t="s">
        <v>35</v>
      </c>
    </row>
    <row r="641">
      <c r="M641" s="13" t="s">
        <v>35</v>
      </c>
    </row>
    <row r="642">
      <c r="M642" s="13" t="s">
        <v>35</v>
      </c>
    </row>
    <row r="643">
      <c r="M643" s="13" t="s">
        <v>35</v>
      </c>
    </row>
    <row r="644">
      <c r="M644" s="13" t="s">
        <v>35</v>
      </c>
    </row>
    <row r="645">
      <c r="M645" s="13" t="s">
        <v>35</v>
      </c>
    </row>
    <row r="646">
      <c r="M646" s="13" t="s">
        <v>35</v>
      </c>
    </row>
    <row r="647">
      <c r="M647" s="13" t="s">
        <v>35</v>
      </c>
    </row>
    <row r="648">
      <c r="M648" s="13" t="s">
        <v>35</v>
      </c>
    </row>
    <row r="649">
      <c r="M649" s="13" t="s">
        <v>35</v>
      </c>
    </row>
    <row r="650">
      <c r="M650" s="13" t="s">
        <v>35</v>
      </c>
    </row>
    <row r="651">
      <c r="M651" s="13" t="s">
        <v>35</v>
      </c>
    </row>
    <row r="652">
      <c r="M652" s="13" t="s">
        <v>35</v>
      </c>
    </row>
    <row r="653">
      <c r="M653" s="13" t="s">
        <v>35</v>
      </c>
    </row>
    <row r="654">
      <c r="M654" s="13" t="s">
        <v>35</v>
      </c>
    </row>
    <row r="655">
      <c r="M655" s="13" t="s">
        <v>35</v>
      </c>
    </row>
    <row r="656">
      <c r="M656" s="13" t="s">
        <v>35</v>
      </c>
    </row>
    <row r="657">
      <c r="M657" s="13" t="s">
        <v>35</v>
      </c>
    </row>
    <row r="658">
      <c r="M658" s="13" t="s">
        <v>35</v>
      </c>
    </row>
    <row r="659">
      <c r="M659" s="13" t="s">
        <v>35</v>
      </c>
    </row>
    <row r="660">
      <c r="M660" s="13" t="s">
        <v>35</v>
      </c>
    </row>
    <row r="661">
      <c r="M661" s="13" t="s">
        <v>35</v>
      </c>
    </row>
    <row r="662">
      <c r="M662" s="13" t="s">
        <v>35</v>
      </c>
    </row>
    <row r="663">
      <c r="M663" s="13" t="s">
        <v>35</v>
      </c>
    </row>
    <row r="664">
      <c r="M664" s="13" t="s">
        <v>35</v>
      </c>
    </row>
    <row r="665">
      <c r="M665" s="13" t="s">
        <v>35</v>
      </c>
    </row>
    <row r="666">
      <c r="M666" s="13" t="s">
        <v>35</v>
      </c>
    </row>
    <row r="667">
      <c r="M667" s="13" t="s">
        <v>35</v>
      </c>
    </row>
    <row r="668">
      <c r="M668" s="13" t="s">
        <v>35</v>
      </c>
    </row>
    <row r="669">
      <c r="M669" s="13" t="s">
        <v>35</v>
      </c>
    </row>
    <row r="670">
      <c r="M670" s="13" t="s">
        <v>35</v>
      </c>
    </row>
    <row r="671">
      <c r="M671" s="13" t="s">
        <v>35</v>
      </c>
    </row>
    <row r="672">
      <c r="M672" s="13" t="s">
        <v>35</v>
      </c>
    </row>
    <row r="673">
      <c r="M673" s="13" t="s">
        <v>35</v>
      </c>
    </row>
    <row r="674">
      <c r="M674" s="13" t="s">
        <v>35</v>
      </c>
    </row>
    <row r="675">
      <c r="M675" s="13" t="s">
        <v>35</v>
      </c>
    </row>
    <row r="676">
      <c r="M676" s="13" t="s">
        <v>35</v>
      </c>
    </row>
    <row r="677">
      <c r="M677" s="13" t="s">
        <v>35</v>
      </c>
    </row>
    <row r="678">
      <c r="M678" s="13" t="s">
        <v>35</v>
      </c>
    </row>
    <row r="679">
      <c r="M679" s="13" t="s">
        <v>35</v>
      </c>
    </row>
    <row r="680">
      <c r="M680" s="13" t="s">
        <v>35</v>
      </c>
    </row>
    <row r="681">
      <c r="M681" s="13" t="s">
        <v>35</v>
      </c>
    </row>
    <row r="682">
      <c r="M682" s="13" t="s">
        <v>35</v>
      </c>
    </row>
    <row r="683">
      <c r="M683" s="13" t="s">
        <v>35</v>
      </c>
    </row>
    <row r="684">
      <c r="M684" s="13" t="s">
        <v>35</v>
      </c>
    </row>
    <row r="685">
      <c r="M685" s="13" t="s">
        <v>35</v>
      </c>
    </row>
    <row r="686">
      <c r="M686" s="13" t="s">
        <v>35</v>
      </c>
    </row>
    <row r="687">
      <c r="M687" s="13" t="s">
        <v>35</v>
      </c>
    </row>
    <row r="688">
      <c r="M688" s="13" t="s">
        <v>35</v>
      </c>
    </row>
    <row r="689">
      <c r="M689" s="13" t="s">
        <v>35</v>
      </c>
    </row>
    <row r="690">
      <c r="M690" s="13" t="s">
        <v>35</v>
      </c>
    </row>
    <row r="691">
      <c r="M691" s="13" t="s">
        <v>35</v>
      </c>
    </row>
    <row r="692">
      <c r="M692" s="13" t="s">
        <v>35</v>
      </c>
    </row>
    <row r="693">
      <c r="M693" s="13" t="s">
        <v>35</v>
      </c>
    </row>
    <row r="694">
      <c r="M694" s="13" t="s">
        <v>35</v>
      </c>
    </row>
    <row r="695">
      <c r="M695" s="13" t="s">
        <v>35</v>
      </c>
    </row>
    <row r="696">
      <c r="M696" s="13" t="s">
        <v>35</v>
      </c>
    </row>
    <row r="697">
      <c r="M697" s="13" t="s">
        <v>35</v>
      </c>
    </row>
    <row r="698">
      <c r="M698" s="13" t="s">
        <v>35</v>
      </c>
    </row>
    <row r="699">
      <c r="M699" s="13" t="s">
        <v>35</v>
      </c>
    </row>
    <row r="700">
      <c r="M700" s="13" t="s">
        <v>35</v>
      </c>
    </row>
    <row r="701">
      <c r="M701" s="13" t="s">
        <v>35</v>
      </c>
    </row>
    <row r="702">
      <c r="M702" s="13" t="s">
        <v>35</v>
      </c>
    </row>
    <row r="703">
      <c r="M703" s="13" t="s">
        <v>35</v>
      </c>
    </row>
    <row r="704">
      <c r="M704" s="13" t="s">
        <v>35</v>
      </c>
    </row>
    <row r="705">
      <c r="M705" s="13" t="s">
        <v>35</v>
      </c>
    </row>
    <row r="706">
      <c r="M706" s="13" t="s">
        <v>35</v>
      </c>
    </row>
    <row r="707">
      <c r="M707" s="13" t="s">
        <v>35</v>
      </c>
    </row>
    <row r="708">
      <c r="M708" s="13" t="s">
        <v>35</v>
      </c>
    </row>
    <row r="709">
      <c r="M709" s="13" t="s">
        <v>35</v>
      </c>
    </row>
    <row r="710">
      <c r="M710" s="13" t="s">
        <v>35</v>
      </c>
    </row>
    <row r="711">
      <c r="M711" s="13" t="s">
        <v>35</v>
      </c>
    </row>
    <row r="712">
      <c r="M712" s="13" t="s">
        <v>35</v>
      </c>
    </row>
    <row r="713">
      <c r="M713" s="13" t="s">
        <v>35</v>
      </c>
    </row>
    <row r="714">
      <c r="M714" s="13" t="s">
        <v>35</v>
      </c>
    </row>
    <row r="715">
      <c r="M715" s="13" t="s">
        <v>35</v>
      </c>
    </row>
    <row r="716">
      <c r="M716" s="13" t="s">
        <v>35</v>
      </c>
    </row>
    <row r="717">
      <c r="M717" s="13" t="s">
        <v>35</v>
      </c>
    </row>
    <row r="718">
      <c r="M718" s="13" t="s">
        <v>35</v>
      </c>
    </row>
    <row r="719">
      <c r="M719" s="13" t="s">
        <v>35</v>
      </c>
    </row>
    <row r="720">
      <c r="M720" s="13" t="s">
        <v>35</v>
      </c>
    </row>
    <row r="721">
      <c r="M721" s="13" t="s">
        <v>35</v>
      </c>
    </row>
    <row r="722">
      <c r="M722" s="13" t="s">
        <v>35</v>
      </c>
    </row>
    <row r="723">
      <c r="M723" s="13" t="s">
        <v>35</v>
      </c>
    </row>
    <row r="724">
      <c r="M724" s="13" t="s">
        <v>35</v>
      </c>
    </row>
    <row r="725">
      <c r="M725" s="13" t="s">
        <v>35</v>
      </c>
    </row>
    <row r="726">
      <c r="M726" s="13" t="s">
        <v>35</v>
      </c>
    </row>
    <row r="727">
      <c r="M727" s="13" t="s">
        <v>35</v>
      </c>
    </row>
    <row r="728">
      <c r="M728" s="13" t="s">
        <v>35</v>
      </c>
    </row>
    <row r="729">
      <c r="M729" s="13" t="s">
        <v>35</v>
      </c>
    </row>
    <row r="730">
      <c r="M730" s="13" t="s">
        <v>35</v>
      </c>
    </row>
    <row r="731">
      <c r="M731" s="13" t="s">
        <v>35</v>
      </c>
    </row>
    <row r="732">
      <c r="M732" s="13" t="s">
        <v>35</v>
      </c>
    </row>
    <row r="733">
      <c r="M733" s="13" t="s">
        <v>35</v>
      </c>
    </row>
    <row r="734">
      <c r="M734" s="13" t="s">
        <v>35</v>
      </c>
    </row>
    <row r="735">
      <c r="M735" s="13" t="s">
        <v>35</v>
      </c>
    </row>
    <row r="736">
      <c r="M736" s="13" t="s">
        <v>35</v>
      </c>
    </row>
    <row r="737">
      <c r="M737" s="13" t="s">
        <v>35</v>
      </c>
    </row>
    <row r="738">
      <c r="M738" s="13" t="s">
        <v>35</v>
      </c>
    </row>
    <row r="739">
      <c r="M739" s="13" t="s">
        <v>35</v>
      </c>
    </row>
    <row r="740">
      <c r="M740" s="13" t="s">
        <v>35</v>
      </c>
    </row>
    <row r="741">
      <c r="M741" s="13" t="s">
        <v>35</v>
      </c>
    </row>
    <row r="742">
      <c r="M742" s="13" t="s">
        <v>35</v>
      </c>
    </row>
    <row r="743">
      <c r="M743" s="13" t="s">
        <v>35</v>
      </c>
    </row>
    <row r="744">
      <c r="M744" s="13" t="s">
        <v>35</v>
      </c>
    </row>
    <row r="745">
      <c r="M745" s="13" t="s">
        <v>35</v>
      </c>
    </row>
    <row r="746">
      <c r="M746" s="13" t="s">
        <v>35</v>
      </c>
    </row>
    <row r="747">
      <c r="M747" s="13" t="s">
        <v>35</v>
      </c>
    </row>
    <row r="748">
      <c r="M748" s="13" t="s">
        <v>35</v>
      </c>
    </row>
    <row r="749">
      <c r="M749" s="13" t="s">
        <v>35</v>
      </c>
    </row>
    <row r="750">
      <c r="M750" s="13" t="s">
        <v>35</v>
      </c>
    </row>
    <row r="751">
      <c r="M751" s="13" t="s">
        <v>35</v>
      </c>
    </row>
    <row r="752">
      <c r="M752" s="13" t="s">
        <v>35</v>
      </c>
    </row>
    <row r="753">
      <c r="M753" s="13" t="s">
        <v>35</v>
      </c>
    </row>
    <row r="754">
      <c r="M754" s="13" t="s">
        <v>35</v>
      </c>
    </row>
    <row r="755">
      <c r="M755" s="13" t="s">
        <v>35</v>
      </c>
    </row>
    <row r="756">
      <c r="M756" s="13" t="s">
        <v>35</v>
      </c>
    </row>
    <row r="757">
      <c r="M757" s="13" t="s">
        <v>35</v>
      </c>
    </row>
    <row r="758">
      <c r="M758" s="13" t="s">
        <v>35</v>
      </c>
    </row>
    <row r="759">
      <c r="M759" s="13" t="s">
        <v>35</v>
      </c>
    </row>
    <row r="760">
      <c r="M760" s="13" t="s">
        <v>35</v>
      </c>
    </row>
    <row r="761">
      <c r="M761" s="13" t="s">
        <v>35</v>
      </c>
    </row>
    <row r="762">
      <c r="M762" s="13" t="s">
        <v>35</v>
      </c>
    </row>
    <row r="763">
      <c r="M763" s="13" t="s">
        <v>35</v>
      </c>
    </row>
    <row r="764">
      <c r="M764" s="13" t="s">
        <v>35</v>
      </c>
    </row>
    <row r="765">
      <c r="M765" s="13" t="s">
        <v>35</v>
      </c>
    </row>
    <row r="766">
      <c r="M766" s="13" t="s">
        <v>35</v>
      </c>
    </row>
    <row r="767">
      <c r="M767" s="13" t="s">
        <v>35</v>
      </c>
    </row>
    <row r="768">
      <c r="M768" s="13" t="s">
        <v>35</v>
      </c>
    </row>
    <row r="769">
      <c r="M769" s="13" t="s">
        <v>35</v>
      </c>
    </row>
    <row r="770">
      <c r="M770" s="13" t="s">
        <v>35</v>
      </c>
    </row>
    <row r="771">
      <c r="M771" s="13" t="s">
        <v>35</v>
      </c>
    </row>
    <row r="772">
      <c r="M772" s="13" t="s">
        <v>35</v>
      </c>
    </row>
    <row r="773">
      <c r="M773" s="13" t="s">
        <v>35</v>
      </c>
    </row>
    <row r="774">
      <c r="M774" s="13" t="s">
        <v>35</v>
      </c>
    </row>
    <row r="775">
      <c r="M775" s="13" t="s">
        <v>35</v>
      </c>
    </row>
    <row r="776">
      <c r="M776" s="13" t="s">
        <v>35</v>
      </c>
    </row>
    <row r="777">
      <c r="M777" s="13" t="s">
        <v>35</v>
      </c>
    </row>
    <row r="778">
      <c r="M778" s="13" t="s">
        <v>35</v>
      </c>
    </row>
    <row r="779">
      <c r="M779" s="13" t="s">
        <v>35</v>
      </c>
    </row>
    <row r="780">
      <c r="M780" s="13" t="s">
        <v>35</v>
      </c>
    </row>
    <row r="781">
      <c r="M781" s="13" t="s">
        <v>35</v>
      </c>
    </row>
    <row r="782">
      <c r="M782" s="13" t="s">
        <v>35</v>
      </c>
    </row>
    <row r="783">
      <c r="M783" s="13" t="s">
        <v>35</v>
      </c>
    </row>
    <row r="784">
      <c r="M784" s="13" t="s">
        <v>35</v>
      </c>
    </row>
    <row r="785">
      <c r="M785" s="13" t="s">
        <v>35</v>
      </c>
    </row>
    <row r="786">
      <c r="M786" s="13" t="s">
        <v>35</v>
      </c>
    </row>
    <row r="787">
      <c r="M787" s="13" t="s">
        <v>35</v>
      </c>
    </row>
    <row r="788">
      <c r="M788" s="13" t="s">
        <v>35</v>
      </c>
    </row>
    <row r="789">
      <c r="M789" s="13" t="s">
        <v>35</v>
      </c>
    </row>
    <row r="790">
      <c r="M790" s="13" t="s">
        <v>35</v>
      </c>
    </row>
    <row r="791">
      <c r="M791" s="13" t="s">
        <v>35</v>
      </c>
    </row>
    <row r="792">
      <c r="M792" s="13" t="s">
        <v>35</v>
      </c>
    </row>
    <row r="793">
      <c r="M793" s="13" t="s">
        <v>35</v>
      </c>
    </row>
    <row r="794">
      <c r="M794" s="13" t="s">
        <v>35</v>
      </c>
    </row>
    <row r="795">
      <c r="M795" s="13" t="s">
        <v>35</v>
      </c>
    </row>
    <row r="796">
      <c r="M796" s="13" t="s">
        <v>35</v>
      </c>
    </row>
    <row r="797">
      <c r="M797" s="13" t="s">
        <v>35</v>
      </c>
    </row>
    <row r="798">
      <c r="M798" s="13" t="s">
        <v>35</v>
      </c>
    </row>
    <row r="799">
      <c r="M799" s="13" t="s">
        <v>35</v>
      </c>
    </row>
    <row r="800">
      <c r="M800" s="13" t="s">
        <v>35</v>
      </c>
    </row>
    <row r="801">
      <c r="M801" s="13" t="s">
        <v>35</v>
      </c>
    </row>
    <row r="802">
      <c r="M802" s="13" t="s">
        <v>35</v>
      </c>
    </row>
    <row r="803">
      <c r="M803" s="13" t="s">
        <v>35</v>
      </c>
    </row>
    <row r="804">
      <c r="M804" s="13" t="s">
        <v>35</v>
      </c>
    </row>
    <row r="805">
      <c r="M805" s="13" t="s">
        <v>35</v>
      </c>
    </row>
    <row r="806">
      <c r="M806" s="13" t="s">
        <v>35</v>
      </c>
    </row>
    <row r="807">
      <c r="M807" s="13" t="s">
        <v>35</v>
      </c>
    </row>
    <row r="808">
      <c r="M808" s="13" t="s">
        <v>35</v>
      </c>
    </row>
    <row r="809">
      <c r="M809" s="13" t="s">
        <v>35</v>
      </c>
    </row>
    <row r="810">
      <c r="M810" s="13" t="s">
        <v>35</v>
      </c>
    </row>
    <row r="811">
      <c r="M811" s="13" t="s">
        <v>35</v>
      </c>
    </row>
    <row r="812">
      <c r="M812" s="13" t="s">
        <v>35</v>
      </c>
    </row>
    <row r="813">
      <c r="M813" s="13" t="s">
        <v>35</v>
      </c>
    </row>
    <row r="814">
      <c r="M814" s="13" t="s">
        <v>35</v>
      </c>
    </row>
    <row r="815">
      <c r="M815" s="13" t="s">
        <v>35</v>
      </c>
    </row>
    <row r="816">
      <c r="M816" s="13" t="s">
        <v>35</v>
      </c>
    </row>
    <row r="817">
      <c r="M817" s="13" t="s">
        <v>35</v>
      </c>
    </row>
    <row r="818">
      <c r="M818" s="13" t="s">
        <v>35</v>
      </c>
    </row>
    <row r="819">
      <c r="M819" s="13" t="s">
        <v>35</v>
      </c>
    </row>
    <row r="820">
      <c r="M820" s="13" t="s">
        <v>35</v>
      </c>
    </row>
    <row r="821">
      <c r="M821" s="13" t="s">
        <v>35</v>
      </c>
    </row>
    <row r="822">
      <c r="M822" s="13" t="s">
        <v>35</v>
      </c>
    </row>
    <row r="823">
      <c r="M823" s="13" t="s">
        <v>35</v>
      </c>
    </row>
    <row r="824">
      <c r="M824" s="13" t="s">
        <v>35</v>
      </c>
    </row>
    <row r="825">
      <c r="M825" s="13" t="s">
        <v>35</v>
      </c>
    </row>
    <row r="826">
      <c r="M826" s="13" t="s">
        <v>35</v>
      </c>
    </row>
    <row r="827">
      <c r="M827" s="13" t="s">
        <v>35</v>
      </c>
    </row>
    <row r="828">
      <c r="M828" s="13" t="s">
        <v>35</v>
      </c>
    </row>
    <row r="829">
      <c r="M829" s="13" t="s">
        <v>35</v>
      </c>
    </row>
    <row r="830">
      <c r="M830" s="13" t="s">
        <v>35</v>
      </c>
    </row>
    <row r="831">
      <c r="M831" s="13" t="s">
        <v>35</v>
      </c>
    </row>
    <row r="832">
      <c r="M832" s="13" t="s">
        <v>35</v>
      </c>
    </row>
    <row r="833">
      <c r="M833" s="13" t="s">
        <v>35</v>
      </c>
    </row>
    <row r="834">
      <c r="M834" s="13" t="s">
        <v>35</v>
      </c>
    </row>
    <row r="835">
      <c r="M835" s="13" t="s">
        <v>35</v>
      </c>
    </row>
    <row r="836">
      <c r="M836" s="13" t="s">
        <v>35</v>
      </c>
    </row>
    <row r="837">
      <c r="M837" s="13" t="s">
        <v>35</v>
      </c>
    </row>
    <row r="838">
      <c r="M838" s="13" t="s">
        <v>35</v>
      </c>
    </row>
    <row r="839">
      <c r="M839" s="13" t="s">
        <v>35</v>
      </c>
    </row>
    <row r="840">
      <c r="M840" s="13" t="s">
        <v>35</v>
      </c>
    </row>
    <row r="841">
      <c r="M841" s="13" t="s">
        <v>35</v>
      </c>
    </row>
    <row r="842">
      <c r="M842" s="13" t="s">
        <v>35</v>
      </c>
    </row>
    <row r="843">
      <c r="M843" s="13" t="s">
        <v>35</v>
      </c>
    </row>
    <row r="844">
      <c r="M844" s="13" t="s">
        <v>35</v>
      </c>
    </row>
    <row r="845">
      <c r="M845" s="13" t="s">
        <v>35</v>
      </c>
    </row>
    <row r="846">
      <c r="M846" s="13" t="s">
        <v>35</v>
      </c>
    </row>
    <row r="847">
      <c r="M847" s="13" t="s">
        <v>35</v>
      </c>
    </row>
    <row r="848">
      <c r="M848" s="13" t="s">
        <v>35</v>
      </c>
    </row>
    <row r="849">
      <c r="M849" s="13" t="s">
        <v>35</v>
      </c>
    </row>
    <row r="850">
      <c r="M850" s="13" t="s">
        <v>35</v>
      </c>
    </row>
    <row r="851">
      <c r="M851" s="13" t="s">
        <v>35</v>
      </c>
    </row>
    <row r="852">
      <c r="M852" s="13" t="s">
        <v>35</v>
      </c>
    </row>
    <row r="853">
      <c r="M853" s="13" t="s">
        <v>35</v>
      </c>
    </row>
    <row r="854">
      <c r="M854" s="13" t="s">
        <v>35</v>
      </c>
    </row>
    <row r="855">
      <c r="M855" s="13" t="s">
        <v>35</v>
      </c>
    </row>
    <row r="856">
      <c r="M856" s="13" t="s">
        <v>35</v>
      </c>
    </row>
    <row r="857">
      <c r="M857" s="13" t="s">
        <v>35</v>
      </c>
    </row>
    <row r="858">
      <c r="M858" s="13" t="s">
        <v>35</v>
      </c>
    </row>
    <row r="859">
      <c r="M859" s="13" t="s">
        <v>35</v>
      </c>
    </row>
    <row r="860">
      <c r="M860" s="13" t="s">
        <v>35</v>
      </c>
    </row>
    <row r="861">
      <c r="M861" s="13" t="s">
        <v>35</v>
      </c>
    </row>
    <row r="862">
      <c r="M862" s="13" t="s">
        <v>35</v>
      </c>
    </row>
    <row r="863">
      <c r="M863" s="13" t="s">
        <v>35</v>
      </c>
    </row>
    <row r="864">
      <c r="M864" s="13" t="s">
        <v>35</v>
      </c>
    </row>
    <row r="865">
      <c r="M865" s="13" t="s">
        <v>35</v>
      </c>
    </row>
    <row r="866">
      <c r="M866" s="13" t="s">
        <v>35</v>
      </c>
    </row>
    <row r="867">
      <c r="M867" s="13" t="s">
        <v>35</v>
      </c>
    </row>
    <row r="868">
      <c r="M868" s="13" t="s">
        <v>35</v>
      </c>
    </row>
    <row r="869">
      <c r="M869" s="13" t="s">
        <v>35</v>
      </c>
    </row>
    <row r="870">
      <c r="M870" s="13" t="s">
        <v>35</v>
      </c>
    </row>
    <row r="871">
      <c r="M871" s="13" t="s">
        <v>35</v>
      </c>
    </row>
    <row r="872">
      <c r="M872" s="13" t="s">
        <v>35</v>
      </c>
    </row>
    <row r="873">
      <c r="M873" s="13" t="s">
        <v>35</v>
      </c>
    </row>
    <row r="874">
      <c r="M874" s="13" t="s">
        <v>35</v>
      </c>
    </row>
    <row r="875">
      <c r="M875" s="13" t="s">
        <v>35</v>
      </c>
    </row>
    <row r="876">
      <c r="M876" s="13" t="s">
        <v>35</v>
      </c>
    </row>
    <row r="877">
      <c r="M877" s="13" t="s">
        <v>35</v>
      </c>
    </row>
    <row r="878">
      <c r="M878" s="13" t="s">
        <v>35</v>
      </c>
    </row>
    <row r="879">
      <c r="M879" s="13" t="s">
        <v>35</v>
      </c>
    </row>
    <row r="880">
      <c r="M880" s="13" t="s">
        <v>35</v>
      </c>
    </row>
    <row r="881">
      <c r="M881" s="13" t="s">
        <v>35</v>
      </c>
    </row>
    <row r="882">
      <c r="M882" s="13" t="s">
        <v>35</v>
      </c>
    </row>
    <row r="883">
      <c r="M883" s="13" t="s">
        <v>35</v>
      </c>
    </row>
    <row r="884">
      <c r="M884" s="13" t="s">
        <v>35</v>
      </c>
    </row>
    <row r="885">
      <c r="M885" s="13" t="s">
        <v>35</v>
      </c>
    </row>
    <row r="886">
      <c r="M886" s="13" t="s">
        <v>35</v>
      </c>
    </row>
    <row r="887">
      <c r="M887" s="13" t="s">
        <v>35</v>
      </c>
    </row>
    <row r="888">
      <c r="M888" s="13" t="s">
        <v>35</v>
      </c>
    </row>
    <row r="889">
      <c r="M889" s="13" t="s">
        <v>35</v>
      </c>
    </row>
    <row r="890">
      <c r="M890" s="13" t="s">
        <v>35</v>
      </c>
    </row>
    <row r="891">
      <c r="M891" s="13" t="s">
        <v>35</v>
      </c>
    </row>
    <row r="892">
      <c r="M892" s="13" t="s">
        <v>35</v>
      </c>
    </row>
    <row r="893">
      <c r="M893" s="13" t="s">
        <v>35</v>
      </c>
    </row>
    <row r="894">
      <c r="M894" s="13" t="s">
        <v>35</v>
      </c>
    </row>
    <row r="895">
      <c r="M895" s="13" t="s">
        <v>35</v>
      </c>
    </row>
    <row r="896">
      <c r="M896" s="13" t="s">
        <v>35</v>
      </c>
    </row>
    <row r="897">
      <c r="M897" s="13" t="s">
        <v>35</v>
      </c>
    </row>
    <row r="898">
      <c r="M898" s="13" t="s">
        <v>35</v>
      </c>
    </row>
    <row r="899">
      <c r="M899" s="13" t="s">
        <v>35</v>
      </c>
    </row>
    <row r="900">
      <c r="M900" s="13" t="s">
        <v>35</v>
      </c>
    </row>
    <row r="901">
      <c r="M901" s="13" t="s">
        <v>35</v>
      </c>
    </row>
    <row r="902">
      <c r="M902" s="13" t="s">
        <v>35</v>
      </c>
    </row>
    <row r="903">
      <c r="M903" s="13" t="s">
        <v>35</v>
      </c>
    </row>
    <row r="904">
      <c r="M904" s="13" t="s">
        <v>35</v>
      </c>
    </row>
    <row r="905">
      <c r="M905" s="13" t="s">
        <v>35</v>
      </c>
    </row>
    <row r="906">
      <c r="M906" s="13" t="s">
        <v>35</v>
      </c>
    </row>
    <row r="907">
      <c r="M907" s="13" t="s">
        <v>35</v>
      </c>
    </row>
    <row r="908">
      <c r="M908" s="13" t="s">
        <v>35</v>
      </c>
    </row>
    <row r="909">
      <c r="M909" s="13" t="s">
        <v>35</v>
      </c>
    </row>
    <row r="910">
      <c r="M910" s="13" t="s">
        <v>35</v>
      </c>
    </row>
    <row r="911">
      <c r="M911" s="13" t="s">
        <v>35</v>
      </c>
    </row>
    <row r="912">
      <c r="M912" s="13" t="s">
        <v>35</v>
      </c>
    </row>
    <row r="913">
      <c r="M913" s="13" t="s">
        <v>35</v>
      </c>
    </row>
    <row r="914">
      <c r="M914" s="13" t="s">
        <v>35</v>
      </c>
    </row>
    <row r="915">
      <c r="M915" s="13" t="s">
        <v>35</v>
      </c>
    </row>
    <row r="916">
      <c r="M916" s="13" t="s">
        <v>35</v>
      </c>
    </row>
    <row r="917">
      <c r="M917" s="13" t="s">
        <v>35</v>
      </c>
    </row>
    <row r="918">
      <c r="M918" s="13" t="s">
        <v>35</v>
      </c>
    </row>
    <row r="919">
      <c r="M919" s="13" t="s">
        <v>35</v>
      </c>
    </row>
    <row r="920">
      <c r="M920" s="13" t="s">
        <v>35</v>
      </c>
    </row>
    <row r="921">
      <c r="M921" s="13" t="s">
        <v>35</v>
      </c>
    </row>
    <row r="922">
      <c r="M922" s="13" t="s">
        <v>35</v>
      </c>
    </row>
    <row r="923">
      <c r="M923" s="13" t="s">
        <v>35</v>
      </c>
    </row>
    <row r="924">
      <c r="M924" s="13" t="s">
        <v>35</v>
      </c>
    </row>
    <row r="925">
      <c r="M925" s="13" t="s">
        <v>35</v>
      </c>
    </row>
    <row r="926">
      <c r="M926" s="13" t="s">
        <v>35</v>
      </c>
    </row>
    <row r="927">
      <c r="M927" s="13" t="s">
        <v>35</v>
      </c>
    </row>
    <row r="928">
      <c r="M928" s="13" t="s">
        <v>35</v>
      </c>
    </row>
    <row r="929">
      <c r="M929" s="13" t="s">
        <v>35</v>
      </c>
    </row>
    <row r="930">
      <c r="M930" s="13" t="s">
        <v>35</v>
      </c>
    </row>
    <row r="931">
      <c r="M931" s="13" t="s">
        <v>35</v>
      </c>
    </row>
    <row r="932">
      <c r="M932" s="13" t="s">
        <v>35</v>
      </c>
    </row>
    <row r="933">
      <c r="M933" s="13" t="s">
        <v>35</v>
      </c>
    </row>
    <row r="934">
      <c r="M934" s="13" t="s">
        <v>35</v>
      </c>
    </row>
    <row r="935">
      <c r="M935" s="13" t="s">
        <v>35</v>
      </c>
    </row>
    <row r="936">
      <c r="M936" s="13" t="s">
        <v>35</v>
      </c>
    </row>
    <row r="937">
      <c r="M937" s="13" t="s">
        <v>35</v>
      </c>
    </row>
    <row r="938">
      <c r="M938" s="13" t="s">
        <v>35</v>
      </c>
    </row>
    <row r="939">
      <c r="M939" s="13" t="s">
        <v>35</v>
      </c>
    </row>
    <row r="940">
      <c r="M940" s="13" t="s">
        <v>35</v>
      </c>
    </row>
    <row r="941">
      <c r="M941" s="13" t="s">
        <v>35</v>
      </c>
    </row>
    <row r="942">
      <c r="M942" s="13" t="s">
        <v>35</v>
      </c>
    </row>
    <row r="943">
      <c r="M943" s="13" t="s">
        <v>35</v>
      </c>
    </row>
    <row r="944">
      <c r="M944" s="13" t="s">
        <v>35</v>
      </c>
    </row>
    <row r="945">
      <c r="M945" s="13" t="s">
        <v>35</v>
      </c>
    </row>
    <row r="946">
      <c r="M946" s="13" t="s">
        <v>35</v>
      </c>
    </row>
    <row r="947">
      <c r="M947" s="13" t="s">
        <v>35</v>
      </c>
    </row>
    <row r="948">
      <c r="M948" s="13" t="s">
        <v>35</v>
      </c>
    </row>
    <row r="949">
      <c r="M949" s="13" t="s">
        <v>35</v>
      </c>
    </row>
    <row r="950">
      <c r="M950" s="13" t="s">
        <v>35</v>
      </c>
    </row>
    <row r="951">
      <c r="M951" s="13" t="s">
        <v>35</v>
      </c>
    </row>
    <row r="952">
      <c r="M952" s="13" t="s">
        <v>35</v>
      </c>
    </row>
    <row r="953">
      <c r="M953" s="13" t="s">
        <v>35</v>
      </c>
    </row>
    <row r="954">
      <c r="M954" s="13" t="s">
        <v>35</v>
      </c>
    </row>
    <row r="955">
      <c r="M955" s="13" t="s">
        <v>35</v>
      </c>
    </row>
    <row r="956">
      <c r="M956" s="13" t="s">
        <v>35</v>
      </c>
    </row>
    <row r="957">
      <c r="M957" s="13" t="s">
        <v>35</v>
      </c>
    </row>
    <row r="958">
      <c r="M958" s="13" t="s">
        <v>35</v>
      </c>
    </row>
    <row r="959">
      <c r="M959" s="13" t="s">
        <v>35</v>
      </c>
    </row>
    <row r="960">
      <c r="M960" s="13" t="s">
        <v>35</v>
      </c>
    </row>
    <row r="961">
      <c r="M961" s="13" t="s">
        <v>35</v>
      </c>
    </row>
    <row r="962">
      <c r="M962" s="13" t="s">
        <v>35</v>
      </c>
    </row>
    <row r="963">
      <c r="M963" s="13" t="s">
        <v>35</v>
      </c>
    </row>
    <row r="964">
      <c r="M964" s="13" t="s">
        <v>35</v>
      </c>
    </row>
    <row r="965">
      <c r="M965" s="13" t="s">
        <v>35</v>
      </c>
    </row>
    <row r="966">
      <c r="M966" s="13" t="s">
        <v>35</v>
      </c>
    </row>
    <row r="967">
      <c r="M967" s="13" t="s">
        <v>35</v>
      </c>
    </row>
    <row r="968">
      <c r="M968" s="13" t="s">
        <v>35</v>
      </c>
    </row>
    <row r="969">
      <c r="M969" s="13" t="s">
        <v>35</v>
      </c>
    </row>
    <row r="970">
      <c r="M970" s="13" t="s">
        <v>35</v>
      </c>
    </row>
    <row r="971">
      <c r="M971" s="13" t="s">
        <v>35</v>
      </c>
    </row>
    <row r="972">
      <c r="M972" s="13" t="s">
        <v>35</v>
      </c>
    </row>
    <row r="973">
      <c r="M973" s="13" t="s">
        <v>35</v>
      </c>
    </row>
    <row r="974">
      <c r="M974" s="13" t="s">
        <v>35</v>
      </c>
    </row>
    <row r="975">
      <c r="M975" s="13" t="s">
        <v>35</v>
      </c>
    </row>
    <row r="976">
      <c r="M976" s="13" t="s">
        <v>35</v>
      </c>
    </row>
    <row r="977">
      <c r="M977" s="13" t="s">
        <v>35</v>
      </c>
    </row>
    <row r="978">
      <c r="M978" s="13" t="s">
        <v>35</v>
      </c>
    </row>
    <row r="979">
      <c r="M979" s="13" t="s">
        <v>35</v>
      </c>
    </row>
    <row r="980">
      <c r="M980" s="13" t="s">
        <v>35</v>
      </c>
    </row>
    <row r="981">
      <c r="M981" s="13" t="s">
        <v>35</v>
      </c>
    </row>
    <row r="982">
      <c r="M982" s="13" t="s">
        <v>35</v>
      </c>
    </row>
    <row r="983">
      <c r="M983" s="13" t="s">
        <v>35</v>
      </c>
    </row>
    <row r="984">
      <c r="M984" s="13" t="s">
        <v>35</v>
      </c>
    </row>
    <row r="985">
      <c r="M985" s="13" t="s">
        <v>35</v>
      </c>
    </row>
    <row r="986">
      <c r="M986" s="13" t="s">
        <v>35</v>
      </c>
    </row>
    <row r="987">
      <c r="M987" s="13" t="s">
        <v>35</v>
      </c>
    </row>
    <row r="988">
      <c r="M988" s="13" t="s">
        <v>35</v>
      </c>
    </row>
    <row r="989">
      <c r="M989" s="13" t="s">
        <v>35</v>
      </c>
    </row>
    <row r="990">
      <c r="M990" s="13" t="s">
        <v>35</v>
      </c>
    </row>
    <row r="991">
      <c r="M991" s="13" t="s">
        <v>35</v>
      </c>
    </row>
    <row r="992">
      <c r="M992" s="13" t="s">
        <v>35</v>
      </c>
    </row>
    <row r="993">
      <c r="M993" s="13" t="s">
        <v>35</v>
      </c>
    </row>
    <row r="994">
      <c r="M994" s="13" t="s">
        <v>35</v>
      </c>
    </row>
    <row r="995">
      <c r="M995" s="13" t="s">
        <v>35</v>
      </c>
    </row>
    <row r="996">
      <c r="M996" s="13" t="s">
        <v>35</v>
      </c>
    </row>
    <row r="997">
      <c r="M997" s="13" t="s">
        <v>35</v>
      </c>
    </row>
    <row r="998">
      <c r="M998" s="13" t="s">
        <v>35</v>
      </c>
    </row>
    <row r="999">
      <c r="M999" s="13" t="s">
        <v>35</v>
      </c>
    </row>
    <row r="1000">
      <c r="M1000" s="13" t="s">
        <v>35</v>
      </c>
    </row>
  </sheetData>
  <customSheetViews>
    <customSheetView guid="{3149373A-04F5-4ECB-807F-301CAAADFF73}" filter="1" showAutoFilter="1">
      <autoFilter ref="$J$1"/>
    </customSheetView>
  </customSheetViews>
  <hyperlinks>
    <hyperlink r:id="rId1" ref="L4"/>
    <hyperlink r:id="rId2" ref="L5"/>
    <hyperlink r:id="rId3" ref="L6"/>
    <hyperlink r:id="rId4" ref="L7"/>
    <hyperlink r:id="rId5" ref="L8"/>
    <hyperlink r:id="rId6" ref="L9"/>
    <hyperlink r:id="rId7" ref="L10"/>
    <hyperlink r:id="rId8" ref="L11"/>
    <hyperlink r:id="rId9" ref="L12"/>
    <hyperlink r:id="rId10" ref="L13"/>
  </hyperlinks>
  <drawing r:id="rId1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74E13"/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  <col customWidth="1" min="5" max="5" width="24.0"/>
  </cols>
  <sheetData>
    <row r="1">
      <c r="A1" s="101" t="str">
        <f>IFERROR(__xludf.DUMMYFUNCTION("IFERROR(QUERY(RegistrationRecords!A1:I1000,""select * where E='Student'"",1),"""")"),"Timestamp")</f>
        <v>Timestamp</v>
      </c>
      <c r="B1" s="101" t="str">
        <f>IFERROR(__xludf.DUMMYFUNCTION("""COMPUTED_VALUE"""),"First Name")</f>
        <v>First Name</v>
      </c>
      <c r="C1" s="101" t="str">
        <f>IFERROR(__xludf.DUMMYFUNCTION("""COMPUTED_VALUE"""),"Middle Name")</f>
        <v>Middle Name</v>
      </c>
      <c r="D1" s="101" t="str">
        <f>IFERROR(__xludf.DUMMYFUNCTION("""COMPUTED_VALUE"""),"Last Name")</f>
        <v>Last Name</v>
      </c>
      <c r="E1" s="101" t="str">
        <f>IFERROR(__xludf.DUMMYFUNCTION("""COMPUTED_VALUE"""),"Consultation Category")</f>
        <v>Consultation Category</v>
      </c>
      <c r="F1" s="101" t="str">
        <f>IFERROR(__xludf.DUMMYFUNCTION("""COMPUTED_VALUE"""),"ID Number:")</f>
        <v>ID Number:</v>
      </c>
      <c r="G1" s="101" t="str">
        <f>IFERROR(__xludf.DUMMYFUNCTION("""COMPUTED_VALUE"""),"Course")</f>
        <v>Course</v>
      </c>
      <c r="H1" s="102" t="str">
        <f>IFERROR(__xludf.DUMMYFUNCTION("""COMPUTED_VALUE"""),"")</f>
        <v/>
      </c>
      <c r="I1" s="101" t="str">
        <f>IFERROR(__xludf.DUMMYFUNCTION("""COMPUTED_VALUE"""),"Year")</f>
        <v>Year</v>
      </c>
    </row>
    <row r="2">
      <c r="A2" s="103">
        <f>IFERROR(__xludf.DUMMYFUNCTION("""COMPUTED_VALUE"""),43815.35139305555)</f>
        <v>43815.35139</v>
      </c>
      <c r="B2" s="24" t="str">
        <f>IFERROR(__xludf.DUMMYFUNCTION("""COMPUTED_VALUE"""),"Jam")</f>
        <v>Jam</v>
      </c>
      <c r="C2" s="24" t="str">
        <f>IFERROR(__xludf.DUMMYFUNCTION("""COMPUTED_VALUE"""),"ela")</f>
        <v>ela</v>
      </c>
      <c r="D2" s="24" t="str">
        <f>IFERROR(__xludf.DUMMYFUNCTION("""COMPUTED_VALUE"""),"Balanis")</f>
        <v>Balanis</v>
      </c>
      <c r="E2" s="24" t="str">
        <f>IFERROR(__xludf.DUMMYFUNCTION("""COMPUTED_VALUE"""),"Student")</f>
        <v>Student</v>
      </c>
      <c r="F2" s="24" t="str">
        <f>IFERROR(__xludf.DUMMYFUNCTION("""COMPUTED_VALUE"""),"2018-0486")</f>
        <v>2018-0486</v>
      </c>
      <c r="G2" s="24" t="str">
        <f>IFERROR(__xludf.DUMMYFUNCTION("""COMPUTED_VALUE"""),"DCT")</f>
        <v>DCT</v>
      </c>
      <c r="H2" s="105" t="str">
        <f>IFERROR(__xludf.DUMMYFUNCTION("""COMPUTED_VALUE"""),"")</f>
        <v/>
      </c>
      <c r="I2" s="24">
        <f>IFERROR(__xludf.DUMMYFUNCTION("""COMPUTED_VALUE"""),2.0)</f>
        <v>2</v>
      </c>
    </row>
    <row r="3">
      <c r="A3" s="103">
        <f>IFERROR(__xludf.DUMMYFUNCTION("""COMPUTED_VALUE"""),43815.40235122685)</f>
        <v>43815.40235</v>
      </c>
      <c r="B3" s="24" t="str">
        <f>IFERROR(__xludf.DUMMYFUNCTION("""COMPUTED_VALUE"""),"Limuel")</f>
        <v>Limuel</v>
      </c>
      <c r="C3" s="24" t="str">
        <f>IFERROR(__xludf.DUMMYFUNCTION("""COMPUTED_VALUE"""),"Jay")</f>
        <v>Jay</v>
      </c>
      <c r="D3" s="24" t="str">
        <f>IFERROR(__xludf.DUMMYFUNCTION("""COMPUTED_VALUE"""),"Galanida")</f>
        <v>Galanida</v>
      </c>
      <c r="E3" s="24" t="str">
        <f>IFERROR(__xludf.DUMMYFUNCTION("""COMPUTED_VALUE"""),"Student")</f>
        <v>Student</v>
      </c>
      <c r="F3" s="24" t="str">
        <f>IFERROR(__xludf.DUMMYFUNCTION("""COMPUTED_VALUE"""),"2018-0426")</f>
        <v>2018-0426</v>
      </c>
      <c r="G3" s="24" t="str">
        <f>IFERROR(__xludf.DUMMYFUNCTION("""COMPUTED_VALUE"""),"DCT")</f>
        <v>DCT</v>
      </c>
      <c r="H3" s="11" t="str">
        <f>IFERROR(__xludf.DUMMYFUNCTION("""COMPUTED_VALUE"""),"")</f>
        <v/>
      </c>
      <c r="I3" s="24">
        <f>IFERROR(__xludf.DUMMYFUNCTION("""COMPUTED_VALUE"""),2.0)</f>
        <v>2</v>
      </c>
    </row>
    <row r="4">
      <c r="A4" s="103">
        <f>IFERROR(__xludf.DUMMYFUNCTION("""COMPUTED_VALUE"""),43815.55261460648)</f>
        <v>43815.55261</v>
      </c>
      <c r="B4" s="24" t="str">
        <f>IFERROR(__xludf.DUMMYFUNCTION("""COMPUTED_VALUE"""),"Gia")</f>
        <v>Gia</v>
      </c>
      <c r="C4" s="24" t="str">
        <f>IFERROR(__xludf.DUMMYFUNCTION("""COMPUTED_VALUE"""),"B")</f>
        <v>B</v>
      </c>
      <c r="D4" s="24" t="str">
        <f>IFERROR(__xludf.DUMMYFUNCTION("""COMPUTED_VALUE"""),"Delolla")</f>
        <v>Delolla</v>
      </c>
      <c r="E4" s="24" t="str">
        <f>IFERROR(__xludf.DUMMYFUNCTION("""COMPUTED_VALUE"""),"Student")</f>
        <v>Student</v>
      </c>
      <c r="F4" s="24" t="str">
        <f>IFERROR(__xludf.DUMMYFUNCTION("""COMPUTED_VALUE"""),"2018-8585")</f>
        <v>2018-8585</v>
      </c>
      <c r="G4" s="24" t="str">
        <f>IFERROR(__xludf.DUMMYFUNCTION("""COMPUTED_VALUE"""),"DCT")</f>
        <v>DCT</v>
      </c>
      <c r="H4" s="11" t="str">
        <f>IFERROR(__xludf.DUMMYFUNCTION("""COMPUTED_VALUE"""),"")</f>
        <v/>
      </c>
      <c r="I4" s="24">
        <f>IFERROR(__xludf.DUMMYFUNCTION("""COMPUTED_VALUE"""),2.0)</f>
        <v>2</v>
      </c>
    </row>
    <row r="5">
      <c r="A5" s="103">
        <f>IFERROR(__xludf.DUMMYFUNCTION("""COMPUTED_VALUE"""),43815.83169732639)</f>
        <v>43815.8317</v>
      </c>
      <c r="B5" s="24" t="str">
        <f>IFERROR(__xludf.DUMMYFUNCTION("""COMPUTED_VALUE"""),"Jhon")</f>
        <v>Jhon</v>
      </c>
      <c r="C5" s="24" t="str">
        <f>IFERROR(__xludf.DUMMYFUNCTION("""COMPUTED_VALUE"""),"K")</f>
        <v>K</v>
      </c>
      <c r="D5" s="24" t="str">
        <f>IFERROR(__xludf.DUMMYFUNCTION("""COMPUTED_VALUE"""),"Anton")</f>
        <v>Anton</v>
      </c>
      <c r="E5" s="24" t="str">
        <f>IFERROR(__xludf.DUMMYFUNCTION("""COMPUTED_VALUE"""),"Student")</f>
        <v>Student</v>
      </c>
      <c r="F5" s="24" t="str">
        <f>IFERROR(__xludf.DUMMYFUNCTION("""COMPUTED_VALUE"""),"2018-0620")</f>
        <v>2018-0620</v>
      </c>
      <c r="G5" s="24" t="str">
        <f>IFERROR(__xludf.DUMMYFUNCTION("""COMPUTED_VALUE"""),"BSIT")</f>
        <v>BSIT</v>
      </c>
      <c r="H5" s="11" t="str">
        <f>IFERROR(__xludf.DUMMYFUNCTION("""COMPUTED_VALUE"""),"")</f>
        <v/>
      </c>
      <c r="I5" s="24">
        <f>IFERROR(__xludf.DUMMYFUNCTION("""COMPUTED_VALUE"""),3.0)</f>
        <v>3</v>
      </c>
    </row>
    <row r="6">
      <c r="A6" s="103">
        <f>IFERROR(__xludf.DUMMYFUNCTION("""COMPUTED_VALUE"""),43815.84052893518)</f>
        <v>43815.84053</v>
      </c>
      <c r="B6" s="24" t="str">
        <f>IFERROR(__xludf.DUMMYFUNCTION("""COMPUTED_VALUE"""),"Jessa")</f>
        <v>Jessa</v>
      </c>
      <c r="C6" s="24" t="str">
        <f>IFERROR(__xludf.DUMMYFUNCTION("""COMPUTED_VALUE"""),"K")</f>
        <v>K</v>
      </c>
      <c r="D6" s="24" t="str">
        <f>IFERROR(__xludf.DUMMYFUNCTION("""COMPUTED_VALUE"""),"Cablan")</f>
        <v>Cablan</v>
      </c>
      <c r="E6" s="24" t="str">
        <f>IFERROR(__xludf.DUMMYFUNCTION("""COMPUTED_VALUE"""),"Student")</f>
        <v>Student</v>
      </c>
      <c r="F6" s="24" t="str">
        <f>IFERROR(__xludf.DUMMYFUNCTION("""COMPUTED_VALUE"""),"2019-0012")</f>
        <v>2019-0012</v>
      </c>
      <c r="G6" s="24" t="str">
        <f>IFERROR(__xludf.DUMMYFUNCTION("""COMPUTED_VALUE"""),"BSEE")</f>
        <v>BSEE</v>
      </c>
      <c r="H6" s="11" t="str">
        <f>IFERROR(__xludf.DUMMYFUNCTION("""COMPUTED_VALUE"""),"")</f>
        <v/>
      </c>
      <c r="I6" s="24">
        <f>IFERROR(__xludf.DUMMYFUNCTION("""COMPUTED_VALUE"""),3.0)</f>
        <v>3</v>
      </c>
    </row>
    <row r="7">
      <c r="A7" s="103">
        <f>IFERROR(__xludf.DUMMYFUNCTION("""COMPUTED_VALUE"""),43816.51003520833)</f>
        <v>43816.51004</v>
      </c>
      <c r="B7" s="24" t="str">
        <f>IFERROR(__xludf.DUMMYFUNCTION("""COMPUTED_VALUE"""),"Princess")</f>
        <v>Princess</v>
      </c>
      <c r="C7" s="24" t="str">
        <f>IFERROR(__xludf.DUMMYFUNCTION("""COMPUTED_VALUE"""),"P")</f>
        <v>P</v>
      </c>
      <c r="D7" s="24" t="str">
        <f>IFERROR(__xludf.DUMMYFUNCTION("""COMPUTED_VALUE"""),"Apat")</f>
        <v>Apat</v>
      </c>
      <c r="E7" s="24" t="str">
        <f>IFERROR(__xludf.DUMMYFUNCTION("""COMPUTED_VALUE"""),"Student")</f>
        <v>Student</v>
      </c>
      <c r="F7" s="24" t="str">
        <f>IFERROR(__xludf.DUMMYFUNCTION("""COMPUTED_VALUE"""),"2018-0630")</f>
        <v>2018-0630</v>
      </c>
      <c r="G7" s="24" t="str">
        <f>IFERROR(__xludf.DUMMYFUNCTION("""COMPUTED_VALUE"""),"DCT")</f>
        <v>DCT</v>
      </c>
      <c r="H7" s="11" t="str">
        <f>IFERROR(__xludf.DUMMYFUNCTION("""COMPUTED_VALUE"""),"")</f>
        <v/>
      </c>
      <c r="I7" s="24">
        <f>IFERROR(__xludf.DUMMYFUNCTION("""COMPUTED_VALUE"""),2.0)</f>
        <v>2</v>
      </c>
    </row>
    <row r="8">
      <c r="A8" s="103">
        <f>IFERROR(__xludf.DUMMYFUNCTION("""COMPUTED_VALUE"""),43818.43660858797)</f>
        <v>43818.43661</v>
      </c>
      <c r="B8" s="24" t="str">
        <f>IFERROR(__xludf.DUMMYFUNCTION("""COMPUTED_VALUE"""),"Angela")</f>
        <v>Angela</v>
      </c>
      <c r="C8" s="24" t="str">
        <f>IFERROR(__xludf.DUMMYFUNCTION("""COMPUTED_VALUE"""),"B")</f>
        <v>B</v>
      </c>
      <c r="D8" s="24" t="str">
        <f>IFERROR(__xludf.DUMMYFUNCTION("""COMPUTED_VALUE"""),"Castrodes")</f>
        <v>Castrodes</v>
      </c>
      <c r="E8" s="24" t="str">
        <f>IFERROR(__xludf.DUMMYFUNCTION("""COMPUTED_VALUE"""),"Student")</f>
        <v>Student</v>
      </c>
      <c r="F8" s="24" t="str">
        <f>IFERROR(__xludf.DUMMYFUNCTION("""COMPUTED_VALUE"""),"2018-1152")</f>
        <v>2018-1152</v>
      </c>
      <c r="G8" s="24" t="str">
        <f>IFERROR(__xludf.DUMMYFUNCTION("""COMPUTED_VALUE"""),"BSIT")</f>
        <v>BSIT</v>
      </c>
      <c r="H8" s="11" t="str">
        <f>IFERROR(__xludf.DUMMYFUNCTION("""COMPUTED_VALUE"""),"")</f>
        <v/>
      </c>
      <c r="I8" s="24">
        <f>IFERROR(__xludf.DUMMYFUNCTION("""COMPUTED_VALUE"""),4.0)</f>
        <v>4</v>
      </c>
    </row>
    <row r="9">
      <c r="A9" s="103">
        <f>IFERROR(__xludf.DUMMYFUNCTION("""COMPUTED_VALUE"""),43825.467410763886)</f>
        <v>43825.46741</v>
      </c>
      <c r="B9" s="24" t="str">
        <f>IFERROR(__xludf.DUMMYFUNCTION("""COMPUTED_VALUE"""),"Johnrey")</f>
        <v>Johnrey</v>
      </c>
      <c r="C9" s="24" t="str">
        <f>IFERROR(__xludf.DUMMYFUNCTION("""COMPUTED_VALUE"""),"L")</f>
        <v>L</v>
      </c>
      <c r="D9" s="24" t="str">
        <f>IFERROR(__xludf.DUMMYFUNCTION("""COMPUTED_VALUE"""),"Cabintoy")</f>
        <v>Cabintoy</v>
      </c>
      <c r="E9" s="24" t="str">
        <f>IFERROR(__xludf.DUMMYFUNCTION("""COMPUTED_VALUE"""),"Student")</f>
        <v>Student</v>
      </c>
      <c r="F9" s="24" t="str">
        <f>IFERROR(__xludf.DUMMYFUNCTION("""COMPUTED_VALUE"""),"2018-0509")</f>
        <v>2018-0509</v>
      </c>
      <c r="G9" s="24" t="str">
        <f>IFERROR(__xludf.DUMMYFUNCTION("""COMPUTED_VALUE"""),"DCT")</f>
        <v>DCT</v>
      </c>
      <c r="H9" s="11" t="str">
        <f>IFERROR(__xludf.DUMMYFUNCTION("""COMPUTED_VALUE"""),"")</f>
        <v/>
      </c>
      <c r="I9" s="24">
        <f>IFERROR(__xludf.DUMMYFUNCTION("""COMPUTED_VALUE"""),2.0)</f>
        <v>2</v>
      </c>
    </row>
    <row r="10">
      <c r="A10" s="103">
        <f>IFERROR(__xludf.DUMMYFUNCTION("""COMPUTED_VALUE"""),43841.430261574074)</f>
        <v>43841.43026</v>
      </c>
      <c r="B10" s="24" t="str">
        <f>IFERROR(__xludf.DUMMYFUNCTION("""COMPUTED_VALUE"""),"Argeyln")</f>
        <v>Argeyln</v>
      </c>
      <c r="C10" s="24" t="str">
        <f>IFERROR(__xludf.DUMMYFUNCTION("""COMPUTED_VALUE"""),"P")</f>
        <v>P</v>
      </c>
      <c r="D10" s="24" t="str">
        <f>IFERROR(__xludf.DUMMYFUNCTION("""COMPUTED_VALUE"""),"Morite")</f>
        <v>Morite</v>
      </c>
      <c r="E10" s="24" t="str">
        <f>IFERROR(__xludf.DUMMYFUNCTION("""COMPUTED_VALUE"""),"Student")</f>
        <v>Student</v>
      </c>
      <c r="F10" s="24" t="str">
        <f>IFERROR(__xludf.DUMMYFUNCTION("""COMPUTED_VALUE"""),"2018-0236")</f>
        <v>2018-0236</v>
      </c>
      <c r="G10" s="24" t="str">
        <f>IFERROR(__xludf.DUMMYFUNCTION("""COMPUTED_VALUE"""),"DCT")</f>
        <v>DCT</v>
      </c>
      <c r="H10" s="11" t="str">
        <f>IFERROR(__xludf.DUMMYFUNCTION("""COMPUTED_VALUE"""),"")</f>
        <v/>
      </c>
      <c r="I10" s="24">
        <f>IFERROR(__xludf.DUMMYFUNCTION("""COMPUTED_VALUE"""),2.0)</f>
        <v>2</v>
      </c>
    </row>
    <row r="11">
      <c r="A11" s="103"/>
      <c r="H11" s="11"/>
    </row>
    <row r="12">
      <c r="A12" s="103"/>
      <c r="H12" s="11"/>
    </row>
    <row r="13">
      <c r="A13" s="103"/>
      <c r="H13" s="11"/>
    </row>
    <row r="14">
      <c r="A14" s="103"/>
      <c r="H14" s="11"/>
    </row>
    <row r="15">
      <c r="A15" s="103"/>
      <c r="H15" s="1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74E13"/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  <col customWidth="1" min="5" max="5" width="20.71"/>
  </cols>
  <sheetData>
    <row r="1">
      <c r="A1" s="24" t="str">
        <f>IFERROR(__xludf.DUMMYFUNCTION("QUERY(RegistrationRecords!A1:G1000,""select * where E='Faculty'"",1)"),"Timestamp")</f>
        <v>Timestamp</v>
      </c>
      <c r="B1" s="24" t="str">
        <f>IFERROR(__xludf.DUMMYFUNCTION("""COMPUTED_VALUE"""),"First Name")</f>
        <v>First Name</v>
      </c>
      <c r="C1" s="24" t="str">
        <f>IFERROR(__xludf.DUMMYFUNCTION("""COMPUTED_VALUE"""),"Middle Name")</f>
        <v>Middle Name</v>
      </c>
      <c r="D1" s="24" t="str">
        <f>IFERROR(__xludf.DUMMYFUNCTION("""COMPUTED_VALUE"""),"Last Name")</f>
        <v>Last Name</v>
      </c>
      <c r="E1" s="24" t="str">
        <f>IFERROR(__xludf.DUMMYFUNCTION("""COMPUTED_VALUE"""),"Consultation Category")</f>
        <v>Consultation Category</v>
      </c>
      <c r="F1" s="24" t="str">
        <f>IFERROR(__xludf.DUMMYFUNCTION("""COMPUTED_VALUE"""),"ID Number:")</f>
        <v>ID Number:</v>
      </c>
      <c r="G1" s="24" t="str">
        <f>IFERROR(__xludf.DUMMYFUNCTION("""COMPUTED_VALUE"""),"Course")</f>
        <v>Course</v>
      </c>
    </row>
    <row r="2">
      <c r="A2" s="106">
        <f>IFERROR(__xludf.DUMMYFUNCTION("""COMPUTED_VALUE"""),43815.360743460646)</f>
        <v>43815.36074</v>
      </c>
      <c r="B2" s="24" t="str">
        <f>IFERROR(__xludf.DUMMYFUNCTION("""COMPUTED_VALUE"""),"Joseph")</f>
        <v>Joseph</v>
      </c>
      <c r="C2" s="24" t="str">
        <f>IFERROR(__xludf.DUMMYFUNCTION("""COMPUTED_VALUE"""),"A")</f>
        <v>A</v>
      </c>
      <c r="D2" s="24" t="str">
        <f>IFERROR(__xludf.DUMMYFUNCTION("""COMPUTED_VALUE"""),"Vistal")</f>
        <v>Vistal</v>
      </c>
      <c r="E2" s="24" t="str">
        <f>IFERROR(__xludf.DUMMYFUNCTION("""COMPUTED_VALUE"""),"Faculty")</f>
        <v>Faculty</v>
      </c>
      <c r="F2" s="24" t="str">
        <f>IFERROR(__xludf.DUMMYFUNCTION("""COMPUTED_VALUE"""),"")</f>
        <v/>
      </c>
      <c r="G2" s="24" t="str">
        <f>IFERROR(__xludf.DUMMYFUNCTION("""COMPUTED_VALUE"""),"")</f>
        <v/>
      </c>
    </row>
    <row r="3">
      <c r="A3" s="106">
        <f>IFERROR(__xludf.DUMMYFUNCTION("""COMPUTED_VALUE"""),43816.494830104166)</f>
        <v>43816.49483</v>
      </c>
      <c r="B3" s="24" t="str">
        <f>IFERROR(__xludf.DUMMYFUNCTION("""COMPUTED_VALUE"""),"Ronald")</f>
        <v>Ronald</v>
      </c>
      <c r="C3" s="24" t="str">
        <f>IFERROR(__xludf.DUMMYFUNCTION("""COMPUTED_VALUE"""),"A")</f>
        <v>A</v>
      </c>
      <c r="D3" s="24" t="str">
        <f>IFERROR(__xludf.DUMMYFUNCTION("""COMPUTED_VALUE"""),"Monzon")</f>
        <v>Monzon</v>
      </c>
      <c r="E3" s="24" t="str">
        <f>IFERROR(__xludf.DUMMYFUNCTION("""COMPUTED_VALUE"""),"Faculty")</f>
        <v>Faculty</v>
      </c>
      <c r="F3" s="24" t="str">
        <f>IFERROR(__xludf.DUMMYFUNCTION("""COMPUTED_VALUE"""),"")</f>
        <v/>
      </c>
      <c r="G3" s="24" t="str">
        <f>IFERROR(__xludf.DUMMYFUNCTION("""COMPUTED_VALUE"""),"")</f>
        <v/>
      </c>
    </row>
    <row r="4">
      <c r="A4" s="106">
        <f>IFERROR(__xludf.DUMMYFUNCTION("""COMPUTED_VALUE"""),43818.456997361114)</f>
        <v>43818.457</v>
      </c>
      <c r="B4" s="24" t="str">
        <f>IFERROR(__xludf.DUMMYFUNCTION("""COMPUTED_VALUE"""),"Ryan")</f>
        <v>Ryan</v>
      </c>
      <c r="C4" s="24" t="str">
        <f>IFERROR(__xludf.DUMMYFUNCTION("""COMPUTED_VALUE"""),"O")</f>
        <v>O</v>
      </c>
      <c r="D4" s="24" t="str">
        <f>IFERROR(__xludf.DUMMYFUNCTION("""COMPUTED_VALUE"""),"Cuarez")</f>
        <v>Cuarez</v>
      </c>
      <c r="E4" s="24" t="str">
        <f>IFERROR(__xludf.DUMMYFUNCTION("""COMPUTED_VALUE"""),"Faculty")</f>
        <v>Faculty</v>
      </c>
      <c r="F4" s="24" t="str">
        <f>IFERROR(__xludf.DUMMYFUNCTION("""COMPUTED_VALUE"""),"")</f>
        <v/>
      </c>
      <c r="G4" s="24" t="str">
        <f>IFERROR(__xludf.DUMMYFUNCTION("""COMPUTED_VALUE"""),"")</f>
        <v/>
      </c>
    </row>
    <row r="5">
      <c r="A5" s="106">
        <f>IFERROR(__xludf.DUMMYFUNCTION("""COMPUTED_VALUE"""),43823.583209317134)</f>
        <v>43823.58321</v>
      </c>
      <c r="B5" s="24" t="str">
        <f>IFERROR(__xludf.DUMMYFUNCTION("""COMPUTED_VALUE"""),"Federico")</f>
        <v>Federico</v>
      </c>
      <c r="C5" s="24" t="str">
        <f>IFERROR(__xludf.DUMMYFUNCTION("""COMPUTED_VALUE"""),"M")</f>
        <v>M</v>
      </c>
      <c r="D5" s="24" t="str">
        <f>IFERROR(__xludf.DUMMYFUNCTION("""COMPUTED_VALUE"""),"Griño")</f>
        <v>Griño</v>
      </c>
      <c r="E5" s="24" t="str">
        <f>IFERROR(__xludf.DUMMYFUNCTION("""COMPUTED_VALUE"""),"Faculty")</f>
        <v>Faculty</v>
      </c>
      <c r="F5" s="24" t="str">
        <f>IFERROR(__xludf.DUMMYFUNCTION("""COMPUTED_VALUE"""),"")</f>
        <v/>
      </c>
      <c r="G5" s="24" t="str">
        <f>IFERROR(__xludf.DUMMYFUNCTION("""COMPUTED_VALUE"""),"")</f>
        <v/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6" width="21.57"/>
  </cols>
  <sheetData>
    <row r="1">
      <c r="A1" s="24" t="s">
        <v>52</v>
      </c>
      <c r="B1" s="24" t="s">
        <v>53</v>
      </c>
      <c r="C1" s="7" t="s">
        <v>54</v>
      </c>
      <c r="D1" s="24" t="s">
        <v>55</v>
      </c>
      <c r="E1" s="24" t="s">
        <v>56</v>
      </c>
      <c r="F1" s="7" t="s">
        <v>57</v>
      </c>
      <c r="G1" s="24" t="s">
        <v>47</v>
      </c>
      <c r="I1" s="7" t="s">
        <v>58</v>
      </c>
      <c r="J1" s="7" t="s">
        <v>59</v>
      </c>
    </row>
    <row r="2">
      <c r="A2" s="107">
        <v>43815.35139305556</v>
      </c>
      <c r="B2" s="7" t="s">
        <v>60</v>
      </c>
      <c r="C2" s="7" t="s">
        <v>61</v>
      </c>
      <c r="D2" s="7" t="s">
        <v>62</v>
      </c>
      <c r="E2" s="7" t="s">
        <v>63</v>
      </c>
      <c r="F2" s="7" t="s">
        <v>64</v>
      </c>
      <c r="G2" s="7" t="s">
        <v>65</v>
      </c>
      <c r="I2" s="105">
        <v>2.0</v>
      </c>
    </row>
    <row r="3">
      <c r="A3" s="107">
        <v>43815.36074346065</v>
      </c>
      <c r="B3" s="7" t="s">
        <v>66</v>
      </c>
      <c r="C3" s="7" t="s">
        <v>67</v>
      </c>
      <c r="D3" s="7" t="s">
        <v>68</v>
      </c>
      <c r="E3" s="7" t="s">
        <v>69</v>
      </c>
      <c r="F3" s="13"/>
      <c r="I3" s="11"/>
    </row>
    <row r="4">
      <c r="A4" s="107">
        <v>43815.40235122685</v>
      </c>
      <c r="B4" s="7" t="s">
        <v>70</v>
      </c>
      <c r="C4" s="7" t="s">
        <v>71</v>
      </c>
      <c r="D4" s="7" t="s">
        <v>72</v>
      </c>
      <c r="E4" s="7" t="s">
        <v>63</v>
      </c>
      <c r="F4" s="7" t="s">
        <v>73</v>
      </c>
      <c r="G4" s="7" t="s">
        <v>65</v>
      </c>
      <c r="I4" s="105">
        <v>2.0</v>
      </c>
    </row>
    <row r="5">
      <c r="A5" s="107">
        <v>43815.55261460648</v>
      </c>
      <c r="B5" s="7" t="s">
        <v>74</v>
      </c>
      <c r="C5" s="7" t="s">
        <v>75</v>
      </c>
      <c r="D5" s="7" t="s">
        <v>76</v>
      </c>
      <c r="E5" s="7" t="s">
        <v>63</v>
      </c>
      <c r="F5" s="7" t="s">
        <v>77</v>
      </c>
      <c r="G5" s="7" t="s">
        <v>65</v>
      </c>
      <c r="I5" s="105">
        <v>2.0</v>
      </c>
    </row>
    <row r="6">
      <c r="A6" s="107">
        <v>43815.831697326386</v>
      </c>
      <c r="B6" s="7" t="s">
        <v>78</v>
      </c>
      <c r="C6" s="7" t="s">
        <v>79</v>
      </c>
      <c r="D6" s="7" t="s">
        <v>80</v>
      </c>
      <c r="E6" s="7" t="s">
        <v>63</v>
      </c>
      <c r="F6" s="7" t="s">
        <v>81</v>
      </c>
      <c r="G6" s="7" t="s">
        <v>82</v>
      </c>
      <c r="I6" s="105">
        <v>3.0</v>
      </c>
    </row>
    <row r="7">
      <c r="A7" s="107">
        <v>43815.84052893519</v>
      </c>
      <c r="B7" s="7" t="s">
        <v>83</v>
      </c>
      <c r="C7" s="7" t="s">
        <v>79</v>
      </c>
      <c r="D7" s="7" t="s">
        <v>84</v>
      </c>
      <c r="E7" s="7" t="s">
        <v>63</v>
      </c>
      <c r="F7" s="7" t="s">
        <v>85</v>
      </c>
      <c r="G7" s="7" t="s">
        <v>86</v>
      </c>
      <c r="I7" s="105">
        <v>3.0</v>
      </c>
    </row>
    <row r="8">
      <c r="A8" s="107">
        <v>43816.494830104166</v>
      </c>
      <c r="B8" s="7" t="s">
        <v>87</v>
      </c>
      <c r="C8" s="7" t="s">
        <v>67</v>
      </c>
      <c r="D8" s="7" t="s">
        <v>88</v>
      </c>
      <c r="E8" s="7" t="s">
        <v>69</v>
      </c>
      <c r="I8" s="11"/>
    </row>
    <row r="9">
      <c r="A9" s="107">
        <v>43816.51003520833</v>
      </c>
      <c r="B9" s="7" t="s">
        <v>89</v>
      </c>
      <c r="C9" s="7" t="s">
        <v>90</v>
      </c>
      <c r="D9" s="7" t="s">
        <v>91</v>
      </c>
      <c r="E9" s="7" t="s">
        <v>63</v>
      </c>
      <c r="F9" s="7" t="s">
        <v>92</v>
      </c>
      <c r="G9" s="7" t="s">
        <v>65</v>
      </c>
      <c r="I9" s="105">
        <v>2.0</v>
      </c>
    </row>
    <row r="10">
      <c r="A10" s="107">
        <v>43818.43660858796</v>
      </c>
      <c r="B10" s="7" t="s">
        <v>93</v>
      </c>
      <c r="C10" s="7" t="s">
        <v>75</v>
      </c>
      <c r="D10" s="7" t="s">
        <v>94</v>
      </c>
      <c r="E10" s="7" t="s">
        <v>63</v>
      </c>
      <c r="F10" s="7" t="s">
        <v>95</v>
      </c>
      <c r="G10" s="7" t="s">
        <v>82</v>
      </c>
      <c r="I10" s="105">
        <v>4.0</v>
      </c>
    </row>
    <row r="11">
      <c r="A11" s="107">
        <v>43818.45699736111</v>
      </c>
      <c r="B11" s="7" t="s">
        <v>96</v>
      </c>
      <c r="C11" s="7" t="s">
        <v>97</v>
      </c>
      <c r="D11" s="7" t="s">
        <v>98</v>
      </c>
      <c r="E11" s="7" t="s">
        <v>69</v>
      </c>
      <c r="I11" s="11"/>
    </row>
    <row r="12">
      <c r="A12" s="107">
        <v>43823.583209317134</v>
      </c>
      <c r="B12" s="7" t="s">
        <v>99</v>
      </c>
      <c r="C12" s="7" t="s">
        <v>100</v>
      </c>
      <c r="D12" s="7" t="s">
        <v>101</v>
      </c>
      <c r="E12" s="7" t="s">
        <v>69</v>
      </c>
      <c r="I12" s="11"/>
    </row>
    <row r="13">
      <c r="A13" s="107">
        <v>43825.467410763886</v>
      </c>
      <c r="B13" s="7" t="s">
        <v>102</v>
      </c>
      <c r="C13" s="7" t="s">
        <v>103</v>
      </c>
      <c r="D13" s="7" t="s">
        <v>104</v>
      </c>
      <c r="E13" s="7" t="s">
        <v>63</v>
      </c>
      <c r="F13" s="7" t="s">
        <v>105</v>
      </c>
      <c r="G13" s="7" t="s">
        <v>65</v>
      </c>
      <c r="I13" s="105">
        <v>2.0</v>
      </c>
    </row>
    <row r="14">
      <c r="A14" s="107">
        <v>43841.430261574074</v>
      </c>
      <c r="B14" s="7" t="s">
        <v>106</v>
      </c>
      <c r="C14" s="7" t="s">
        <v>90</v>
      </c>
      <c r="D14" s="7" t="s">
        <v>107</v>
      </c>
      <c r="E14" s="7" t="s">
        <v>63</v>
      </c>
      <c r="F14" s="7" t="s">
        <v>108</v>
      </c>
      <c r="G14" s="7" t="s">
        <v>65</v>
      </c>
      <c r="H14" s="7" t="s">
        <v>59</v>
      </c>
      <c r="I14" s="105">
        <v>2.0</v>
      </c>
    </row>
    <row r="15">
      <c r="I15" s="11"/>
    </row>
    <row r="16">
      <c r="I16" s="11"/>
    </row>
    <row r="17">
      <c r="I17" s="11"/>
    </row>
    <row r="18">
      <c r="I18" s="1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5" width="21.57"/>
    <col customWidth="1" min="6" max="6" width="12.57"/>
    <col customWidth="1" min="7" max="7" width="11.57"/>
    <col customWidth="1" min="8" max="8" width="41.71"/>
    <col customWidth="1" min="9" max="9" width="65.43"/>
    <col customWidth="1" min="10" max="20" width="21.57"/>
  </cols>
  <sheetData>
    <row r="1">
      <c r="A1" s="24" t="s">
        <v>52</v>
      </c>
      <c r="B1" s="24" t="s">
        <v>9</v>
      </c>
      <c r="C1" s="24" t="s">
        <v>45</v>
      </c>
      <c r="D1" s="7" t="s">
        <v>47</v>
      </c>
      <c r="E1" s="24" t="s">
        <v>46</v>
      </c>
      <c r="F1" s="24" t="s">
        <v>1</v>
      </c>
      <c r="G1" s="24" t="s">
        <v>109</v>
      </c>
      <c r="H1" s="11" t="s">
        <v>42</v>
      </c>
      <c r="I1" s="24" t="s">
        <v>110</v>
      </c>
      <c r="J1" s="7" t="s">
        <v>111</v>
      </c>
      <c r="K1" s="7" t="s">
        <v>41</v>
      </c>
      <c r="L1" s="7" t="s">
        <v>112</v>
      </c>
      <c r="M1" s="7" t="s">
        <v>59</v>
      </c>
      <c r="N1" s="7"/>
    </row>
    <row r="2">
      <c r="A2" s="107">
        <v>43815.37314642361</v>
      </c>
      <c r="B2" s="108">
        <v>0.3034722222222222</v>
      </c>
      <c r="C2" s="7" t="s">
        <v>113</v>
      </c>
      <c r="D2" s="7" t="s">
        <v>65</v>
      </c>
      <c r="E2" s="7" t="s">
        <v>29</v>
      </c>
      <c r="F2" s="7" t="s">
        <v>32</v>
      </c>
      <c r="G2" s="7" t="s">
        <v>34</v>
      </c>
      <c r="H2" s="7" t="s">
        <v>114</v>
      </c>
      <c r="I2" s="109" t="s">
        <v>115</v>
      </c>
      <c r="J2" s="7" t="s">
        <v>64</v>
      </c>
      <c r="K2" s="7" t="s">
        <v>123</v>
      </c>
      <c r="L2" s="7" t="s">
        <v>29</v>
      </c>
      <c r="M2" s="110"/>
      <c r="N2" s="111"/>
    </row>
    <row r="3">
      <c r="A3" s="107">
        <v>43815.406945069444</v>
      </c>
      <c r="B3" s="108">
        <v>0.40486111110658385</v>
      </c>
      <c r="C3" s="7" t="s">
        <v>28</v>
      </c>
      <c r="D3" s="7" t="s">
        <v>65</v>
      </c>
      <c r="E3" s="7" t="s">
        <v>29</v>
      </c>
      <c r="F3" s="7" t="s">
        <v>32</v>
      </c>
      <c r="G3" s="7" t="s">
        <v>34</v>
      </c>
      <c r="H3" s="7" t="s">
        <v>124</v>
      </c>
      <c r="I3" s="109" t="s">
        <v>125</v>
      </c>
      <c r="J3" s="7" t="s">
        <v>73</v>
      </c>
      <c r="K3" s="7" t="s">
        <v>123</v>
      </c>
      <c r="L3" s="7" t="s">
        <v>29</v>
      </c>
      <c r="M3" s="110"/>
      <c r="N3" s="111"/>
    </row>
    <row r="4">
      <c r="A4" s="107">
        <v>43815.555003194444</v>
      </c>
      <c r="B4" s="108">
        <v>0.053472222221898846</v>
      </c>
      <c r="C4" s="7" t="s">
        <v>131</v>
      </c>
      <c r="D4" s="7" t="s">
        <v>65</v>
      </c>
      <c r="E4" s="7" t="s">
        <v>29</v>
      </c>
      <c r="F4" s="7" t="s">
        <v>32</v>
      </c>
      <c r="G4" s="7" t="s">
        <v>34</v>
      </c>
      <c r="H4" s="7" t="s">
        <v>132</v>
      </c>
      <c r="I4" s="109" t="s">
        <v>133</v>
      </c>
      <c r="J4" s="7" t="s">
        <v>77</v>
      </c>
      <c r="K4" s="7" t="s">
        <v>123</v>
      </c>
      <c r="L4" s="7" t="s">
        <v>29</v>
      </c>
      <c r="M4" s="110"/>
      <c r="N4" s="111"/>
    </row>
    <row r="5">
      <c r="A5" s="107">
        <v>43815.56163564815</v>
      </c>
      <c r="B5" s="108">
        <v>0.053472222221898846</v>
      </c>
      <c r="C5" s="7" t="s">
        <v>137</v>
      </c>
      <c r="D5" s="7" t="s">
        <v>82</v>
      </c>
      <c r="E5" s="7" t="s">
        <v>134</v>
      </c>
      <c r="F5" s="7" t="s">
        <v>32</v>
      </c>
      <c r="G5" s="7" t="s">
        <v>34</v>
      </c>
      <c r="H5" s="7" t="s">
        <v>140</v>
      </c>
      <c r="I5" s="109" t="s">
        <v>141</v>
      </c>
      <c r="J5" s="7" t="s">
        <v>81</v>
      </c>
      <c r="K5" s="13" t="s">
        <v>123</v>
      </c>
      <c r="L5" s="7" t="s">
        <v>134</v>
      </c>
      <c r="M5" s="112"/>
      <c r="N5" s="111"/>
    </row>
    <row r="6">
      <c r="A6" s="107">
        <v>43815.84688828704</v>
      </c>
      <c r="B6" s="108">
        <v>0.33958333333430346</v>
      </c>
      <c r="C6" s="7" t="s">
        <v>145</v>
      </c>
      <c r="D6" s="7" t="s">
        <v>86</v>
      </c>
      <c r="E6" s="7" t="s">
        <v>146</v>
      </c>
      <c r="F6" s="7" t="s">
        <v>147</v>
      </c>
      <c r="G6" s="7" t="s">
        <v>34</v>
      </c>
      <c r="H6" s="7" t="s">
        <v>132</v>
      </c>
      <c r="I6" s="109" t="s">
        <v>148</v>
      </c>
      <c r="J6" s="7" t="s">
        <v>85</v>
      </c>
      <c r="K6" s="13" t="s">
        <v>123</v>
      </c>
      <c r="L6" s="7" t="s">
        <v>146</v>
      </c>
      <c r="M6" s="110"/>
    </row>
    <row r="7">
      <c r="A7" s="107">
        <v>43816.51265769676</v>
      </c>
      <c r="B7" s="108">
        <v>0.5111111111109494</v>
      </c>
      <c r="C7" s="7" t="s">
        <v>152</v>
      </c>
      <c r="D7" s="7" t="s">
        <v>65</v>
      </c>
      <c r="E7" s="7" t="s">
        <v>29</v>
      </c>
      <c r="F7" s="7" t="s">
        <v>32</v>
      </c>
      <c r="G7" s="7" t="s">
        <v>34</v>
      </c>
      <c r="H7" s="7" t="s">
        <v>154</v>
      </c>
      <c r="I7" s="109" t="s">
        <v>155</v>
      </c>
      <c r="J7" s="7" t="s">
        <v>92</v>
      </c>
      <c r="K7" s="13" t="s">
        <v>123</v>
      </c>
      <c r="L7" s="7" t="s">
        <v>29</v>
      </c>
      <c r="M7" s="110"/>
    </row>
    <row r="8">
      <c r="A8" s="107">
        <v>43816.963964560186</v>
      </c>
      <c r="B8" s="108">
        <v>0.4180555555576575</v>
      </c>
      <c r="C8" s="7" t="s">
        <v>28</v>
      </c>
      <c r="D8" s="7" t="s">
        <v>65</v>
      </c>
      <c r="E8" s="7" t="s">
        <v>29</v>
      </c>
      <c r="F8" s="7" t="s">
        <v>32</v>
      </c>
      <c r="G8" s="7" t="s">
        <v>34</v>
      </c>
      <c r="H8" s="7" t="s">
        <v>129</v>
      </c>
      <c r="I8" s="109" t="s">
        <v>159</v>
      </c>
      <c r="J8" s="7" t="s">
        <v>73</v>
      </c>
      <c r="K8" s="7" t="s">
        <v>123</v>
      </c>
      <c r="L8" s="7" t="s">
        <v>29</v>
      </c>
    </row>
    <row r="9">
      <c r="A9" s="107">
        <v>43816.97192788194</v>
      </c>
      <c r="B9" s="108">
        <v>0.4180555555576575</v>
      </c>
      <c r="C9" s="7" t="s">
        <v>28</v>
      </c>
      <c r="D9" s="7" t="s">
        <v>65</v>
      </c>
      <c r="E9" s="7" t="s">
        <v>29</v>
      </c>
      <c r="F9" s="7" t="s">
        <v>32</v>
      </c>
      <c r="G9" s="7" t="s">
        <v>34</v>
      </c>
      <c r="H9" s="7" t="s">
        <v>129</v>
      </c>
      <c r="I9" s="109" t="s">
        <v>162</v>
      </c>
      <c r="J9" s="7" t="s">
        <v>73</v>
      </c>
      <c r="K9" s="7" t="s">
        <v>123</v>
      </c>
      <c r="L9" s="7" t="s">
        <v>29</v>
      </c>
    </row>
    <row r="10">
      <c r="A10" s="107">
        <v>43816.97265592593</v>
      </c>
      <c r="B10" s="108">
        <v>0.47152777777955635</v>
      </c>
      <c r="C10" s="7" t="s">
        <v>113</v>
      </c>
      <c r="D10" s="7" t="s">
        <v>65</v>
      </c>
      <c r="E10" s="7" t="s">
        <v>29</v>
      </c>
      <c r="F10" s="7" t="s">
        <v>32</v>
      </c>
      <c r="G10" s="7" t="s">
        <v>34</v>
      </c>
      <c r="H10" s="7" t="s">
        <v>143</v>
      </c>
      <c r="I10" s="109" t="s">
        <v>164</v>
      </c>
      <c r="J10" s="7" t="s">
        <v>64</v>
      </c>
      <c r="K10" s="7" t="s">
        <v>123</v>
      </c>
      <c r="L10" s="7" t="s">
        <v>29</v>
      </c>
    </row>
    <row r="11">
      <c r="A11" s="107">
        <v>43822.96161082176</v>
      </c>
      <c r="B11" s="108">
        <v>0.42013888889050577</v>
      </c>
      <c r="C11" s="7" t="s">
        <v>131</v>
      </c>
      <c r="D11" s="7" t="s">
        <v>65</v>
      </c>
      <c r="E11" s="7" t="s">
        <v>29</v>
      </c>
      <c r="F11" s="7" t="s">
        <v>32</v>
      </c>
      <c r="G11" s="7" t="s">
        <v>34</v>
      </c>
      <c r="H11" s="7" t="s">
        <v>129</v>
      </c>
      <c r="I11" s="109" t="s">
        <v>165</v>
      </c>
      <c r="J11" s="7" t="s">
        <v>77</v>
      </c>
      <c r="K11" s="7" t="s">
        <v>123</v>
      </c>
      <c r="L11" s="7" t="s">
        <v>134</v>
      </c>
    </row>
    <row r="12">
      <c r="A12" s="107">
        <v>43839.405997939815</v>
      </c>
      <c r="B12" s="113">
        <v>0.375</v>
      </c>
      <c r="C12" s="7" t="s">
        <v>131</v>
      </c>
      <c r="D12" s="7" t="s">
        <v>65</v>
      </c>
      <c r="E12" s="7" t="s">
        <v>29</v>
      </c>
      <c r="F12" s="7" t="s">
        <v>32</v>
      </c>
      <c r="G12" s="7" t="s">
        <v>34</v>
      </c>
      <c r="H12" s="7" t="s">
        <v>129</v>
      </c>
      <c r="I12" s="109" t="s">
        <v>167</v>
      </c>
      <c r="J12" s="7" t="s">
        <v>77</v>
      </c>
      <c r="K12" s="7" t="s">
        <v>123</v>
      </c>
      <c r="L12" s="7" t="s">
        <v>29</v>
      </c>
    </row>
    <row r="13">
      <c r="B13" s="11"/>
      <c r="N13" s="86"/>
    </row>
    <row r="14">
      <c r="B14" s="11"/>
      <c r="N14" s="86"/>
    </row>
    <row r="15">
      <c r="B15" s="11"/>
      <c r="N15" s="86"/>
    </row>
    <row r="16">
      <c r="A16" s="114"/>
      <c r="B16" s="11"/>
      <c r="N16" s="86"/>
    </row>
    <row r="17">
      <c r="A17" s="115"/>
      <c r="B17" s="11"/>
      <c r="N17" s="86"/>
    </row>
    <row r="18">
      <c r="A18" s="88"/>
      <c r="B18" s="11"/>
      <c r="N18" s="86"/>
    </row>
    <row r="19">
      <c r="B19" s="11"/>
      <c r="N19" s="86"/>
    </row>
    <row r="20">
      <c r="B20" s="11"/>
      <c r="N20" s="86"/>
    </row>
    <row r="21">
      <c r="B21" s="11"/>
      <c r="N21" s="11"/>
    </row>
    <row r="22">
      <c r="B22" s="11"/>
      <c r="N22" s="11"/>
    </row>
    <row r="23">
      <c r="B23" s="11"/>
      <c r="N23" s="11"/>
    </row>
    <row r="24">
      <c r="N24" s="11"/>
    </row>
    <row r="25">
      <c r="N25" s="11"/>
    </row>
    <row r="26">
      <c r="N26" s="11"/>
    </row>
    <row r="27">
      <c r="N27" s="11"/>
    </row>
    <row r="28">
      <c r="N28" s="11"/>
    </row>
  </sheetData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</hyperlinks>
  <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  <col customWidth="1" min="9" max="9" width="65.86"/>
    <col customWidth="1" min="10" max="17" width="21.57"/>
  </cols>
  <sheetData>
    <row r="1">
      <c r="A1" s="101" t="s">
        <v>52</v>
      </c>
      <c r="B1" s="101" t="s">
        <v>9</v>
      </c>
      <c r="C1" s="101" t="s">
        <v>0</v>
      </c>
      <c r="D1" s="101" t="s">
        <v>1</v>
      </c>
      <c r="E1" s="101" t="s">
        <v>2</v>
      </c>
      <c r="F1" s="101" t="s">
        <v>116</v>
      </c>
      <c r="G1" s="101" t="s">
        <v>7</v>
      </c>
      <c r="H1" s="101" t="s">
        <v>8</v>
      </c>
      <c r="I1" s="101" t="s">
        <v>117</v>
      </c>
      <c r="J1" s="102" t="s">
        <v>118</v>
      </c>
      <c r="K1" s="102" t="s">
        <v>119</v>
      </c>
    </row>
    <row r="2">
      <c r="A2" s="107">
        <v>43815.544663692126</v>
      </c>
      <c r="B2" s="108">
        <v>0.40486111110658385</v>
      </c>
      <c r="C2" s="7" t="s">
        <v>29</v>
      </c>
      <c r="D2" s="7" t="s">
        <v>32</v>
      </c>
      <c r="E2" s="7" t="s">
        <v>34</v>
      </c>
      <c r="F2" s="7" t="s">
        <v>28</v>
      </c>
      <c r="G2" s="7" t="s">
        <v>120</v>
      </c>
      <c r="H2" s="7" t="s">
        <v>121</v>
      </c>
      <c r="I2" s="109" t="s">
        <v>122</v>
      </c>
      <c r="J2" s="7" t="s">
        <v>63</v>
      </c>
      <c r="K2" s="7" t="s">
        <v>126</v>
      </c>
    </row>
    <row r="3">
      <c r="A3" s="107">
        <v>43815.54899689815</v>
      </c>
      <c r="B3" s="108">
        <v>0.047916666662786156</v>
      </c>
      <c r="C3" s="7" t="s">
        <v>29</v>
      </c>
      <c r="D3" s="7" t="s">
        <v>32</v>
      </c>
      <c r="E3" s="7" t="s">
        <v>34</v>
      </c>
      <c r="F3" s="7" t="s">
        <v>127</v>
      </c>
      <c r="G3" s="7" t="s">
        <v>128</v>
      </c>
      <c r="H3" s="7" t="s">
        <v>129</v>
      </c>
      <c r="I3" s="109" t="s">
        <v>130</v>
      </c>
      <c r="J3" s="7" t="s">
        <v>63</v>
      </c>
      <c r="K3" s="7" t="s">
        <v>126</v>
      </c>
    </row>
    <row r="4">
      <c r="A4" s="107">
        <v>43816.49972626157</v>
      </c>
      <c r="B4" s="108">
        <v>0.49791666666715173</v>
      </c>
      <c r="C4" s="7" t="s">
        <v>134</v>
      </c>
      <c r="D4" s="7" t="s">
        <v>32</v>
      </c>
      <c r="E4" s="7" t="s">
        <v>34</v>
      </c>
      <c r="F4" s="7" t="s">
        <v>135</v>
      </c>
      <c r="G4" s="7" t="s">
        <v>136</v>
      </c>
      <c r="H4" s="7" t="s">
        <v>138</v>
      </c>
      <c r="I4" s="109" t="s">
        <v>139</v>
      </c>
      <c r="J4" s="7" t="s">
        <v>63</v>
      </c>
      <c r="K4" s="7" t="s">
        <v>126</v>
      </c>
    </row>
    <row r="5">
      <c r="A5" s="107">
        <v>43817.41683200232</v>
      </c>
      <c r="B5" s="108">
        <v>0.3055555555547471</v>
      </c>
      <c r="C5" s="7" t="s">
        <v>134</v>
      </c>
      <c r="D5" s="7" t="s">
        <v>32</v>
      </c>
      <c r="E5" s="7" t="s">
        <v>34</v>
      </c>
      <c r="F5" s="7" t="s">
        <v>137</v>
      </c>
      <c r="G5" s="7" t="s">
        <v>142</v>
      </c>
      <c r="H5" s="7" t="s">
        <v>143</v>
      </c>
      <c r="I5" s="109" t="s">
        <v>144</v>
      </c>
      <c r="J5" s="7" t="s">
        <v>63</v>
      </c>
      <c r="K5" s="7" t="s">
        <v>149</v>
      </c>
    </row>
    <row r="6">
      <c r="A6" s="107">
        <v>43818.459355370374</v>
      </c>
      <c r="B6" s="108">
        <v>0.39583333333575865</v>
      </c>
      <c r="C6" s="7" t="s">
        <v>146</v>
      </c>
      <c r="D6" s="7" t="s">
        <v>147</v>
      </c>
      <c r="E6" s="7" t="s">
        <v>34</v>
      </c>
      <c r="F6" s="7" t="s">
        <v>145</v>
      </c>
      <c r="G6" s="7" t="s">
        <v>150</v>
      </c>
      <c r="H6" s="7" t="s">
        <v>151</v>
      </c>
      <c r="I6" s="109" t="s">
        <v>153</v>
      </c>
      <c r="J6" s="7" t="s">
        <v>63</v>
      </c>
      <c r="K6" s="7" t="s">
        <v>156</v>
      </c>
    </row>
    <row r="7">
      <c r="A7" s="107">
        <v>43839.3689715162</v>
      </c>
      <c r="B7" s="108">
        <v>0.32291666666424135</v>
      </c>
      <c r="C7" s="7" t="s">
        <v>29</v>
      </c>
      <c r="D7" s="7" t="s">
        <v>32</v>
      </c>
      <c r="E7" s="7" t="s">
        <v>34</v>
      </c>
      <c r="F7" s="7" t="s">
        <v>127</v>
      </c>
      <c r="G7" s="7" t="s">
        <v>157</v>
      </c>
      <c r="H7" s="7" t="s">
        <v>158</v>
      </c>
      <c r="I7" s="109" t="s">
        <v>160</v>
      </c>
      <c r="J7" s="7" t="s">
        <v>63</v>
      </c>
      <c r="K7" s="7" t="s">
        <v>126</v>
      </c>
    </row>
    <row r="8">
      <c r="A8" s="107">
        <v>43839.41846008102</v>
      </c>
      <c r="B8" s="108">
        <v>0.375</v>
      </c>
      <c r="C8" s="7" t="s">
        <v>29</v>
      </c>
      <c r="D8" s="7" t="s">
        <v>32</v>
      </c>
      <c r="E8" s="7" t="s">
        <v>34</v>
      </c>
      <c r="F8" s="7" t="s">
        <v>135</v>
      </c>
      <c r="G8" s="7" t="s">
        <v>161</v>
      </c>
      <c r="H8" s="7" t="s">
        <v>129</v>
      </c>
      <c r="I8" s="109" t="s">
        <v>163</v>
      </c>
      <c r="J8" s="7" t="s">
        <v>63</v>
      </c>
      <c r="K8" s="7" t="s">
        <v>126</v>
      </c>
    </row>
    <row r="9">
      <c r="A9" s="107">
        <v>44181.54466435185</v>
      </c>
      <c r="B9" s="108">
        <v>0.40486111110658385</v>
      </c>
      <c r="C9" s="7" t="s">
        <v>29</v>
      </c>
      <c r="D9" s="7" t="s">
        <v>32</v>
      </c>
      <c r="E9" s="7" t="s">
        <v>34</v>
      </c>
      <c r="F9" s="7" t="s">
        <v>28</v>
      </c>
      <c r="G9" s="7" t="s">
        <v>120</v>
      </c>
      <c r="H9" s="7" t="s">
        <v>121</v>
      </c>
      <c r="I9" s="109" t="s">
        <v>122</v>
      </c>
      <c r="J9" s="7" t="s">
        <v>63</v>
      </c>
      <c r="K9" s="7" t="s">
        <v>126</v>
      </c>
    </row>
    <row r="10">
      <c r="A10" s="107">
        <v>43841.44385950232</v>
      </c>
      <c r="B10" s="108">
        <v>0.40277777778101154</v>
      </c>
      <c r="C10" s="7" t="s">
        <v>29</v>
      </c>
      <c r="D10" s="7" t="s">
        <v>32</v>
      </c>
      <c r="E10" s="7" t="s">
        <v>34</v>
      </c>
      <c r="F10" s="7" t="s">
        <v>135</v>
      </c>
      <c r="G10" s="7" t="s">
        <v>161</v>
      </c>
      <c r="H10" s="7" t="s">
        <v>129</v>
      </c>
      <c r="I10" s="109" t="s">
        <v>166</v>
      </c>
      <c r="J10" s="7" t="s">
        <v>63</v>
      </c>
      <c r="K10" s="7" t="s">
        <v>126</v>
      </c>
    </row>
    <row r="11">
      <c r="A11" s="107">
        <v>43841.44851269676</v>
      </c>
      <c r="B11" s="113">
        <v>0.42361111110949423</v>
      </c>
      <c r="C11" s="7" t="s">
        <v>29</v>
      </c>
      <c r="D11" s="7" t="s">
        <v>32</v>
      </c>
      <c r="E11" s="7" t="s">
        <v>34</v>
      </c>
      <c r="F11" s="7" t="s">
        <v>28</v>
      </c>
      <c r="G11" s="7" t="s">
        <v>120</v>
      </c>
      <c r="H11" s="7" t="s">
        <v>129</v>
      </c>
      <c r="I11" s="109" t="s">
        <v>168</v>
      </c>
      <c r="J11" s="7" t="s">
        <v>63</v>
      </c>
      <c r="K11" s="7" t="s">
        <v>126</v>
      </c>
    </row>
    <row r="12">
      <c r="A12" s="107">
        <v>43841.45237950231</v>
      </c>
      <c r="B12" s="113">
        <v>0.4444444444452529</v>
      </c>
      <c r="C12" s="7" t="s">
        <v>29</v>
      </c>
      <c r="D12" s="7" t="s">
        <v>32</v>
      </c>
      <c r="E12" s="7" t="s">
        <v>34</v>
      </c>
      <c r="F12" s="7" t="s">
        <v>152</v>
      </c>
      <c r="G12" s="7" t="s">
        <v>169</v>
      </c>
      <c r="H12" s="7" t="s">
        <v>129</v>
      </c>
      <c r="I12" s="109" t="s">
        <v>170</v>
      </c>
      <c r="J12" s="7" t="s">
        <v>63</v>
      </c>
      <c r="K12" s="7" t="s">
        <v>126</v>
      </c>
    </row>
    <row r="13">
      <c r="A13" s="107"/>
      <c r="B13" s="108"/>
    </row>
    <row r="14">
      <c r="A14" s="107"/>
      <c r="B14" s="108"/>
    </row>
    <row r="15">
      <c r="B15" s="11"/>
    </row>
    <row r="16">
      <c r="B16" s="11"/>
    </row>
    <row r="17">
      <c r="B17" s="11"/>
    </row>
    <row r="18">
      <c r="B18" s="11"/>
    </row>
    <row r="19">
      <c r="B19" s="11"/>
    </row>
    <row r="20">
      <c r="B20" s="11"/>
    </row>
    <row r="21">
      <c r="B21" s="11"/>
    </row>
    <row r="22">
      <c r="B22" s="11"/>
    </row>
    <row r="23">
      <c r="B23" s="11"/>
    </row>
    <row r="24">
      <c r="B24" s="11"/>
    </row>
    <row r="25">
      <c r="B25" s="11"/>
    </row>
    <row r="26">
      <c r="B26" s="11"/>
    </row>
    <row r="27">
      <c r="B27" s="11"/>
    </row>
    <row r="28">
      <c r="B28" s="11"/>
    </row>
    <row r="29">
      <c r="B29" s="11"/>
    </row>
    <row r="30">
      <c r="B30" s="11"/>
    </row>
    <row r="31">
      <c r="B31" s="11"/>
    </row>
    <row r="32">
      <c r="B32" s="11"/>
    </row>
    <row r="33">
      <c r="B33" s="11"/>
    </row>
    <row r="34">
      <c r="B34" s="11"/>
    </row>
    <row r="35">
      <c r="B35" s="11"/>
    </row>
    <row r="36">
      <c r="B36" s="11"/>
    </row>
    <row r="37">
      <c r="B37" s="11"/>
    </row>
    <row r="38">
      <c r="B38" s="11"/>
    </row>
    <row r="39">
      <c r="B39" s="11"/>
    </row>
    <row r="40">
      <c r="B40" s="11"/>
    </row>
    <row r="41">
      <c r="B41" s="11"/>
    </row>
    <row r="42">
      <c r="B42" s="11"/>
    </row>
    <row r="43">
      <c r="B43" s="11"/>
    </row>
    <row r="44">
      <c r="B44" s="11"/>
    </row>
    <row r="45">
      <c r="B45" s="11"/>
    </row>
    <row r="46">
      <c r="B46" s="11"/>
    </row>
    <row r="47">
      <c r="B47" s="11"/>
    </row>
    <row r="48">
      <c r="B48" s="11"/>
    </row>
    <row r="49">
      <c r="B49" s="11"/>
    </row>
    <row r="50">
      <c r="B50" s="11"/>
    </row>
    <row r="51">
      <c r="B51" s="11"/>
    </row>
    <row r="52">
      <c r="B52" s="11"/>
    </row>
    <row r="53">
      <c r="B53" s="11"/>
    </row>
    <row r="54">
      <c r="B54" s="11"/>
    </row>
    <row r="55">
      <c r="B55" s="11"/>
    </row>
    <row r="56">
      <c r="B56" s="11"/>
    </row>
    <row r="57">
      <c r="B57" s="11"/>
    </row>
    <row r="58">
      <c r="B58" s="11"/>
    </row>
    <row r="59">
      <c r="B59" s="11"/>
    </row>
    <row r="60">
      <c r="B60" s="11"/>
    </row>
    <row r="61">
      <c r="B61" s="11"/>
    </row>
    <row r="62">
      <c r="B62" s="11"/>
    </row>
    <row r="63">
      <c r="B63" s="11"/>
    </row>
    <row r="64">
      <c r="B64" s="11"/>
    </row>
    <row r="65">
      <c r="B65" s="11"/>
    </row>
    <row r="66">
      <c r="B66" s="11"/>
    </row>
    <row r="67">
      <c r="B67" s="11"/>
    </row>
    <row r="68">
      <c r="B68" s="11"/>
    </row>
    <row r="69">
      <c r="B69" s="11"/>
    </row>
    <row r="70">
      <c r="B70" s="11"/>
    </row>
    <row r="71">
      <c r="B71" s="11"/>
    </row>
    <row r="72">
      <c r="B72" s="11"/>
    </row>
    <row r="73">
      <c r="B73" s="11"/>
    </row>
    <row r="74">
      <c r="B74" s="11"/>
    </row>
    <row r="75">
      <c r="B75" s="11"/>
    </row>
    <row r="76">
      <c r="B76" s="11"/>
    </row>
    <row r="77">
      <c r="B77" s="11"/>
    </row>
    <row r="78">
      <c r="B78" s="11"/>
    </row>
    <row r="79">
      <c r="B79" s="11"/>
    </row>
    <row r="80">
      <c r="B80" s="11"/>
    </row>
    <row r="81">
      <c r="B81" s="11"/>
    </row>
    <row r="82">
      <c r="B82" s="11"/>
    </row>
    <row r="83">
      <c r="B83" s="11"/>
    </row>
    <row r="84">
      <c r="B84" s="11"/>
    </row>
    <row r="85">
      <c r="B85" s="11"/>
    </row>
    <row r="86">
      <c r="B86" s="11"/>
    </row>
    <row r="87">
      <c r="B87" s="11"/>
    </row>
    <row r="88">
      <c r="B88" s="11"/>
    </row>
    <row r="89">
      <c r="B89" s="11"/>
    </row>
    <row r="90">
      <c r="B90" s="11"/>
    </row>
    <row r="91">
      <c r="B91" s="11"/>
    </row>
    <row r="92">
      <c r="B92" s="11"/>
    </row>
    <row r="93">
      <c r="B93" s="11"/>
    </row>
    <row r="94">
      <c r="B94" s="11"/>
    </row>
    <row r="95">
      <c r="B95" s="11"/>
    </row>
    <row r="96">
      <c r="B96" s="11"/>
    </row>
    <row r="97">
      <c r="B97" s="11"/>
    </row>
    <row r="98">
      <c r="B98" s="11"/>
    </row>
    <row r="99">
      <c r="B99" s="11"/>
    </row>
    <row r="100">
      <c r="B100" s="11"/>
    </row>
    <row r="101">
      <c r="B101" s="11"/>
    </row>
    <row r="102">
      <c r="B102" s="11"/>
    </row>
    <row r="103">
      <c r="B103" s="11"/>
    </row>
    <row r="104">
      <c r="B104" s="11"/>
    </row>
    <row r="105">
      <c r="B105" s="11"/>
    </row>
    <row r="106">
      <c r="B106" s="11"/>
    </row>
    <row r="107">
      <c r="B107" s="11"/>
    </row>
    <row r="108">
      <c r="B108" s="11"/>
    </row>
    <row r="109">
      <c r="B109" s="11"/>
    </row>
    <row r="110">
      <c r="B110" s="11"/>
    </row>
    <row r="111">
      <c r="B111" s="11"/>
    </row>
    <row r="112">
      <c r="B112" s="11"/>
    </row>
  </sheetData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</hyperlinks>
  <drawing r:id="rId12"/>
</worksheet>
</file>