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160" windowHeight="17520" activeTab="1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3" i="1" l="1"/>
  <c r="M22" i="2"/>
  <c r="M23" i="2"/>
  <c r="M20" i="2"/>
  <c r="M21" i="2"/>
  <c r="M24" i="2"/>
  <c r="M25" i="2"/>
  <c r="M26" i="2"/>
  <c r="M27" i="2"/>
  <c r="M28" i="2"/>
  <c r="M29" i="2"/>
  <c r="P29" i="2"/>
  <c r="M14" i="2"/>
  <c r="M15" i="2"/>
  <c r="M16" i="2"/>
  <c r="M17" i="2"/>
  <c r="M18" i="2"/>
  <c r="P18" i="2"/>
  <c r="M3" i="2"/>
  <c r="H4" i="2"/>
  <c r="M4" i="2"/>
  <c r="M5" i="2"/>
  <c r="F6" i="2"/>
  <c r="K6" i="2"/>
  <c r="M6" i="2"/>
  <c r="M7" i="2"/>
  <c r="M8" i="2"/>
  <c r="M9" i="2"/>
  <c r="M10" i="2"/>
  <c r="M11" i="2"/>
  <c r="M12" i="2"/>
  <c r="P12" i="2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I37" i="2"/>
  <c r="M37" i="2"/>
  <c r="J33" i="1"/>
  <c r="K33" i="1"/>
  <c r="L33" i="1"/>
  <c r="M33" i="1"/>
  <c r="R33" i="1"/>
  <c r="S33" i="1"/>
  <c r="O33" i="1"/>
  <c r="N33" i="1"/>
  <c r="P33" i="1"/>
  <c r="Q33" i="1"/>
  <c r="S34" i="1"/>
  <c r="O40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R47" i="1"/>
  <c r="K35" i="1"/>
  <c r="R45" i="1"/>
  <c r="M38" i="2"/>
  <c r="M39" i="2"/>
  <c r="C37" i="2"/>
  <c r="C38" i="2"/>
  <c r="M31" i="2"/>
  <c r="F31" i="2"/>
  <c r="G31" i="2"/>
  <c r="H31" i="2"/>
  <c r="I31" i="2"/>
  <c r="J31" i="2"/>
  <c r="K31" i="2"/>
  <c r="L31" i="2"/>
  <c r="E31" i="2"/>
  <c r="D31" i="2"/>
  <c r="C31" i="2"/>
  <c r="U5" i="1"/>
  <c r="U22" i="1"/>
  <c r="U23" i="1"/>
  <c r="U24" i="1"/>
  <c r="U25" i="1"/>
  <c r="U26" i="1"/>
  <c r="U27" i="1"/>
  <c r="U28" i="1"/>
  <c r="U29" i="1"/>
  <c r="U30" i="1"/>
  <c r="U31" i="1"/>
  <c r="U33" i="1"/>
  <c r="T5" i="1"/>
  <c r="T22" i="1"/>
  <c r="T23" i="1"/>
  <c r="T24" i="1"/>
  <c r="T25" i="1"/>
  <c r="T26" i="1"/>
  <c r="T27" i="1"/>
  <c r="T28" i="1"/>
  <c r="T29" i="1"/>
  <c r="T30" i="1"/>
  <c r="T31" i="1"/>
  <c r="O43" i="1"/>
  <c r="O44" i="1"/>
  <c r="O45" i="1"/>
</calcChain>
</file>

<file path=xl/comments1.xml><?xml version="1.0" encoding="utf-8"?>
<comments xmlns="http://schemas.openxmlformats.org/spreadsheetml/2006/main">
  <authors>
    <author>Sam Beedell</author>
  </authors>
  <commentList>
    <comment ref="I37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overspend on labour for spring term
</t>
        </r>
      </text>
    </comment>
    <comment ref="C38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hours worked on average over easter
</t>
        </r>
      </text>
    </comment>
    <comment ref="M39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 spend on labour during  easter break</t>
        </r>
      </text>
    </comment>
  </commentList>
</comments>
</file>

<file path=xl/sharedStrings.xml><?xml version="1.0" encoding="utf-8"?>
<sst xmlns="http://schemas.openxmlformats.org/spreadsheetml/2006/main" count="130" uniqueCount="71">
  <si>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</si>
  <si>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</si>
  <si>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</si>
  <si>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</si>
  <si>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</si>
  <si>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</si>
  <si>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</si>
  <si>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</si>
  <si>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</si>
  <si>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</si>
  <si>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</si>
  <si>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</si>
  <si>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</si>
  <si>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</si>
  <si>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</si>
  <si>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</si>
  <si>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</si>
  <si>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</si>
  <si>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</si>
  <si>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</si>
  <si>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</si>
  <si>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</si>
  <si>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</si>
  <si>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</si>
  <si>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</si>
  <si>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</si>
  <si>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</si>
  <si>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</si>
  <si>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</si>
  <si>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</si>
  <si>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</si>
  <si>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</si>
  <si>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</si>
  <si>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</si>
  <si>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</si>
  <si>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</si>
  <si>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</si>
  <si>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</si>
  <si>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</si>
  <si>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</si>
  <si>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</si>
  <si>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</si>
  <si>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</si>
  <si>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</si>
  <si>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</si>
  <si>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</si>
  <si>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</si>
  <si>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</si>
  <si>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</si>
  <si>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</si>
  <si>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</si>
  <si>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</si>
  <si>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</si>
  <si>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</si>
  <si>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</si>
  <si>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</si>
  <si>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</si>
  <si>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</si>
  <si>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</si>
  <si>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</si>
  <si>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</si>
  <si>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</si>
  <si>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</si>
  <si>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</si>
  <si>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</si>
  <si>
    <t xml:space="preserve">  </t>
  </si>
  <si>
    <t>Total Maximum Projection</t>
  </si>
  <si>
    <t>Total Realistic Projection</t>
  </si>
  <si>
    <t>total spring</t>
  </si>
  <si>
    <t>total easter</t>
  </si>
  <si>
    <t>total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</si>
</sst>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4" fontId="0" fillId="12" borderId="1" xfId="0" applyNumberFormat="1" applyFill="1" applyBorder="1"/>
    <xf numFmtId="4" fontId="0" fillId="0" borderId="0" xfId="0" applyNumberFormat="1"/>
    <xf numFmtId="165" fontId="3" fillId="9" borderId="1" xfId="0" applyNumberFormat="1" applyFont="1" applyFill="1" applyBorder="1"/>
    <xf numFmtId="0" fontId="0" fillId="0" borderId="0" xfId="0" applyNumberFormat="1"/>
    <xf numFmtId="164" fontId="6" fillId="12" borderId="1" xfId="1" applyNumberFormat="1" applyFont="1" applyFill="1" applyBorder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6" fillId="9" borderId="1" xfId="1" applyNumberFormat="1" applyFont="1" applyFill="1" applyBorder="1"/>
  </cellXfs>
  <cellStyles count="38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opLeftCell="H3" workbookViewId="0">
      <selection activeCell="T26" sqref="T26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7" t="s">
        <v>62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1:209" ht="18">
      <c r="B2" s="114" t="s">
        <v>5</v>
      </c>
      <c r="C2" s="114"/>
      <c r="D2" s="114"/>
      <c r="E2" s="114"/>
      <c r="F2" s="114"/>
      <c r="G2" s="9"/>
      <c r="I2" s="5"/>
      <c r="J2" s="114" t="s">
        <v>6</v>
      </c>
      <c r="K2" s="114"/>
      <c r="L2" s="114"/>
      <c r="M2" s="114"/>
      <c r="N2" s="114"/>
      <c r="O2" s="114"/>
      <c r="P2" s="114"/>
      <c r="Q2" s="114"/>
      <c r="R2" s="114"/>
      <c r="S2" s="114"/>
      <c r="T2" s="118" t="s">
        <v>64</v>
      </c>
      <c r="U2" s="118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6">
        <f>SUM(J5:S5)</f>
        <v>0</v>
      </c>
      <c r="U5" s="106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2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6">
        <f t="shared" ref="T6:T31" si="0">SUM(J6:S6)</f>
        <v>700</v>
      </c>
      <c r="U6" s="106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6">
        <f t="shared" si="0"/>
        <v>987.5</v>
      </c>
      <c r="U7" s="106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3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3">
        <f>4*12.5</f>
        <v>50</v>
      </c>
      <c r="S8" s="77">
        <v>131.25</v>
      </c>
      <c r="T8" s="106">
        <f t="shared" si="0"/>
        <v>1243.75</v>
      </c>
      <c r="U8" s="106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4">
        <v>95.75</v>
      </c>
      <c r="N9" s="104">
        <v>95.75</v>
      </c>
      <c r="O9" s="104">
        <v>95.75</v>
      </c>
      <c r="P9" s="104">
        <v>95.75</v>
      </c>
      <c r="Q9" s="104">
        <v>95.75</v>
      </c>
      <c r="R9" s="104">
        <v>95.75</v>
      </c>
      <c r="S9" s="77">
        <v>187.5</v>
      </c>
      <c r="T9" s="106">
        <f t="shared" si="0"/>
        <v>1324.5</v>
      </c>
      <c r="U9" s="106">
        <f>Timesheets!M7</f>
        <v>1300</v>
      </c>
      <c r="W9" s="100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4">
        <v>95.75</v>
      </c>
      <c r="O10" s="104">
        <v>95.75</v>
      </c>
      <c r="P10" s="104">
        <v>95.75</v>
      </c>
      <c r="Q10" s="104">
        <v>95.75</v>
      </c>
      <c r="R10" s="77">
        <v>187.5</v>
      </c>
      <c r="S10" s="104">
        <v>95.75</v>
      </c>
      <c r="T10" s="106">
        <f t="shared" si="0"/>
        <v>1416.25</v>
      </c>
      <c r="U10" s="106">
        <f>Timesheets!M8</f>
        <v>1612.5</v>
      </c>
      <c r="V10" s="108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4">
        <v>95.75</v>
      </c>
      <c r="K11" s="104">
        <v>95.75</v>
      </c>
      <c r="L11" s="104">
        <v>95.75</v>
      </c>
      <c r="M11" s="77">
        <v>187.5</v>
      </c>
      <c r="N11" s="77">
        <v>187.5</v>
      </c>
      <c r="O11" s="104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6">
        <f t="shared" si="0"/>
        <v>1508</v>
      </c>
      <c r="U11" s="106">
        <f>Timesheets!M9</f>
        <v>1890.25</v>
      </c>
      <c r="V11" s="108"/>
      <c r="W11" s="100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4">
        <v>95.75</v>
      </c>
      <c r="N12" s="77">
        <v>187.5</v>
      </c>
      <c r="O12" s="104">
        <v>95.75</v>
      </c>
      <c r="P12" s="77">
        <v>187.5</v>
      </c>
      <c r="Q12" s="104">
        <v>95.75</v>
      </c>
      <c r="R12" s="104">
        <v>95.75</v>
      </c>
      <c r="S12" s="104">
        <v>95.75</v>
      </c>
      <c r="T12" s="106">
        <f t="shared" si="0"/>
        <v>1416.25</v>
      </c>
      <c r="U12" s="106">
        <f>Timesheets!M10</f>
        <v>1525</v>
      </c>
      <c r="V12" s="108"/>
      <c r="W12" s="100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4">
        <v>95.75</v>
      </c>
      <c r="K13" s="104">
        <v>95.75</v>
      </c>
      <c r="L13" s="104">
        <v>95.75</v>
      </c>
      <c r="M13" s="104">
        <v>95.75</v>
      </c>
      <c r="N13" s="77">
        <v>187.5</v>
      </c>
      <c r="O13" s="104">
        <v>95.75</v>
      </c>
      <c r="P13" s="77">
        <v>187.5</v>
      </c>
      <c r="Q13" s="104">
        <v>95.75</v>
      </c>
      <c r="R13" s="104">
        <v>95.75</v>
      </c>
      <c r="S13" s="104">
        <v>95.75</v>
      </c>
      <c r="T13" s="106">
        <f t="shared" si="0"/>
        <v>1141</v>
      </c>
      <c r="U13" s="109">
        <f>Timesheets!M11</f>
        <v>1637.5</v>
      </c>
      <c r="W13" s="101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4">
        <v>95.75</v>
      </c>
      <c r="K14" s="104">
        <v>95.75</v>
      </c>
      <c r="L14" s="104">
        <v>95.75</v>
      </c>
      <c r="M14" s="77">
        <v>187.5</v>
      </c>
      <c r="N14" s="104">
        <v>95.75</v>
      </c>
      <c r="O14" s="104">
        <v>95.75</v>
      </c>
      <c r="P14" s="104">
        <v>95.75</v>
      </c>
      <c r="Q14" s="104">
        <v>95.75</v>
      </c>
      <c r="R14" s="77">
        <v>187.5</v>
      </c>
      <c r="S14" s="77">
        <v>187.5</v>
      </c>
      <c r="T14" s="106">
        <f t="shared" si="0"/>
        <v>1232.75</v>
      </c>
      <c r="U14" s="109">
        <f>Timesheets!M12</f>
        <v>1300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6"/>
      <c r="U15" s="10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4">
        <v>75</v>
      </c>
      <c r="K16" s="104">
        <v>75</v>
      </c>
      <c r="L16" s="104">
        <v>75</v>
      </c>
      <c r="M16" s="104">
        <v>75</v>
      </c>
      <c r="N16" s="104">
        <v>75</v>
      </c>
      <c r="O16" s="104">
        <v>75</v>
      </c>
      <c r="P16" s="104">
        <v>75</v>
      </c>
      <c r="Q16" s="104">
        <v>75</v>
      </c>
      <c r="R16" s="104">
        <v>75</v>
      </c>
      <c r="S16" s="104">
        <v>75</v>
      </c>
      <c r="T16" s="106">
        <f t="shared" si="0"/>
        <v>750</v>
      </c>
      <c r="U16" s="109">
        <f>Timesheets!M14</f>
        <v>993.5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4">
        <v>75</v>
      </c>
      <c r="K17" s="104">
        <v>75</v>
      </c>
      <c r="L17" s="104">
        <v>75</v>
      </c>
      <c r="M17" s="104">
        <v>75</v>
      </c>
      <c r="N17" s="104">
        <v>75</v>
      </c>
      <c r="O17" s="104">
        <v>75</v>
      </c>
      <c r="P17" s="104">
        <v>75</v>
      </c>
      <c r="Q17" s="104">
        <v>75</v>
      </c>
      <c r="R17" s="104">
        <v>75</v>
      </c>
      <c r="S17" s="104">
        <v>75</v>
      </c>
      <c r="T17" s="106">
        <f t="shared" si="0"/>
        <v>750</v>
      </c>
      <c r="U17" s="109">
        <f>Timesheets!M15</f>
        <v>818.75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4">
        <v>75</v>
      </c>
      <c r="K18" s="104">
        <v>75</v>
      </c>
      <c r="L18" s="104">
        <v>75</v>
      </c>
      <c r="M18" s="104">
        <v>75</v>
      </c>
      <c r="N18" s="104">
        <v>75</v>
      </c>
      <c r="O18" s="104">
        <v>75</v>
      </c>
      <c r="P18" s="104">
        <v>75</v>
      </c>
      <c r="Q18" s="104">
        <v>75</v>
      </c>
      <c r="R18" s="104">
        <v>75</v>
      </c>
      <c r="S18" s="104">
        <v>75</v>
      </c>
      <c r="T18" s="106">
        <f t="shared" si="0"/>
        <v>750</v>
      </c>
      <c r="U18" s="109">
        <f>Timesheets!M16</f>
        <v>1012.5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4">
        <v>75</v>
      </c>
      <c r="K19" s="104">
        <v>75</v>
      </c>
      <c r="L19" s="104">
        <v>75</v>
      </c>
      <c r="M19" s="104">
        <v>75</v>
      </c>
      <c r="N19" s="104">
        <v>75</v>
      </c>
      <c r="O19" s="104">
        <v>75</v>
      </c>
      <c r="P19" s="104">
        <v>75</v>
      </c>
      <c r="Q19" s="104">
        <v>75</v>
      </c>
      <c r="R19" s="104">
        <v>75</v>
      </c>
      <c r="S19" s="104">
        <v>75</v>
      </c>
      <c r="T19" s="106">
        <f t="shared" si="0"/>
        <v>750</v>
      </c>
      <c r="U19" s="109">
        <f>Timesheets!M17</f>
        <v>887.5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4">
        <v>75</v>
      </c>
      <c r="K20" s="104">
        <v>75</v>
      </c>
      <c r="L20" s="104">
        <v>75</v>
      </c>
      <c r="M20" s="104">
        <v>75</v>
      </c>
      <c r="N20" s="104">
        <v>75</v>
      </c>
      <c r="O20" s="104">
        <v>75</v>
      </c>
      <c r="P20" s="104">
        <v>75</v>
      </c>
      <c r="Q20" s="104">
        <v>75</v>
      </c>
      <c r="R20" s="104">
        <v>75</v>
      </c>
      <c r="S20" s="104">
        <v>75</v>
      </c>
      <c r="T20" s="106">
        <f t="shared" si="0"/>
        <v>750</v>
      </c>
      <c r="U20" s="109">
        <f>Timesheets!M18</f>
        <v>1087.5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6"/>
      <c r="U21" s="106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77">
        <v>187.5</v>
      </c>
      <c r="K22" s="77">
        <v>187.5</v>
      </c>
      <c r="L22" s="77">
        <v>187.5</v>
      </c>
      <c r="M22" s="77">
        <v>187.5</v>
      </c>
      <c r="N22" s="77">
        <v>187.5</v>
      </c>
      <c r="O22" s="77">
        <v>187.5</v>
      </c>
      <c r="P22" s="77">
        <v>187.5</v>
      </c>
      <c r="Q22" s="77">
        <v>187.5</v>
      </c>
      <c r="R22" s="104">
        <v>95.75</v>
      </c>
      <c r="S22" s="77">
        <v>187.5</v>
      </c>
      <c r="T22" s="106">
        <f t="shared" si="0"/>
        <v>1783.25</v>
      </c>
      <c r="U22" s="106">
        <f>Timesheets!M20</f>
        <v>1125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4">
        <v>95.75</v>
      </c>
      <c r="K23" s="104">
        <v>95.75</v>
      </c>
      <c r="L23" s="77">
        <v>187.5</v>
      </c>
      <c r="M23" s="77">
        <v>187.5</v>
      </c>
      <c r="N23" s="77">
        <v>187.5</v>
      </c>
      <c r="O23" s="104">
        <v>95.75</v>
      </c>
      <c r="P23" s="77">
        <v>187.5</v>
      </c>
      <c r="Q23" s="77">
        <v>187.5</v>
      </c>
      <c r="R23" s="77">
        <v>187.5</v>
      </c>
      <c r="S23" s="77">
        <v>187.5</v>
      </c>
      <c r="T23" s="106">
        <f t="shared" si="0"/>
        <v>1599.75</v>
      </c>
      <c r="U23" s="106">
        <f>Timesheets!M21</f>
        <v>1531.25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4">
        <v>95.75</v>
      </c>
      <c r="K24" s="104">
        <v>95.75</v>
      </c>
      <c r="L24" s="77">
        <v>187.5</v>
      </c>
      <c r="M24" s="77">
        <v>187.5</v>
      </c>
      <c r="N24" s="77">
        <v>187.5</v>
      </c>
      <c r="O24" s="77">
        <v>187.5</v>
      </c>
      <c r="P24" s="77">
        <v>187.5</v>
      </c>
      <c r="Q24" s="77">
        <v>187.5</v>
      </c>
      <c r="R24" s="77">
        <v>187.5</v>
      </c>
      <c r="S24" s="77">
        <v>187.5</v>
      </c>
      <c r="T24" s="106">
        <f t="shared" si="0"/>
        <v>1691.5</v>
      </c>
      <c r="U24" s="106">
        <f>Timesheets!M22</f>
        <v>1306.25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4">
        <v>95.75</v>
      </c>
      <c r="K25" s="104">
        <v>95.75</v>
      </c>
      <c r="L25" s="104">
        <v>95.75</v>
      </c>
      <c r="M25" s="77">
        <v>187.5</v>
      </c>
      <c r="N25" s="104">
        <v>95.75</v>
      </c>
      <c r="O25" s="104">
        <v>95.75</v>
      </c>
      <c r="P25" s="104">
        <v>95.75</v>
      </c>
      <c r="Q25" s="104">
        <v>95.75</v>
      </c>
      <c r="R25" s="77">
        <v>187.5</v>
      </c>
      <c r="S25" s="77">
        <v>187.5</v>
      </c>
      <c r="T25" s="106">
        <f t="shared" si="0"/>
        <v>1232.75</v>
      </c>
      <c r="U25" s="106">
        <f>Timesheets!M23</f>
        <v>1687.5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77">
        <v>187.5</v>
      </c>
      <c r="K26" s="77">
        <v>187.5</v>
      </c>
      <c r="L26" s="104">
        <v>95.75</v>
      </c>
      <c r="M26" s="104">
        <v>95.75</v>
      </c>
      <c r="N26" s="104">
        <v>95.75</v>
      </c>
      <c r="O26" s="77">
        <v>187.5</v>
      </c>
      <c r="P26" s="104">
        <v>95.75</v>
      </c>
      <c r="Q26" s="104">
        <v>95.75</v>
      </c>
      <c r="R26" s="77">
        <v>187.5</v>
      </c>
      <c r="S26" s="77">
        <v>187.5</v>
      </c>
      <c r="T26" s="106">
        <f t="shared" si="0"/>
        <v>1416.25</v>
      </c>
      <c r="U26" s="106">
        <f>Timesheets!M24</f>
        <v>1075</v>
      </c>
      <c r="W26" s="100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77">
        <v>187.5</v>
      </c>
      <c r="K27" s="77">
        <v>187.5</v>
      </c>
      <c r="L27" s="77">
        <v>187.5</v>
      </c>
      <c r="M27" s="77">
        <v>187.5</v>
      </c>
      <c r="N27" s="77">
        <v>187.5</v>
      </c>
      <c r="O27" s="104">
        <v>95.75</v>
      </c>
      <c r="P27" s="77">
        <v>187.5</v>
      </c>
      <c r="Q27" s="77">
        <v>187.5</v>
      </c>
      <c r="R27" s="104">
        <v>95.75</v>
      </c>
      <c r="S27" s="77">
        <v>187.5</v>
      </c>
      <c r="T27" s="106">
        <f t="shared" si="0"/>
        <v>1691.5</v>
      </c>
      <c r="U27" s="106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77">
        <v>187.5</v>
      </c>
      <c r="K28" s="77">
        <v>187.5</v>
      </c>
      <c r="L28" s="77">
        <v>187.5</v>
      </c>
      <c r="M28" s="77">
        <v>187.5</v>
      </c>
      <c r="N28" s="104">
        <v>95.75</v>
      </c>
      <c r="O28" s="77">
        <v>187.5</v>
      </c>
      <c r="P28" s="104">
        <v>95.75</v>
      </c>
      <c r="Q28" s="104">
        <v>95.75</v>
      </c>
      <c r="R28" s="77">
        <v>187.5</v>
      </c>
      <c r="S28" s="77">
        <v>187.5</v>
      </c>
      <c r="T28" s="106">
        <f t="shared" si="0"/>
        <v>1599.75</v>
      </c>
      <c r="U28" s="106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77">
        <v>187.5</v>
      </c>
      <c r="M29" s="77">
        <v>187.5</v>
      </c>
      <c r="N29" s="77">
        <v>187.5</v>
      </c>
      <c r="O29" s="104">
        <v>95.75</v>
      </c>
      <c r="P29" s="77">
        <v>187.5</v>
      </c>
      <c r="Q29" s="77">
        <v>187.5</v>
      </c>
      <c r="R29" s="77">
        <v>187.5</v>
      </c>
      <c r="S29" s="77">
        <v>187.5</v>
      </c>
      <c r="T29" s="106">
        <f t="shared" si="0"/>
        <v>1783.25</v>
      </c>
      <c r="U29" s="106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77">
        <v>187.5</v>
      </c>
      <c r="K30" s="77">
        <v>187.5</v>
      </c>
      <c r="L30" s="104">
        <v>95.75</v>
      </c>
      <c r="M30" s="104">
        <v>95.75</v>
      </c>
      <c r="N30" s="104">
        <v>95.75</v>
      </c>
      <c r="O30" s="77">
        <v>187.5</v>
      </c>
      <c r="P30" s="104">
        <v>95.75</v>
      </c>
      <c r="Q30" s="104">
        <v>95.75</v>
      </c>
      <c r="R30" s="104">
        <v>95.75</v>
      </c>
      <c r="S30" s="104">
        <v>95.75</v>
      </c>
      <c r="T30" s="106">
        <f t="shared" si="0"/>
        <v>1232.75</v>
      </c>
      <c r="U30" s="106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4">
        <v>95.75</v>
      </c>
      <c r="K31" s="104">
        <v>95.75</v>
      </c>
      <c r="L31" s="77">
        <v>187.5</v>
      </c>
      <c r="M31" s="104">
        <v>95.75</v>
      </c>
      <c r="N31" s="104">
        <v>95.75</v>
      </c>
      <c r="O31" s="104">
        <v>95.75</v>
      </c>
      <c r="P31" s="104">
        <v>95.75</v>
      </c>
      <c r="Q31" s="104">
        <v>95.75</v>
      </c>
      <c r="R31" s="104">
        <v>95.75</v>
      </c>
      <c r="S31" s="104">
        <v>95.75</v>
      </c>
      <c r="T31" s="106">
        <f t="shared" si="0"/>
        <v>1049.25</v>
      </c>
      <c r="U31" s="106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5"/>
      <c r="U32" s="105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3120.25</v>
      </c>
      <c r="K33" s="89">
        <f t="shared" si="1"/>
        <v>3095.25</v>
      </c>
      <c r="L33" s="89">
        <f t="shared" si="1"/>
        <v>3212</v>
      </c>
      <c r="M33" s="89">
        <f t="shared" si="1"/>
        <v>3074.5</v>
      </c>
      <c r="N33" s="89">
        <f t="shared" si="1"/>
        <v>2828.5</v>
      </c>
      <c r="O33" s="89">
        <f>SUM(O5:O31)</f>
        <v>2615.75</v>
      </c>
      <c r="P33" s="89">
        <f t="shared" si="1"/>
        <v>2966</v>
      </c>
      <c r="Q33" s="89">
        <f t="shared" si="1"/>
        <v>2745</v>
      </c>
      <c r="R33" s="89">
        <f t="shared" si="1"/>
        <v>2995.25</v>
      </c>
      <c r="S33" s="89">
        <f t="shared" si="1"/>
        <v>3147.5</v>
      </c>
      <c r="T33" s="89">
        <f>SUM(T5:T31)</f>
        <v>29800</v>
      </c>
      <c r="U33" s="89">
        <f t="shared" si="1"/>
        <v>23721.25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29800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5" t="s">
        <v>38</v>
      </c>
      <c r="K38" s="115"/>
      <c r="L38" s="116"/>
      <c r="M38" s="92"/>
      <c r="N38" s="94"/>
      <c r="O38" s="17" t="s">
        <v>32</v>
      </c>
      <c r="P38" s="86"/>
      <c r="R38" t="s">
        <v>42</v>
      </c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7" t="s">
        <v>25</v>
      </c>
      <c r="K40" s="93"/>
      <c r="L40" s="93"/>
      <c r="M40" s="93"/>
      <c r="N40" s="99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99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99"/>
      <c r="O42" s="90">
        <v>7000</v>
      </c>
      <c r="P42" s="86" t="s">
        <v>31</v>
      </c>
      <c r="T42" s="12"/>
    </row>
    <row r="43" spans="1:109">
      <c r="J43" s="98" t="s">
        <v>39</v>
      </c>
      <c r="K43" s="93"/>
      <c r="L43" s="93"/>
      <c r="M43" s="93"/>
      <c r="N43" s="99"/>
      <c r="O43" s="90">
        <f>O42*0.25</f>
        <v>1750</v>
      </c>
      <c r="P43" s="86"/>
    </row>
    <row r="44" spans="1:109">
      <c r="J44" s="98" t="s">
        <v>40</v>
      </c>
      <c r="K44" s="93"/>
      <c r="L44" s="93"/>
      <c r="M44" s="93"/>
      <c r="N44" s="99"/>
      <c r="O44" s="90">
        <f>O42*0.5</f>
        <v>3500</v>
      </c>
      <c r="P44" s="86"/>
      <c r="R44" s="1" t="s">
        <v>66</v>
      </c>
    </row>
    <row r="45" spans="1:109">
      <c r="J45" s="98" t="s">
        <v>41</v>
      </c>
      <c r="K45" s="93"/>
      <c r="L45" s="93"/>
      <c r="M45" s="93"/>
      <c r="N45" s="99"/>
      <c r="O45" s="90">
        <f>O42*0.25</f>
        <v>1750</v>
      </c>
      <c r="P45" s="86"/>
      <c r="R45" s="111">
        <f>K35+O40+F33</f>
        <v>66892.5</v>
      </c>
    </row>
    <row r="46" spans="1:109">
      <c r="R46" s="1" t="s">
        <v>67</v>
      </c>
    </row>
    <row r="47" spans="1:109">
      <c r="J47" t="s">
        <v>29</v>
      </c>
      <c r="R47" s="111">
        <f>S34+O40+F33</f>
        <v>49817.5</v>
      </c>
    </row>
    <row r="48" spans="1:109">
      <c r="J48" t="s">
        <v>44</v>
      </c>
    </row>
    <row r="57" spans="7:7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G24" sqref="G24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  <col min="15" max="15" width="11.33203125" bestFit="1" customWidth="1"/>
    <col min="16" max="16" width="9.6640625" bestFit="1" customWidth="1"/>
  </cols>
  <sheetData>
    <row r="1" spans="1:16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6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6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6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2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6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6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3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3">
        <f>4*12.5</f>
        <v>50</v>
      </c>
      <c r="L6" s="77">
        <v>131.25</v>
      </c>
      <c r="M6" s="13">
        <f t="shared" si="0"/>
        <v>1243.75</v>
      </c>
    </row>
    <row r="7" spans="1:16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4">
        <v>250</v>
      </c>
      <c r="G7" s="104">
        <v>150</v>
      </c>
      <c r="H7" s="104">
        <v>100</v>
      </c>
      <c r="I7" s="75">
        <v>125</v>
      </c>
      <c r="J7" s="104">
        <v>62.5</v>
      </c>
      <c r="K7" s="104">
        <v>125</v>
      </c>
      <c r="L7" s="77">
        <v>62.5</v>
      </c>
      <c r="M7" s="13">
        <f t="shared" si="0"/>
        <v>1300</v>
      </c>
    </row>
    <row r="8" spans="1:16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4">
        <v>125</v>
      </c>
      <c r="H8" s="104">
        <v>175</v>
      </c>
      <c r="I8" s="75">
        <v>162.5</v>
      </c>
      <c r="J8" s="104">
        <v>137.5</v>
      </c>
      <c r="K8" s="77">
        <v>137.5</v>
      </c>
      <c r="L8" s="104">
        <v>262.5</v>
      </c>
      <c r="M8" s="13">
        <f t="shared" si="0"/>
        <v>1612.5</v>
      </c>
    </row>
    <row r="9" spans="1:16">
      <c r="A9" s="73">
        <v>41687</v>
      </c>
      <c r="B9" s="76">
        <v>7</v>
      </c>
      <c r="C9" s="104">
        <v>237.5</v>
      </c>
      <c r="D9" s="104">
        <v>150</v>
      </c>
      <c r="E9" s="104">
        <v>150</v>
      </c>
      <c r="F9" s="77">
        <v>265.25</v>
      </c>
      <c r="G9" s="77">
        <v>112.5</v>
      </c>
      <c r="H9" s="104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6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4">
        <v>175</v>
      </c>
      <c r="G10" s="77">
        <v>125</v>
      </c>
      <c r="H10" s="104">
        <v>150</v>
      </c>
      <c r="I10" s="75">
        <v>87.5</v>
      </c>
      <c r="J10" s="77">
        <v>62.5</v>
      </c>
      <c r="K10" s="104">
        <v>187.5</v>
      </c>
      <c r="L10" s="104">
        <v>312.5</v>
      </c>
      <c r="M10" s="13">
        <f t="shared" si="0"/>
        <v>1525</v>
      </c>
    </row>
    <row r="11" spans="1:16">
      <c r="A11" s="73">
        <v>41701</v>
      </c>
      <c r="B11" s="80">
        <v>9</v>
      </c>
      <c r="C11" s="77">
        <v>125</v>
      </c>
      <c r="D11" s="77">
        <v>275</v>
      </c>
      <c r="E11" s="77">
        <v>75</v>
      </c>
      <c r="F11" s="77">
        <v>275</v>
      </c>
      <c r="G11" s="77">
        <v>125</v>
      </c>
      <c r="H11" s="77">
        <v>137.5</v>
      </c>
      <c r="I11" s="77">
        <v>150</v>
      </c>
      <c r="J11" s="77">
        <v>87.5</v>
      </c>
      <c r="K11" s="77">
        <v>137.5</v>
      </c>
      <c r="L11" s="77">
        <v>250</v>
      </c>
      <c r="M11" s="13">
        <f t="shared" si="0"/>
        <v>1637.5</v>
      </c>
    </row>
    <row r="12" spans="1:16">
      <c r="A12" s="73">
        <v>41708</v>
      </c>
      <c r="B12" s="81">
        <v>10</v>
      </c>
      <c r="C12" s="77">
        <v>75</v>
      </c>
      <c r="D12" s="77">
        <v>125</v>
      </c>
      <c r="E12" s="77">
        <v>100</v>
      </c>
      <c r="F12" s="77">
        <v>175</v>
      </c>
      <c r="G12" s="77">
        <v>62.5</v>
      </c>
      <c r="H12" s="77">
        <v>75</v>
      </c>
      <c r="I12" s="77">
        <v>87.5</v>
      </c>
      <c r="J12" s="77">
        <v>75</v>
      </c>
      <c r="K12" s="77">
        <v>225</v>
      </c>
      <c r="L12" s="77">
        <v>300</v>
      </c>
      <c r="M12" s="13">
        <f t="shared" si="0"/>
        <v>1300</v>
      </c>
      <c r="O12" t="s">
        <v>68</v>
      </c>
      <c r="P12" s="12">
        <f>SUM(M3:M12)</f>
        <v>12196.5</v>
      </c>
    </row>
    <row r="13" spans="1:16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 t="s">
        <v>65</v>
      </c>
      <c r="L13" s="77"/>
      <c r="M13" s="13"/>
    </row>
    <row r="14" spans="1:16">
      <c r="A14" s="73">
        <v>41715</v>
      </c>
      <c r="B14" s="80">
        <v>1</v>
      </c>
      <c r="C14" s="77">
        <v>62.5</v>
      </c>
      <c r="D14" s="77">
        <v>125</v>
      </c>
      <c r="E14" s="77">
        <v>37.5</v>
      </c>
      <c r="F14" s="77">
        <v>243.5</v>
      </c>
      <c r="G14" s="77">
        <v>75</v>
      </c>
      <c r="H14" s="77">
        <v>75</v>
      </c>
      <c r="I14" s="77">
        <v>37.5</v>
      </c>
      <c r="J14" s="77">
        <v>62.5</v>
      </c>
      <c r="K14" s="77">
        <v>237.5</v>
      </c>
      <c r="L14" s="77">
        <v>37.5</v>
      </c>
      <c r="M14" s="13">
        <f t="shared" si="0"/>
        <v>993.5</v>
      </c>
    </row>
    <row r="15" spans="1:16">
      <c r="A15" s="73">
        <v>41722</v>
      </c>
      <c r="B15" s="80">
        <v>2</v>
      </c>
      <c r="C15" s="77">
        <v>50</v>
      </c>
      <c r="D15" s="77">
        <v>150</v>
      </c>
      <c r="E15" s="77">
        <v>50</v>
      </c>
      <c r="F15" s="77">
        <v>131.25</v>
      </c>
      <c r="G15" s="77">
        <v>37.5</v>
      </c>
      <c r="H15" s="77">
        <v>50</v>
      </c>
      <c r="I15" s="77">
        <v>87.5</v>
      </c>
      <c r="J15" s="77">
        <v>50</v>
      </c>
      <c r="K15" s="77">
        <v>112.5</v>
      </c>
      <c r="L15" s="77">
        <v>100</v>
      </c>
      <c r="M15" s="13">
        <f t="shared" si="0"/>
        <v>818.75</v>
      </c>
    </row>
    <row r="16" spans="1:16">
      <c r="A16" s="73">
        <v>41729</v>
      </c>
      <c r="B16" s="80">
        <v>3</v>
      </c>
      <c r="C16" s="77">
        <v>62.5</v>
      </c>
      <c r="D16" s="77">
        <v>200</v>
      </c>
      <c r="E16" s="77">
        <v>75</v>
      </c>
      <c r="F16" s="77">
        <v>212.5</v>
      </c>
      <c r="G16" s="77">
        <v>62.5</v>
      </c>
      <c r="H16" s="77">
        <v>75</v>
      </c>
      <c r="I16" s="77">
        <v>37.5</v>
      </c>
      <c r="J16" s="77">
        <v>87.5</v>
      </c>
      <c r="K16" s="77">
        <v>112.5</v>
      </c>
      <c r="L16" s="77">
        <v>87.5</v>
      </c>
      <c r="M16" s="13">
        <f t="shared" si="0"/>
        <v>1012.5</v>
      </c>
    </row>
    <row r="17" spans="1:16">
      <c r="A17" s="73">
        <v>41736</v>
      </c>
      <c r="B17" s="80">
        <v>4</v>
      </c>
      <c r="C17" s="77">
        <v>125</v>
      </c>
      <c r="D17" s="77">
        <v>125</v>
      </c>
      <c r="E17" s="77">
        <v>37.5</v>
      </c>
      <c r="F17" s="77">
        <v>137.5</v>
      </c>
      <c r="G17" s="77">
        <v>37.5</v>
      </c>
      <c r="H17" s="77">
        <v>75</v>
      </c>
      <c r="I17" s="77">
        <v>75</v>
      </c>
      <c r="J17" s="77">
        <v>75</v>
      </c>
      <c r="K17" s="77">
        <v>0</v>
      </c>
      <c r="L17" s="77">
        <v>200</v>
      </c>
      <c r="M17" s="13">
        <f t="shared" si="0"/>
        <v>887.5</v>
      </c>
    </row>
    <row r="18" spans="1:16">
      <c r="A18" s="73">
        <v>41743</v>
      </c>
      <c r="B18" s="80">
        <v>5</v>
      </c>
      <c r="C18" s="77">
        <v>162.5</v>
      </c>
      <c r="D18" s="77">
        <v>112.5</v>
      </c>
      <c r="E18" s="77">
        <v>100</v>
      </c>
      <c r="F18" s="77">
        <v>137.5</v>
      </c>
      <c r="G18" s="77">
        <v>12.5</v>
      </c>
      <c r="H18" s="77">
        <v>75</v>
      </c>
      <c r="I18" s="77">
        <v>62.5</v>
      </c>
      <c r="J18" s="77">
        <v>112.5</v>
      </c>
      <c r="K18" s="77">
        <v>112.5</v>
      </c>
      <c r="L18" s="77">
        <v>200</v>
      </c>
      <c r="M18" s="13">
        <f t="shared" si="0"/>
        <v>1087.5</v>
      </c>
      <c r="O18" t="s">
        <v>69</v>
      </c>
      <c r="P18" s="12">
        <f>SUM(M14:M18)</f>
        <v>4799.75</v>
      </c>
    </row>
    <row r="19" spans="1:16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6">
      <c r="A20" s="73">
        <v>41750</v>
      </c>
      <c r="B20" s="78">
        <v>1</v>
      </c>
      <c r="C20" s="77">
        <v>75</v>
      </c>
      <c r="D20" s="77">
        <v>125</v>
      </c>
      <c r="E20" s="77">
        <v>50</v>
      </c>
      <c r="F20" s="77">
        <v>162.5</v>
      </c>
      <c r="G20" s="77">
        <v>50</v>
      </c>
      <c r="H20" s="77">
        <v>112.5</v>
      </c>
      <c r="I20" s="77">
        <v>187.5</v>
      </c>
      <c r="J20" s="104">
        <v>62.5</v>
      </c>
      <c r="K20" s="104">
        <v>187.5</v>
      </c>
      <c r="L20" s="77">
        <v>112.5</v>
      </c>
      <c r="M20" s="13">
        <f t="shared" si="0"/>
        <v>1125</v>
      </c>
    </row>
    <row r="21" spans="1:16">
      <c r="A21" s="73">
        <v>41757</v>
      </c>
      <c r="B21" s="78">
        <v>2</v>
      </c>
      <c r="C21" s="104">
        <v>162.5</v>
      </c>
      <c r="D21" s="77">
        <v>137.5</v>
      </c>
      <c r="E21" s="104">
        <v>187.5</v>
      </c>
      <c r="F21" s="104">
        <v>193.75</v>
      </c>
      <c r="G21" s="104">
        <v>112.5</v>
      </c>
      <c r="H21" s="104">
        <v>50</v>
      </c>
      <c r="I21" s="104">
        <v>175</v>
      </c>
      <c r="J21" s="104">
        <v>162.5</v>
      </c>
      <c r="K21" s="104">
        <v>175</v>
      </c>
      <c r="L21" s="104">
        <v>175</v>
      </c>
      <c r="M21" s="13">
        <f t="shared" si="0"/>
        <v>1531.25</v>
      </c>
    </row>
    <row r="22" spans="1:16">
      <c r="A22" s="73">
        <v>41764</v>
      </c>
      <c r="B22" s="78">
        <v>3</v>
      </c>
      <c r="C22" s="113">
        <v>187.5</v>
      </c>
      <c r="D22" s="113">
        <v>212.5</v>
      </c>
      <c r="E22" s="113">
        <v>62.5</v>
      </c>
      <c r="F22" s="113">
        <v>193.75</v>
      </c>
      <c r="G22" s="113">
        <v>87.5</v>
      </c>
      <c r="H22" s="113">
        <v>0</v>
      </c>
      <c r="I22" s="113">
        <v>100</v>
      </c>
      <c r="J22" s="113">
        <v>137.5</v>
      </c>
      <c r="K22" s="113">
        <v>187.5</v>
      </c>
      <c r="L22" s="113">
        <v>137.5</v>
      </c>
      <c r="M22" s="13">
        <f t="shared" si="0"/>
        <v>1306.25</v>
      </c>
    </row>
    <row r="23" spans="1:16">
      <c r="A23" s="73">
        <v>41771</v>
      </c>
      <c r="B23" s="76">
        <v>4</v>
      </c>
      <c r="C23" s="113">
        <v>137.5</v>
      </c>
      <c r="D23" s="113">
        <v>312.5</v>
      </c>
      <c r="E23" s="113">
        <v>162.5</v>
      </c>
      <c r="F23" s="113">
        <v>200</v>
      </c>
      <c r="G23" s="113">
        <v>162.5</v>
      </c>
      <c r="H23" s="113">
        <v>187.5</v>
      </c>
      <c r="I23" s="113">
        <v>100</v>
      </c>
      <c r="J23" s="113">
        <v>125</v>
      </c>
      <c r="K23" s="113">
        <v>237.5</v>
      </c>
      <c r="L23" s="113">
        <v>62.5</v>
      </c>
      <c r="M23" s="13">
        <f t="shared" si="0"/>
        <v>1687.5</v>
      </c>
    </row>
    <row r="24" spans="1:16">
      <c r="A24" s="73">
        <v>41778</v>
      </c>
      <c r="B24" s="83">
        <v>5</v>
      </c>
      <c r="C24" s="113">
        <v>75</v>
      </c>
      <c r="D24" s="113">
        <v>312.5</v>
      </c>
      <c r="E24" s="113">
        <v>312.5</v>
      </c>
      <c r="F24" s="119"/>
      <c r="G24" s="113">
        <v>75</v>
      </c>
      <c r="H24" s="113">
        <v>25</v>
      </c>
      <c r="I24" s="113">
        <v>112.5</v>
      </c>
      <c r="J24" s="119"/>
      <c r="K24" s="119"/>
      <c r="L24" s="113">
        <v>162.5</v>
      </c>
      <c r="M24" s="13">
        <f t="shared" si="0"/>
        <v>1075</v>
      </c>
    </row>
    <row r="25" spans="1:16">
      <c r="A25" s="73">
        <v>41785</v>
      </c>
      <c r="B25" s="84">
        <v>6</v>
      </c>
      <c r="C25" s="104"/>
      <c r="D25" s="104"/>
      <c r="E25" s="104"/>
      <c r="F25" s="104"/>
      <c r="G25" s="77"/>
      <c r="H25" s="104"/>
      <c r="I25" s="77"/>
      <c r="J25" s="77"/>
      <c r="K25" s="104"/>
      <c r="L25" s="104"/>
      <c r="M25" s="13">
        <f t="shared" si="0"/>
        <v>0</v>
      </c>
    </row>
    <row r="26" spans="1:16">
      <c r="A26" s="73">
        <v>41792</v>
      </c>
      <c r="B26" s="76">
        <v>7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3">
        <f t="shared" si="0"/>
        <v>0</v>
      </c>
    </row>
    <row r="27" spans="1:16">
      <c r="A27" s="73">
        <v>41799</v>
      </c>
      <c r="B27" s="83">
        <v>8</v>
      </c>
      <c r="C27" s="77"/>
      <c r="D27" s="77"/>
      <c r="E27" s="104"/>
      <c r="F27" s="104"/>
      <c r="G27" s="77"/>
      <c r="H27" s="104"/>
      <c r="I27" s="77"/>
      <c r="J27" s="77"/>
      <c r="K27" s="77"/>
      <c r="L27" s="104"/>
      <c r="M27" s="13">
        <f t="shared" si="0"/>
        <v>0</v>
      </c>
    </row>
    <row r="28" spans="1:16">
      <c r="A28" s="73">
        <v>41806</v>
      </c>
      <c r="B28" s="83">
        <v>9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3">
        <f t="shared" si="0"/>
        <v>0</v>
      </c>
    </row>
    <row r="29" spans="1:16">
      <c r="A29" s="73">
        <v>41813</v>
      </c>
      <c r="B29" s="81">
        <v>10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3">
        <f t="shared" si="0"/>
        <v>0</v>
      </c>
      <c r="O29" t="s">
        <v>70</v>
      </c>
      <c r="P29" s="12">
        <f>SUM(M20:M29)</f>
        <v>6725</v>
      </c>
    </row>
    <row r="31" spans="1:16">
      <c r="B31" s="1" t="s">
        <v>63</v>
      </c>
      <c r="C31" s="12">
        <f>SUM(C3:C29)</f>
        <v>2400</v>
      </c>
      <c r="D31" s="12">
        <f>SUM(D3:D29)</f>
        <v>3150</v>
      </c>
      <c r="E31" s="12">
        <f>SUM(E3:E29)</f>
        <v>2250</v>
      </c>
      <c r="F31" s="12">
        <f t="shared" ref="F31:M31" si="1">SUM(F3:F29)</f>
        <v>3102.5</v>
      </c>
      <c r="G31" s="12">
        <f t="shared" si="1"/>
        <v>1600</v>
      </c>
      <c r="H31" s="12">
        <f t="shared" si="1"/>
        <v>1750</v>
      </c>
      <c r="I31" s="12">
        <f t="shared" si="1"/>
        <v>2087.5</v>
      </c>
      <c r="J31" s="12">
        <f t="shared" si="1"/>
        <v>1750</v>
      </c>
      <c r="K31" s="12">
        <f t="shared" si="1"/>
        <v>2562.5</v>
      </c>
      <c r="L31" s="12">
        <f t="shared" si="1"/>
        <v>3068.75</v>
      </c>
      <c r="M31" s="107">
        <f t="shared" si="1"/>
        <v>23721.25</v>
      </c>
    </row>
    <row r="37" spans="3:13">
      <c r="C37" s="12">
        <f>SUM(C14:L18)</f>
        <v>4799.75</v>
      </c>
      <c r="I37" s="110">
        <f>SUM('Buisness Projection'!U6:U20)-SUM('Buisness Projection'!T6:T20)</f>
        <v>2276.25</v>
      </c>
      <c r="M37" s="12">
        <f>SUM(M14:M18)</f>
        <v>4799.75</v>
      </c>
    </row>
    <row r="38" spans="3:13">
      <c r="C38" s="112">
        <f>((C37/12.5)/10)/5</f>
        <v>7.6796000000000006</v>
      </c>
      <c r="M38" s="110">
        <f>SUM('Buisness Projection'!T16:T20)</f>
        <v>3750</v>
      </c>
    </row>
    <row r="39" spans="3:13">
      <c r="M39" s="12">
        <f>M37-M38</f>
        <v>1049.75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2014-05-28T23:44:56Z</dcterms:modified>
</cp:coreProperties>
</file>