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MIPS-Pipeline-Analysis\"/>
    </mc:Choice>
  </mc:AlternateContent>
  <xr:revisionPtr revIDLastSave="0" documentId="13_ncr:1_{77341DE2-9859-4CC2-B3C1-E8F23790FCA9}" xr6:coauthVersionLast="47" xr6:coauthVersionMax="47" xr10:uidLastSave="{00000000-0000-0000-0000-000000000000}"/>
  <bookViews>
    <workbookView xWindow="28680" yWindow="-120" windowWidth="29040" windowHeight="16440" xr2:uid="{6F590513-4707-47D8-9764-6471089D71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13" i="1"/>
  <c r="W11" i="1"/>
  <c r="W9" i="1"/>
  <c r="S19" i="1"/>
  <c r="S18" i="1"/>
  <c r="S17" i="1"/>
  <c r="S26" i="1"/>
  <c r="S25" i="1"/>
  <c r="S24" i="1"/>
  <c r="S33" i="1"/>
  <c r="S34" i="1" s="1"/>
  <c r="S32" i="1"/>
  <c r="S31" i="1"/>
  <c r="S47" i="1"/>
  <c r="S46" i="1"/>
  <c r="S45" i="1"/>
  <c r="S12" i="1"/>
  <c r="S11" i="1"/>
  <c r="S10" i="1"/>
  <c r="S5" i="1"/>
  <c r="S4" i="1"/>
  <c r="S3" i="1"/>
  <c r="S40" i="1"/>
  <c r="S39" i="1"/>
  <c r="S38" i="1"/>
  <c r="S54" i="1"/>
  <c r="S53" i="1"/>
  <c r="S52" i="1"/>
  <c r="H26" i="1"/>
  <c r="H25" i="1"/>
  <c r="H24" i="1"/>
  <c r="H19" i="1"/>
  <c r="H18" i="1"/>
  <c r="H17" i="1"/>
  <c r="H33" i="1"/>
  <c r="H32" i="1"/>
  <c r="H31" i="1"/>
  <c r="H47" i="1"/>
  <c r="H46" i="1"/>
  <c r="H45" i="1"/>
  <c r="H12" i="1"/>
  <c r="H11" i="1"/>
  <c r="H10" i="1"/>
  <c r="H13" i="1" s="1"/>
  <c r="H5" i="1"/>
  <c r="H4" i="1"/>
  <c r="H6" i="1" s="1"/>
  <c r="H3" i="1"/>
  <c r="H40" i="1"/>
  <c r="H39" i="1"/>
  <c r="H38" i="1"/>
  <c r="H53" i="1"/>
  <c r="H54" i="1"/>
  <c r="H52" i="1"/>
  <c r="R13" i="1"/>
  <c r="Q13" i="1"/>
  <c r="P13" i="1"/>
  <c r="O13" i="1"/>
  <c r="N13" i="1"/>
  <c r="M13" i="1"/>
  <c r="T12" i="1"/>
  <c r="U12" i="1" s="1"/>
  <c r="T11" i="1"/>
  <c r="U11" i="1" s="1"/>
  <c r="T10" i="1"/>
  <c r="R6" i="1"/>
  <c r="Q6" i="1"/>
  <c r="P6" i="1"/>
  <c r="O6" i="1"/>
  <c r="N6" i="1"/>
  <c r="M6" i="1"/>
  <c r="T5" i="1"/>
  <c r="U5" i="1" s="1"/>
  <c r="T4" i="1"/>
  <c r="U4" i="1" s="1"/>
  <c r="T3" i="1"/>
  <c r="M27" i="1"/>
  <c r="G34" i="1"/>
  <c r="F34" i="1"/>
  <c r="E34" i="1"/>
  <c r="D34" i="1"/>
  <c r="C34" i="1"/>
  <c r="B34" i="1"/>
  <c r="I33" i="1"/>
  <c r="J33" i="1" s="1"/>
  <c r="I32" i="1"/>
  <c r="J32" i="1" s="1"/>
  <c r="I31" i="1"/>
  <c r="R34" i="1"/>
  <c r="Q34" i="1"/>
  <c r="P34" i="1"/>
  <c r="O34" i="1"/>
  <c r="N34" i="1"/>
  <c r="M34" i="1"/>
  <c r="T33" i="1"/>
  <c r="U33" i="1" s="1"/>
  <c r="T32" i="1"/>
  <c r="U32" i="1" s="1"/>
  <c r="T31" i="1"/>
  <c r="U31" i="1" s="1"/>
  <c r="H34" i="1" l="1"/>
  <c r="H41" i="1"/>
  <c r="H55" i="1"/>
  <c r="S6" i="1"/>
  <c r="S13" i="1"/>
  <c r="T13" i="1"/>
  <c r="U10" i="1"/>
  <c r="U13" i="1" s="1"/>
  <c r="T6" i="1"/>
  <c r="U3" i="1"/>
  <c r="U6" i="1" s="1"/>
  <c r="I34" i="1"/>
  <c r="T34" i="1"/>
  <c r="J31" i="1"/>
  <c r="J34" i="1" s="1"/>
  <c r="U34" i="1"/>
  <c r="H27" i="1" l="1"/>
  <c r="G27" i="1"/>
  <c r="F27" i="1"/>
  <c r="E27" i="1"/>
  <c r="D27" i="1"/>
  <c r="C27" i="1"/>
  <c r="B27" i="1"/>
  <c r="I26" i="1"/>
  <c r="J26" i="1" s="1"/>
  <c r="I25" i="1"/>
  <c r="J25" i="1" s="1"/>
  <c r="I24" i="1"/>
  <c r="S27" i="1"/>
  <c r="R27" i="1"/>
  <c r="Q27" i="1"/>
  <c r="P27" i="1"/>
  <c r="O27" i="1"/>
  <c r="N27" i="1"/>
  <c r="T26" i="1"/>
  <c r="U26" i="1" s="1"/>
  <c r="T25" i="1"/>
  <c r="U25" i="1" s="1"/>
  <c r="T24" i="1"/>
  <c r="U24" i="1" s="1"/>
  <c r="H20" i="1"/>
  <c r="G20" i="1"/>
  <c r="F20" i="1"/>
  <c r="E20" i="1"/>
  <c r="D20" i="1"/>
  <c r="C20" i="1"/>
  <c r="B20" i="1"/>
  <c r="I19" i="1"/>
  <c r="J19" i="1" s="1"/>
  <c r="I18" i="1"/>
  <c r="J18" i="1" s="1"/>
  <c r="I17" i="1"/>
  <c r="I20" i="1" s="1"/>
  <c r="G41" i="1"/>
  <c r="F41" i="1"/>
  <c r="E41" i="1"/>
  <c r="D41" i="1"/>
  <c r="C41" i="1"/>
  <c r="B41" i="1"/>
  <c r="I40" i="1"/>
  <c r="I39" i="1"/>
  <c r="J39" i="1" s="1"/>
  <c r="I38" i="1"/>
  <c r="J38" i="1" s="1"/>
  <c r="S41" i="1"/>
  <c r="R41" i="1"/>
  <c r="Q41" i="1"/>
  <c r="P41" i="1"/>
  <c r="O41" i="1"/>
  <c r="N41" i="1"/>
  <c r="M41" i="1"/>
  <c r="T40" i="1"/>
  <c r="U40" i="1" s="1"/>
  <c r="T39" i="1"/>
  <c r="U39" i="1" s="1"/>
  <c r="T38" i="1"/>
  <c r="T41" i="1" l="1"/>
  <c r="I27" i="1"/>
  <c r="T27" i="1"/>
  <c r="U27" i="1"/>
  <c r="J24" i="1"/>
  <c r="J27" i="1" s="1"/>
  <c r="J17" i="1"/>
  <c r="J20" i="1" s="1"/>
  <c r="I41" i="1"/>
  <c r="J40" i="1"/>
  <c r="J41" i="1" s="1"/>
  <c r="U38" i="1"/>
  <c r="U41" i="1" s="1"/>
  <c r="S20" i="1"/>
  <c r="R20" i="1"/>
  <c r="Q20" i="1"/>
  <c r="P20" i="1"/>
  <c r="O20" i="1"/>
  <c r="N20" i="1"/>
  <c r="M20" i="1"/>
  <c r="T19" i="1"/>
  <c r="U19" i="1" s="1"/>
  <c r="T18" i="1"/>
  <c r="U18" i="1" s="1"/>
  <c r="T17" i="1"/>
  <c r="H48" i="1"/>
  <c r="G48" i="1"/>
  <c r="F48" i="1"/>
  <c r="E48" i="1"/>
  <c r="D48" i="1"/>
  <c r="C48" i="1"/>
  <c r="B48" i="1"/>
  <c r="I47" i="1"/>
  <c r="J47" i="1" s="1"/>
  <c r="I46" i="1"/>
  <c r="J46" i="1" s="1"/>
  <c r="I45" i="1"/>
  <c r="S48" i="1"/>
  <c r="R48" i="1"/>
  <c r="Q48" i="1"/>
  <c r="P48" i="1"/>
  <c r="O48" i="1"/>
  <c r="N48" i="1"/>
  <c r="M48" i="1"/>
  <c r="T47" i="1"/>
  <c r="U47" i="1" s="1"/>
  <c r="T46" i="1"/>
  <c r="U46" i="1" s="1"/>
  <c r="T45" i="1"/>
  <c r="G13" i="1"/>
  <c r="F13" i="1"/>
  <c r="E13" i="1"/>
  <c r="D13" i="1"/>
  <c r="C13" i="1"/>
  <c r="B13" i="1"/>
  <c r="I12" i="1"/>
  <c r="J12" i="1" s="1"/>
  <c r="I11" i="1"/>
  <c r="J11" i="1" s="1"/>
  <c r="I10" i="1"/>
  <c r="F6" i="1"/>
  <c r="E6" i="1"/>
  <c r="F55" i="1"/>
  <c r="E55" i="1"/>
  <c r="P55" i="1"/>
  <c r="Q55" i="1"/>
  <c r="G6" i="1"/>
  <c r="D6" i="1"/>
  <c r="C6" i="1"/>
  <c r="B6" i="1"/>
  <c r="I5" i="1"/>
  <c r="J5" i="1" s="1"/>
  <c r="I4" i="1"/>
  <c r="I3" i="1"/>
  <c r="J3" i="1" s="1"/>
  <c r="G55" i="1"/>
  <c r="D55" i="1"/>
  <c r="C55" i="1"/>
  <c r="B55" i="1"/>
  <c r="I54" i="1"/>
  <c r="J54" i="1" s="1"/>
  <c r="I53" i="1"/>
  <c r="J53" i="1" s="1"/>
  <c r="I52" i="1"/>
  <c r="M55" i="1"/>
  <c r="N55" i="1"/>
  <c r="O55" i="1"/>
  <c r="R55" i="1"/>
  <c r="S55" i="1"/>
  <c r="T54" i="1"/>
  <c r="U54" i="1" s="1"/>
  <c r="T53" i="1"/>
  <c r="U53" i="1" s="1"/>
  <c r="T52" i="1"/>
  <c r="U52" i="1" s="1"/>
  <c r="I48" i="1" l="1"/>
  <c r="T20" i="1"/>
  <c r="U17" i="1"/>
  <c r="U20" i="1" s="1"/>
  <c r="J45" i="1"/>
  <c r="J48" i="1" s="1"/>
  <c r="T48" i="1"/>
  <c r="U45" i="1"/>
  <c r="U48" i="1" s="1"/>
  <c r="I13" i="1"/>
  <c r="J10" i="1"/>
  <c r="J13" i="1" s="1"/>
  <c r="I6" i="1"/>
  <c r="I55" i="1"/>
  <c r="J4" i="1"/>
  <c r="J6" i="1" s="1"/>
  <c r="U55" i="1"/>
  <c r="T55" i="1"/>
  <c r="J52" i="1"/>
  <c r="J55" i="1" s="1"/>
  <c r="W7" i="1" l="1"/>
  <c r="W5" i="1"/>
</calcChain>
</file>

<file path=xl/sharedStrings.xml><?xml version="1.0" encoding="utf-8"?>
<sst xmlns="http://schemas.openxmlformats.org/spreadsheetml/2006/main" count="200" uniqueCount="35">
  <si>
    <t>Dataset</t>
  </si>
  <si>
    <t>Cost</t>
  </si>
  <si>
    <t>Tclock</t>
  </si>
  <si>
    <t>Instructions</t>
  </si>
  <si>
    <t>Cycles</t>
  </si>
  <si>
    <t>CPI</t>
  </si>
  <si>
    <t>Time</t>
  </si>
  <si>
    <t>Effectiveness</t>
  </si>
  <si>
    <t>Average</t>
  </si>
  <si>
    <t>Control Stalls</t>
  </si>
  <si>
    <t>2-bit Branch prediction &amp; Branch resolution @ ID &amp; Data hazard detection without forwarding</t>
  </si>
  <si>
    <t>2-bit Branch prediction &amp; Branch resolution @ EX &amp; Data hazard detection without forwarding</t>
  </si>
  <si>
    <t>Delay slot &amp; Branch resolution @ EX &amp; Data hazard detection without forwarding</t>
  </si>
  <si>
    <t>1-bit Branch prediction &amp; Branch resolution @ EX &amp; Data hazard detection without forwarding</t>
  </si>
  <si>
    <t>1-bit Branch prediction &amp; Branch resolution @ ID &amp; Data hazard detection without forwarding</t>
  </si>
  <si>
    <t>Delay slot &amp; Branch resolution @ ID &amp; Data hazard detection without forwarding</t>
  </si>
  <si>
    <t>Delay slot &amp; Branch resolution @ EX &amp; Data hazard detection with forwarding</t>
  </si>
  <si>
    <t>Delay slot &amp; Branch resolution @ ID &amp; Data hazard detection with forwarding</t>
  </si>
  <si>
    <t>Best Value</t>
  </si>
  <si>
    <t>Worst value</t>
  </si>
  <si>
    <t>Fastest</t>
  </si>
  <si>
    <t>Slowest</t>
  </si>
  <si>
    <t>Worst CPI</t>
  </si>
  <si>
    <t>Best CPI (Delay slot excluded)</t>
  </si>
  <si>
    <t xml:space="preserve"> </t>
  </si>
  <si>
    <t>Results</t>
  </si>
  <si>
    <t>2-bit Βranch prediction &amp; Branch resolution @ ID &amp; Data hazard detection with forwarding</t>
  </si>
  <si>
    <t xml:space="preserve">           1-bit Βranch prediction &amp; Branch resolution @ ID &amp; Data hazard detection with forwarding</t>
  </si>
  <si>
    <t>Stall on Βranch &amp; Branch resolution @ ID &amp; Data hazard detection without forwarding</t>
  </si>
  <si>
    <t>Stall on Βranch &amp; Branch resolution @ ID &amp; Data hazard detection with forwarding</t>
  </si>
  <si>
    <t>2-bit Βranch prediction &amp; Branch resolution @ ΕΧ &amp; Data hazard detection with forwarding</t>
  </si>
  <si>
    <t xml:space="preserve">           1-bit Βranch prediction &amp; Branch resolution @ EX &amp; Data hazard detection with forwarding</t>
  </si>
  <si>
    <t>Stall on Βranch &amp; Branch resolution @ EX &amp; Data hazard detection without forwarding</t>
  </si>
  <si>
    <t>Stall on Βranch &amp; Branch resolution @ EX &amp; Data hazard detection with forwarding</t>
  </si>
  <si>
    <t>Data Stalls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</si>
</sst>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#,##0.000"/>
  </numFmts>
  <fonts count="9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1"/>
      <color theme="5" tint="-0.249977111117893"/>
      <name val="Calibri"/>
      <family val="2"/>
      <charset val="161"/>
      <scheme val="minor"/>
    </font>
    <font>
      <sz val="11"/>
      <color theme="9" tint="-0.249977111117893"/>
      <name val="Calibri"/>
      <family val="2"/>
      <charset val="161"/>
      <scheme val="minor"/>
    </font>
    <font>
      <sz val="11"/>
      <color theme="8" tint="-0.499984740745262"/>
      <name val="Calibri"/>
      <family val="2"/>
      <charset val="161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8C0D-F54E-4E8C-B7FB-FEAB02BEF35F}">
  <dimension ref="A1:Y73"/>
  <sheetViews>
    <sheetView tabSelected="1" workbookViewId="0">
      <selection activeCell="J34" sqref="J34"/>
    </sheetView>
  </sheetViews>
  <sheetFormatPr defaultRowHeight="15" x14ac:dyDescent="0.25"/>
  <cols>
    <col min="1" max="1" width="7.85546875" style="1" customWidth="1"/>
    <col min="2" max="2" width="5" style="1" bestFit="1" customWidth="1"/>
    <col min="3" max="3" width="6" style="1" customWidth="1"/>
    <col min="4" max="4" width="9.140625" style="1" bestFit="1" customWidth="1"/>
    <col min="5" max="5" width="10" style="1" bestFit="1" customWidth="1"/>
    <col min="6" max="6" width="12.42578125" style="1" customWidth="1"/>
    <col min="7" max="7" width="11" style="1" customWidth="1"/>
    <col min="8" max="8" width="8" style="1" bestFit="1" customWidth="1"/>
    <col min="9" max="9" width="9" style="1" customWidth="1"/>
    <col min="10" max="10" width="12.42578125" style="1" customWidth="1"/>
    <col min="11" max="11" width="4.42578125" style="1" customWidth="1"/>
    <col min="12" max="12" width="7.5703125" style="1" customWidth="1"/>
    <col min="13" max="13" width="6" style="1" customWidth="1"/>
    <col min="14" max="14" width="6.85546875" style="1" customWidth="1"/>
    <col min="15" max="15" width="9.28515625" style="1" customWidth="1"/>
    <col min="16" max="16" width="9.42578125" style="1" customWidth="1"/>
    <col min="17" max="17" width="12.5703125" style="1" customWidth="1"/>
    <col min="18" max="18" width="10.85546875" style="1" customWidth="1"/>
    <col min="19" max="19" width="8" style="1" customWidth="1"/>
    <col min="20" max="20" width="9.140625" style="1"/>
    <col min="21" max="21" width="12.42578125" style="1" customWidth="1"/>
    <col min="22" max="22" width="4.42578125" style="1" customWidth="1"/>
    <col min="23" max="23" width="17.7109375" style="1" customWidth="1"/>
    <col min="24" max="24" width="18.28515625" style="1" customWidth="1"/>
    <col min="25" max="16384" width="9.140625" style="1"/>
  </cols>
  <sheetData>
    <row r="1" spans="1:25" x14ac:dyDescent="0.25">
      <c r="A1" s="10" t="s">
        <v>28</v>
      </c>
      <c r="B1" s="10"/>
      <c r="C1" s="10"/>
      <c r="D1" s="10"/>
      <c r="E1" s="10"/>
      <c r="F1" s="10"/>
      <c r="G1" s="10"/>
      <c r="H1" s="10"/>
      <c r="I1" s="10"/>
      <c r="J1" s="10"/>
      <c r="K1" s="16"/>
      <c r="L1" s="10" t="s">
        <v>32</v>
      </c>
      <c r="M1" s="10"/>
      <c r="N1" s="10"/>
      <c r="O1" s="10"/>
      <c r="P1" s="10"/>
      <c r="Q1" s="10"/>
      <c r="R1" s="10"/>
      <c r="S1" s="10"/>
      <c r="T1" s="10"/>
      <c r="U1" s="10"/>
      <c r="V1" s="16"/>
      <c r="W1" s="10" t="s">
        <v>25</v>
      </c>
      <c r="X1" s="10"/>
    </row>
    <row r="2" spans="1:25" x14ac:dyDescent="0.25">
      <c r="A2" s="4" t="s">
        <v>0</v>
      </c>
      <c r="B2" s="4" t="s">
        <v>1</v>
      </c>
      <c r="C2" s="4" t="s">
        <v>2</v>
      </c>
      <c r="D2" s="4" t="s">
        <v>4</v>
      </c>
      <c r="E2" s="4" t="s">
        <v>34</v>
      </c>
      <c r="F2" s="4" t="s">
        <v>9</v>
      </c>
      <c r="G2" s="4" t="s">
        <v>3</v>
      </c>
      <c r="H2" s="4" t="s">
        <v>5</v>
      </c>
      <c r="I2" s="4" t="s">
        <v>6</v>
      </c>
      <c r="J2" s="4" t="s">
        <v>7</v>
      </c>
      <c r="K2" s="16"/>
      <c r="L2" s="4" t="s">
        <v>0</v>
      </c>
      <c r="M2" s="4" t="s">
        <v>1</v>
      </c>
      <c r="N2" s="4" t="s">
        <v>2</v>
      </c>
      <c r="O2" s="4" t="s">
        <v>4</v>
      </c>
      <c r="P2" s="4" t="s">
        <v>34</v>
      </c>
      <c r="Q2" s="4" t="s">
        <v>9</v>
      </c>
      <c r="R2" s="4" t="s">
        <v>3</v>
      </c>
      <c r="S2" s="4" t="s">
        <v>5</v>
      </c>
      <c r="T2" s="4" t="s">
        <v>6</v>
      </c>
      <c r="U2" s="4" t="s">
        <v>7</v>
      </c>
      <c r="V2" s="16"/>
      <c r="W2" s="13" t="s">
        <v>18</v>
      </c>
      <c r="X2" s="13"/>
      <c r="Y2" s="1" t="s">
        <v>24</v>
      </c>
    </row>
    <row r="3" spans="1:25" x14ac:dyDescent="0.25">
      <c r="A3" s="1">
        <v>0</v>
      </c>
      <c r="B3" s="1">
        <v>1.05</v>
      </c>
      <c r="C3" s="1">
        <v>1</v>
      </c>
      <c r="D3" s="6">
        <v>18107</v>
      </c>
      <c r="E3" s="1">
        <v>2146</v>
      </c>
      <c r="F3" s="6">
        <v>2842</v>
      </c>
      <c r="G3" s="6">
        <v>13119</v>
      </c>
      <c r="H3" s="1">
        <f>D3/G3</f>
        <v>1.3802119063953044</v>
      </c>
      <c r="I3" s="3">
        <f>C3*D3</f>
        <v>18107</v>
      </c>
      <c r="J3" s="5">
        <f>1/(B3*I3*10^-5)</f>
        <v>5.259739064345017</v>
      </c>
      <c r="K3" s="16"/>
      <c r="L3" s="1">
        <v>0</v>
      </c>
      <c r="M3" s="1">
        <v>1.04</v>
      </c>
      <c r="N3" s="1">
        <v>1</v>
      </c>
      <c r="O3" s="6">
        <v>19011</v>
      </c>
      <c r="P3" s="1">
        <v>2146</v>
      </c>
      <c r="Q3" s="6">
        <v>3746</v>
      </c>
      <c r="R3" s="6">
        <v>13119</v>
      </c>
      <c r="S3" s="1">
        <f>O3/R3</f>
        <v>1.4491195975302995</v>
      </c>
      <c r="T3" s="3">
        <f>N3*O3</f>
        <v>19011</v>
      </c>
      <c r="U3" s="5">
        <f>1/(M3*T3*10^-5)</f>
        <v>5.0578005446239613</v>
      </c>
      <c r="V3" s="16"/>
      <c r="W3" s="12">
        <f>MAX(J55,U55,J41,U41,J6,U6,J13,U13,J48,U48,J34,U34,J20,U20,J27,U27)</f>
        <v>5.9932401788125533</v>
      </c>
      <c r="X3" s="12"/>
    </row>
    <row r="4" spans="1:25" x14ac:dyDescent="0.25">
      <c r="A4" s="1">
        <v>1</v>
      </c>
      <c r="B4" s="1">
        <v>1.05</v>
      </c>
      <c r="C4" s="1">
        <v>1</v>
      </c>
      <c r="D4" s="6">
        <v>18867</v>
      </c>
      <c r="E4" s="1">
        <v>2226</v>
      </c>
      <c r="F4" s="6">
        <v>2962</v>
      </c>
      <c r="G4" s="6">
        <v>13679</v>
      </c>
      <c r="H4" s="1">
        <f t="shared" ref="H4:H5" si="0">D4/G4</f>
        <v>1.3792674903136195</v>
      </c>
      <c r="I4" s="3">
        <f>C4*D4</f>
        <v>18867</v>
      </c>
      <c r="J4" s="5">
        <f>1/(B4*I4*10^-5)</f>
        <v>5.0478663930723071</v>
      </c>
      <c r="K4" s="16"/>
      <c r="L4" s="1">
        <v>1</v>
      </c>
      <c r="M4" s="1">
        <v>1.04</v>
      </c>
      <c r="N4" s="1">
        <v>1</v>
      </c>
      <c r="O4" s="6">
        <v>19811</v>
      </c>
      <c r="P4" s="1">
        <v>2226</v>
      </c>
      <c r="Q4" s="6">
        <v>3906</v>
      </c>
      <c r="R4" s="6">
        <v>13679</v>
      </c>
      <c r="S4" s="1">
        <f t="shared" ref="S4:S5" si="1">O4/R4</f>
        <v>1.4482783829227284</v>
      </c>
      <c r="T4" s="3">
        <f>N4*O4</f>
        <v>19811</v>
      </c>
      <c r="U4" s="5">
        <f>1/(M4*T4*10^-5)</f>
        <v>4.8535584349021317</v>
      </c>
      <c r="V4" s="16"/>
      <c r="W4" s="11" t="s">
        <v>19</v>
      </c>
      <c r="X4" s="11"/>
    </row>
    <row r="5" spans="1:25" x14ac:dyDescent="0.25">
      <c r="A5" s="1">
        <v>2</v>
      </c>
      <c r="B5" s="1">
        <v>1.05</v>
      </c>
      <c r="C5" s="1">
        <v>1</v>
      </c>
      <c r="D5" s="6">
        <v>18506</v>
      </c>
      <c r="E5" s="1">
        <v>2188</v>
      </c>
      <c r="F5" s="6">
        <v>2905</v>
      </c>
      <c r="G5" s="6">
        <v>13413</v>
      </c>
      <c r="H5" s="1">
        <f t="shared" si="0"/>
        <v>1.3797062551256245</v>
      </c>
      <c r="I5" s="3">
        <f>C5*D5</f>
        <v>18506</v>
      </c>
      <c r="J5" s="5">
        <f>1/(B5*I5*10^-5)</f>
        <v>5.1463360660377839</v>
      </c>
      <c r="K5" s="16"/>
      <c r="L5" s="1">
        <v>2</v>
      </c>
      <c r="M5" s="1">
        <v>1.04</v>
      </c>
      <c r="N5" s="1">
        <v>1</v>
      </c>
      <c r="O5" s="6">
        <v>19431</v>
      </c>
      <c r="P5" s="1">
        <v>2188</v>
      </c>
      <c r="Q5" s="6">
        <v>3830</v>
      </c>
      <c r="R5" s="6">
        <v>13413</v>
      </c>
      <c r="S5" s="1">
        <f t="shared" si="1"/>
        <v>1.4486692015209126</v>
      </c>
      <c r="T5" s="3">
        <f>N5*O5</f>
        <v>19431</v>
      </c>
      <c r="U5" s="5">
        <f>1/(M5*T5*10^-5)</f>
        <v>4.9484764630665508</v>
      </c>
      <c r="V5" s="16"/>
      <c r="W5" s="12">
        <f>MIN(J55,U55,J41,U41,J6,U6,J13,U13,J48,U48,J34,U34,J20,U20,J27,U27)</f>
        <v>4.9532784808642143</v>
      </c>
      <c r="X5" s="12"/>
    </row>
    <row r="6" spans="1:25" x14ac:dyDescent="0.25">
      <c r="A6" s="4" t="s">
        <v>8</v>
      </c>
      <c r="B6" s="2">
        <f t="shared" ref="B6" si="2">(B3+B4+B5)/3</f>
        <v>1.05</v>
      </c>
      <c r="C6" s="2">
        <f t="shared" ref="C6" si="3">(C3+C4+C5)/3</f>
        <v>1</v>
      </c>
      <c r="D6" s="3">
        <f t="shared" ref="D6" si="4">(D3+D4+D5)/3</f>
        <v>18493.333333333332</v>
      </c>
      <c r="E6" s="3">
        <f t="shared" ref="E6" si="5">(E3+E4+E5)/3</f>
        <v>2186.6666666666665</v>
      </c>
      <c r="F6" s="3">
        <f t="shared" ref="F6" si="6">(F3+F4+F5)/3</f>
        <v>2903</v>
      </c>
      <c r="G6" s="3">
        <f t="shared" ref="G6" si="7">(G3+G4+G5)/3</f>
        <v>13403.666666666666</v>
      </c>
      <c r="H6" s="7">
        <f>(H3+H4+H5)/3</f>
        <v>1.3797285506115162</v>
      </c>
      <c r="I6" s="8">
        <f t="shared" ref="I6" si="8">(I3+I4+I5)/3</f>
        <v>18493.333333333332</v>
      </c>
      <c r="J6" s="9">
        <f t="shared" ref="J6" si="9">(J3+J4+J5)/3</f>
        <v>5.1513138411517021</v>
      </c>
      <c r="K6" s="16"/>
      <c r="L6" s="4" t="s">
        <v>8</v>
      </c>
      <c r="M6" s="2">
        <f t="shared" ref="M6" si="10">(M3+M4+M5)/3</f>
        <v>1.04</v>
      </c>
      <c r="N6" s="2">
        <f t="shared" ref="N6" si="11">(N3+N4+N5)/3</f>
        <v>1</v>
      </c>
      <c r="O6" s="3">
        <f t="shared" ref="O6" si="12">(O3+O4+O5)/3</f>
        <v>19417.666666666668</v>
      </c>
      <c r="P6" s="3">
        <f t="shared" ref="P6" si="13">(P3+P4+P5)/3</f>
        <v>2186.6666666666665</v>
      </c>
      <c r="Q6" s="3">
        <f t="shared" ref="Q6" si="14">(Q3+Q4+Q5)/3</f>
        <v>3827.3333333333335</v>
      </c>
      <c r="R6" s="3">
        <f t="shared" ref="R6" si="15">(R3+R4+R5)/3</f>
        <v>13403.666666666666</v>
      </c>
      <c r="S6" s="7">
        <f>(S3+S4+S5)/3</f>
        <v>1.4486890606579801</v>
      </c>
      <c r="T6" s="8">
        <f t="shared" ref="T6" si="16">(T3+T4+T5)/3</f>
        <v>19417.666666666668</v>
      </c>
      <c r="U6" s="9">
        <f t="shared" ref="U6" si="17">(U3+U4+U5)/3</f>
        <v>4.9532784808642143</v>
      </c>
      <c r="V6" s="16"/>
      <c r="W6" s="13" t="s">
        <v>20</v>
      </c>
      <c r="X6" s="13"/>
    </row>
    <row r="7" spans="1:25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4">
        <f>MIN(I55,T55,I41,T41,I6,T6,I13,T13,I48,T48,I34,T34,I20,T20,I27,T27)</f>
        <v>14704.9</v>
      </c>
      <c r="X7" s="14"/>
    </row>
    <row r="8" spans="1:25" x14ac:dyDescent="0.25">
      <c r="A8" s="10" t="s">
        <v>29</v>
      </c>
      <c r="B8" s="10"/>
      <c r="C8" s="10"/>
      <c r="D8" s="10"/>
      <c r="E8" s="10"/>
      <c r="F8" s="10"/>
      <c r="G8" s="10"/>
      <c r="H8" s="10"/>
      <c r="I8" s="10"/>
      <c r="J8" s="10"/>
      <c r="K8" s="16"/>
      <c r="L8" s="10" t="s">
        <v>33</v>
      </c>
      <c r="M8" s="10"/>
      <c r="N8" s="10"/>
      <c r="O8" s="10"/>
      <c r="P8" s="10"/>
      <c r="Q8" s="10"/>
      <c r="R8" s="10"/>
      <c r="S8" s="10"/>
      <c r="T8" s="10"/>
      <c r="U8" s="10"/>
      <c r="V8" s="16"/>
      <c r="W8" s="11" t="s">
        <v>21</v>
      </c>
      <c r="X8" s="11"/>
    </row>
    <row r="9" spans="1:25" x14ac:dyDescent="0.25">
      <c r="A9" s="4" t="s">
        <v>0</v>
      </c>
      <c r="B9" s="4" t="s">
        <v>1</v>
      </c>
      <c r="C9" s="4" t="s">
        <v>2</v>
      </c>
      <c r="D9" s="4" t="s">
        <v>4</v>
      </c>
      <c r="E9" s="4" t="s">
        <v>34</v>
      </c>
      <c r="F9" s="4" t="s">
        <v>9</v>
      </c>
      <c r="G9" s="4" t="s">
        <v>3</v>
      </c>
      <c r="H9" s="4" t="s">
        <v>5</v>
      </c>
      <c r="I9" s="4" t="s">
        <v>6</v>
      </c>
      <c r="J9" s="4" t="s">
        <v>7</v>
      </c>
      <c r="K9" s="16"/>
      <c r="L9" s="4" t="s">
        <v>0</v>
      </c>
      <c r="M9" s="4" t="s">
        <v>1</v>
      </c>
      <c r="N9" s="4" t="s">
        <v>2</v>
      </c>
      <c r="O9" s="4" t="s">
        <v>4</v>
      </c>
      <c r="P9" s="4" t="s">
        <v>34</v>
      </c>
      <c r="Q9" s="4" t="s">
        <v>9</v>
      </c>
      <c r="R9" s="4" t="s">
        <v>3</v>
      </c>
      <c r="S9" s="4" t="s">
        <v>5</v>
      </c>
      <c r="T9" s="4" t="s">
        <v>6</v>
      </c>
      <c r="U9" s="4" t="s">
        <v>7</v>
      </c>
      <c r="V9" s="16"/>
      <c r="W9" s="15">
        <f>MAX(I55,T55,I41,T41,I6,T6,I13,T13,I48,T48,I34,T34,I20,T20,I27,T27)</f>
        <v>19417.666666666668</v>
      </c>
      <c r="X9" s="15"/>
    </row>
    <row r="10" spans="1:25" x14ac:dyDescent="0.25">
      <c r="A10" s="1">
        <v>0</v>
      </c>
      <c r="B10" s="1">
        <v>1.08</v>
      </c>
      <c r="C10" s="1">
        <v>1.03</v>
      </c>
      <c r="D10" s="6">
        <v>15961</v>
      </c>
      <c r="E10" s="1">
        <v>0</v>
      </c>
      <c r="F10" s="6">
        <v>2842</v>
      </c>
      <c r="G10" s="6">
        <v>13119</v>
      </c>
      <c r="H10" s="1">
        <f>D10/G10</f>
        <v>1.2166323652717432</v>
      </c>
      <c r="I10" s="3">
        <f>C10*D10</f>
        <v>16439.830000000002</v>
      </c>
      <c r="J10" s="5">
        <f>1/(B10*I10*10^-5)</f>
        <v>5.6322110747247729</v>
      </c>
      <c r="K10" s="16"/>
      <c r="L10" s="1">
        <v>0</v>
      </c>
      <c r="M10" s="1">
        <v>1.07</v>
      </c>
      <c r="N10" s="1">
        <v>1.03</v>
      </c>
      <c r="O10" s="6">
        <v>16865</v>
      </c>
      <c r="P10" s="1">
        <v>0</v>
      </c>
      <c r="Q10" s="6">
        <v>3746</v>
      </c>
      <c r="R10" s="6">
        <v>13119</v>
      </c>
      <c r="S10" s="1">
        <f>O10/R10</f>
        <v>1.2855400564067383</v>
      </c>
      <c r="T10" s="3">
        <f>N10*O10</f>
        <v>17370.95</v>
      </c>
      <c r="U10" s="5">
        <f>1/(M10*T10*10^-5)</f>
        <v>5.3801285436452018</v>
      </c>
      <c r="V10" s="16"/>
      <c r="W10" s="13" t="s">
        <v>23</v>
      </c>
      <c r="X10" s="13"/>
    </row>
    <row r="11" spans="1:25" x14ac:dyDescent="0.25">
      <c r="A11" s="1">
        <v>1</v>
      </c>
      <c r="B11" s="1">
        <v>1.08</v>
      </c>
      <c r="C11" s="1">
        <v>1.03</v>
      </c>
      <c r="D11" s="6">
        <v>16641</v>
      </c>
      <c r="E11" s="1">
        <v>0</v>
      </c>
      <c r="F11" s="6">
        <v>2962</v>
      </c>
      <c r="G11" s="6">
        <v>13679</v>
      </c>
      <c r="H11" s="1">
        <f t="shared" ref="H11:H12" si="18">D11/G11</f>
        <v>1.216536296512903</v>
      </c>
      <c r="I11" s="3">
        <f>C11*D11</f>
        <v>17140.23</v>
      </c>
      <c r="J11" s="5">
        <f>1/(B11*I11*10^-5)</f>
        <v>5.40206243396924</v>
      </c>
      <c r="K11" s="16"/>
      <c r="L11" s="1">
        <v>1</v>
      </c>
      <c r="M11" s="1">
        <v>1.07</v>
      </c>
      <c r="N11" s="1">
        <v>1.03</v>
      </c>
      <c r="O11" s="6">
        <v>17585</v>
      </c>
      <c r="P11" s="1">
        <v>0</v>
      </c>
      <c r="Q11" s="6">
        <v>3906</v>
      </c>
      <c r="R11" s="6">
        <v>13679</v>
      </c>
      <c r="S11" s="1">
        <f t="shared" ref="S11:S12" si="19">O11/R11</f>
        <v>1.2855471891220118</v>
      </c>
      <c r="T11" s="3">
        <f>N11*O11</f>
        <v>18112.55</v>
      </c>
      <c r="U11" s="5">
        <f>1/(M11*T11*10^-5)</f>
        <v>5.1598446339821633</v>
      </c>
      <c r="V11" s="16"/>
      <c r="W11" s="12">
        <f>MIN(H55,S55,H41,S41,H6,S6,H13,S13,H48,S48,H34,S34,H20,S20)</f>
        <v>1.0448515517690105</v>
      </c>
      <c r="X11" s="12"/>
    </row>
    <row r="12" spans="1:25" x14ac:dyDescent="0.25">
      <c r="A12" s="1">
        <v>2</v>
      </c>
      <c r="B12" s="1">
        <v>1.08</v>
      </c>
      <c r="C12" s="1">
        <v>1.03</v>
      </c>
      <c r="D12" s="6">
        <v>16318</v>
      </c>
      <c r="E12" s="1">
        <v>0</v>
      </c>
      <c r="F12" s="6">
        <v>2905</v>
      </c>
      <c r="G12" s="6">
        <v>13413</v>
      </c>
      <c r="H12" s="1">
        <f t="shared" si="18"/>
        <v>1.2165809289495266</v>
      </c>
      <c r="I12" s="3">
        <f>C12*D12</f>
        <v>16807.54</v>
      </c>
      <c r="J12" s="5">
        <f>1/(B12*I12*10^-5)</f>
        <v>5.5089913570095668</v>
      </c>
      <c r="K12" s="16"/>
      <c r="L12" s="1">
        <v>2</v>
      </c>
      <c r="M12" s="1">
        <v>1.07</v>
      </c>
      <c r="N12" s="1">
        <v>1.03</v>
      </c>
      <c r="O12" s="6">
        <v>17243</v>
      </c>
      <c r="P12" s="1">
        <v>0</v>
      </c>
      <c r="Q12" s="6">
        <v>3830</v>
      </c>
      <c r="R12" s="6">
        <v>13413</v>
      </c>
      <c r="S12" s="1">
        <f t="shared" si="19"/>
        <v>1.2855438753448147</v>
      </c>
      <c r="T12" s="3">
        <f>N12*O12</f>
        <v>17760.29</v>
      </c>
      <c r="U12" s="5">
        <f>1/(M12*T12*10^-5)</f>
        <v>5.2621856920823715</v>
      </c>
      <c r="V12" s="16"/>
      <c r="W12" s="11" t="s">
        <v>22</v>
      </c>
      <c r="X12" s="11"/>
    </row>
    <row r="13" spans="1:25" x14ac:dyDescent="0.25">
      <c r="A13" s="4" t="s">
        <v>8</v>
      </c>
      <c r="B13" s="2">
        <f t="shared" ref="B13" si="20">(B10+B11+B12)/3</f>
        <v>1.08</v>
      </c>
      <c r="C13" s="2">
        <f t="shared" ref="C13" si="21">(C10+C11+C12)/3</f>
        <v>1.03</v>
      </c>
      <c r="D13" s="3">
        <f t="shared" ref="D13" si="22">(D10+D11+D12)/3</f>
        <v>16306.666666666666</v>
      </c>
      <c r="E13" s="3">
        <f t="shared" ref="E13" si="23">(E10+E11+E12)/3</f>
        <v>0</v>
      </c>
      <c r="F13" s="3">
        <f t="shared" ref="F13" si="24">(F10+F11+F12)/3</f>
        <v>2903</v>
      </c>
      <c r="G13" s="3">
        <f t="shared" ref="G13" si="25">(G10+G11+G12)/3</f>
        <v>13403.666666666666</v>
      </c>
      <c r="H13" s="7">
        <f>(H10+H11+H12)/3</f>
        <v>1.2165831969113909</v>
      </c>
      <c r="I13" s="8">
        <f t="shared" ref="I13" si="26">(I10+I11+I12)/3</f>
        <v>16795.866666666665</v>
      </c>
      <c r="J13" s="9">
        <f t="shared" ref="J13" si="27">(J10+J11+J12)/3</f>
        <v>5.5144216219011932</v>
      </c>
      <c r="K13" s="16"/>
      <c r="L13" s="4" t="s">
        <v>8</v>
      </c>
      <c r="M13" s="2">
        <f t="shared" ref="M13" si="28">(M10+M11+M12)/3</f>
        <v>1.07</v>
      </c>
      <c r="N13" s="2">
        <f t="shared" ref="N13" si="29">(N10+N11+N12)/3</f>
        <v>1.03</v>
      </c>
      <c r="O13" s="3">
        <f t="shared" ref="O13" si="30">(O10+O11+O12)/3</f>
        <v>17231</v>
      </c>
      <c r="P13" s="3">
        <f t="shared" ref="P13" si="31">(P10+P11+P12)/3</f>
        <v>0</v>
      </c>
      <c r="Q13" s="3">
        <f t="shared" ref="Q13" si="32">(Q10+Q11+Q12)/3</f>
        <v>3827.3333333333335</v>
      </c>
      <c r="R13" s="3">
        <f t="shared" ref="R13" si="33">(R10+R11+R12)/3</f>
        <v>13403.666666666666</v>
      </c>
      <c r="S13" s="7">
        <f>(S10+S11+S12)/3</f>
        <v>1.2855437069578548</v>
      </c>
      <c r="T13" s="8">
        <f t="shared" ref="T13" si="34">(T10+T11+T12)/3</f>
        <v>17747.93</v>
      </c>
      <c r="U13" s="9">
        <f t="shared" ref="U13" si="35">(U10+U11+U12)/3</f>
        <v>5.2673862899032455</v>
      </c>
      <c r="V13" s="16"/>
      <c r="W13" s="12">
        <f>MAX(H55,S55,H41,S41,H6,S6,H13,S13,H48,S48,H34,S34,H20,S20)</f>
        <v>1.4486890606579801</v>
      </c>
      <c r="X13" s="12"/>
    </row>
    <row r="14" spans="1:25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0"/>
      <c r="X14" s="10"/>
    </row>
    <row r="15" spans="1:25" x14ac:dyDescent="0.25">
      <c r="A15" s="10" t="s">
        <v>15</v>
      </c>
      <c r="B15" s="10"/>
      <c r="C15" s="10"/>
      <c r="D15" s="10"/>
      <c r="E15" s="10"/>
      <c r="F15" s="10"/>
      <c r="G15" s="10"/>
      <c r="H15" s="10"/>
      <c r="I15" s="10"/>
      <c r="J15" s="10"/>
      <c r="K15" s="16"/>
      <c r="L15" s="10" t="s">
        <v>12</v>
      </c>
      <c r="M15" s="10"/>
      <c r="N15" s="10"/>
      <c r="O15" s="10"/>
      <c r="P15" s="10"/>
      <c r="Q15" s="10"/>
      <c r="R15" s="10"/>
      <c r="S15" s="10"/>
      <c r="T15" s="10"/>
      <c r="U15" s="10"/>
      <c r="V15" s="16"/>
    </row>
    <row r="16" spans="1:25" x14ac:dyDescent="0.25">
      <c r="A16" s="4" t="s">
        <v>0</v>
      </c>
      <c r="B16" s="4" t="s">
        <v>1</v>
      </c>
      <c r="C16" s="4" t="s">
        <v>2</v>
      </c>
      <c r="D16" s="4" t="s">
        <v>4</v>
      </c>
      <c r="E16" s="4" t="s">
        <v>34</v>
      </c>
      <c r="F16" s="4" t="s">
        <v>9</v>
      </c>
      <c r="G16" s="4" t="s">
        <v>3</v>
      </c>
      <c r="H16" s="4" t="s">
        <v>5</v>
      </c>
      <c r="I16" s="4" t="s">
        <v>6</v>
      </c>
      <c r="J16" s="4" t="s">
        <v>7</v>
      </c>
      <c r="K16" s="16"/>
      <c r="L16" s="4" t="s">
        <v>0</v>
      </c>
      <c r="M16" s="4" t="s">
        <v>1</v>
      </c>
      <c r="N16" s="4" t="s">
        <v>2</v>
      </c>
      <c r="O16" s="4" t="s">
        <v>4</v>
      </c>
      <c r="P16" s="4" t="s">
        <v>34</v>
      </c>
      <c r="Q16" s="4" t="s">
        <v>9</v>
      </c>
      <c r="R16" s="4" t="s">
        <v>3</v>
      </c>
      <c r="S16" s="4" t="s">
        <v>5</v>
      </c>
      <c r="T16" s="4" t="s">
        <v>6</v>
      </c>
      <c r="U16" s="4" t="s">
        <v>7</v>
      </c>
      <c r="V16" s="16"/>
    </row>
    <row r="17" spans="1:22" x14ac:dyDescent="0.25">
      <c r="A17" s="1">
        <v>0</v>
      </c>
      <c r="B17" s="1">
        <v>1.03</v>
      </c>
      <c r="C17" s="1">
        <v>1</v>
      </c>
      <c r="D17" s="6">
        <v>18107</v>
      </c>
      <c r="E17" s="1">
        <v>2146</v>
      </c>
      <c r="F17" s="6">
        <v>0</v>
      </c>
      <c r="G17" s="6">
        <v>15961</v>
      </c>
      <c r="H17" s="1">
        <f>D17/G17</f>
        <v>1.1344527285257815</v>
      </c>
      <c r="I17" s="3">
        <f>C17*D17</f>
        <v>18107</v>
      </c>
      <c r="J17" s="5">
        <f>1/(B17*I17*10^-5)</f>
        <v>5.3618699199633673</v>
      </c>
      <c r="K17" s="16"/>
      <c r="L17" s="1">
        <v>0</v>
      </c>
      <c r="M17" s="1">
        <v>1.02</v>
      </c>
      <c r="N17" s="1">
        <v>1</v>
      </c>
      <c r="O17" s="6">
        <v>19011</v>
      </c>
      <c r="P17" s="1">
        <v>2146</v>
      </c>
      <c r="Q17" s="6">
        <v>0</v>
      </c>
      <c r="R17" s="6">
        <v>16865</v>
      </c>
      <c r="S17" s="1">
        <f>O17/R17</f>
        <v>1.1272457752742366</v>
      </c>
      <c r="T17" s="3">
        <f>N17*O17</f>
        <v>19011</v>
      </c>
      <c r="U17" s="5">
        <f>1/(M17*T17*10^-5)</f>
        <v>5.1569731043224705</v>
      </c>
      <c r="V17" s="16"/>
    </row>
    <row r="18" spans="1:22" x14ac:dyDescent="0.25">
      <c r="A18" s="1">
        <v>1</v>
      </c>
      <c r="B18" s="1">
        <v>1.03</v>
      </c>
      <c r="C18" s="1">
        <v>1</v>
      </c>
      <c r="D18" s="6">
        <v>18867</v>
      </c>
      <c r="E18" s="1">
        <v>2226</v>
      </c>
      <c r="F18" s="6">
        <v>0</v>
      </c>
      <c r="G18" s="6">
        <v>16641</v>
      </c>
      <c r="H18" s="1">
        <f t="shared" ref="H18:H19" si="36">D18/G18</f>
        <v>1.1337659996394447</v>
      </c>
      <c r="I18" s="3">
        <f>C18*D18</f>
        <v>18867</v>
      </c>
      <c r="J18" s="5">
        <f>1/(B18*I18*10^-5)</f>
        <v>5.1458832162387598</v>
      </c>
      <c r="K18" s="16"/>
      <c r="L18" s="1">
        <v>1</v>
      </c>
      <c r="M18" s="1">
        <v>1.02</v>
      </c>
      <c r="N18" s="1">
        <v>1</v>
      </c>
      <c r="O18" s="6">
        <v>19811</v>
      </c>
      <c r="P18" s="1">
        <v>2226</v>
      </c>
      <c r="Q18" s="6">
        <v>0</v>
      </c>
      <c r="R18" s="6">
        <v>17585</v>
      </c>
      <c r="S18" s="1">
        <f t="shared" ref="S18:S19" si="37">O18/R18</f>
        <v>1.1265851578049475</v>
      </c>
      <c r="T18" s="3">
        <f>N18*O18</f>
        <v>19811</v>
      </c>
      <c r="U18" s="5">
        <f>1/(M18*T18*10^-5)</f>
        <v>4.9487262473511935</v>
      </c>
      <c r="V18" s="16"/>
    </row>
    <row r="19" spans="1:22" x14ac:dyDescent="0.25">
      <c r="A19" s="1">
        <v>2</v>
      </c>
      <c r="B19" s="1">
        <v>1.03</v>
      </c>
      <c r="C19" s="1">
        <v>1</v>
      </c>
      <c r="D19" s="6">
        <v>18506</v>
      </c>
      <c r="E19" s="1">
        <v>2188</v>
      </c>
      <c r="F19" s="6">
        <v>0</v>
      </c>
      <c r="G19" s="6">
        <v>16318</v>
      </c>
      <c r="H19" s="1">
        <f t="shared" si="36"/>
        <v>1.1340850594435592</v>
      </c>
      <c r="I19" s="3">
        <f>C19*D19</f>
        <v>18506</v>
      </c>
      <c r="J19" s="5">
        <f>1/(B19*I19*10^-5)</f>
        <v>5.2462649216890025</v>
      </c>
      <c r="K19" s="16"/>
      <c r="L19" s="1">
        <v>2</v>
      </c>
      <c r="M19" s="1">
        <v>1.02</v>
      </c>
      <c r="N19" s="1">
        <v>1</v>
      </c>
      <c r="O19" s="6">
        <v>19431</v>
      </c>
      <c r="P19" s="1">
        <v>2188</v>
      </c>
      <c r="Q19" s="6">
        <v>0</v>
      </c>
      <c r="R19" s="6">
        <v>17243</v>
      </c>
      <c r="S19" s="1">
        <f t="shared" si="37"/>
        <v>1.1268920721452182</v>
      </c>
      <c r="T19" s="3">
        <f>N19*O19</f>
        <v>19431</v>
      </c>
      <c r="U19" s="5">
        <f>1/(M19*T19*10^-5)</f>
        <v>5.0455054133227577</v>
      </c>
      <c r="V19" s="16"/>
    </row>
    <row r="20" spans="1:22" x14ac:dyDescent="0.25">
      <c r="A20" s="4" t="s">
        <v>8</v>
      </c>
      <c r="B20" s="2">
        <f t="shared" ref="B20" si="38">(B17+B18+B19)/3</f>
        <v>1.03</v>
      </c>
      <c r="C20" s="2">
        <f t="shared" ref="C20" si="39">(C17+C18+C19)/3</f>
        <v>1</v>
      </c>
      <c r="D20" s="3">
        <f t="shared" ref="D20" si="40">(D17+D18+D19)/3</f>
        <v>18493.333333333332</v>
      </c>
      <c r="E20" s="3">
        <f t="shared" ref="E20" si="41">(E17+E18+E19)/3</f>
        <v>2186.6666666666665</v>
      </c>
      <c r="F20" s="3">
        <f t="shared" ref="F20" si="42">(F17+F18+F19)/3</f>
        <v>0</v>
      </c>
      <c r="G20" s="3">
        <f t="shared" ref="G20" si="43">(G17+G18+G19)/3</f>
        <v>16306.666666666666</v>
      </c>
      <c r="H20" s="7">
        <f>(H17+H18+H19)/3</f>
        <v>1.1341012625362616</v>
      </c>
      <c r="I20" s="8">
        <f t="shared" ref="I20" si="44">(I17+I18+I19)/3</f>
        <v>18493.333333333332</v>
      </c>
      <c r="J20" s="9">
        <f t="shared" ref="J20" si="45">(J17+J18+J19)/3</f>
        <v>5.2513393526303762</v>
      </c>
      <c r="K20" s="16"/>
      <c r="L20" s="4" t="s">
        <v>8</v>
      </c>
      <c r="M20" s="2">
        <f t="shared" ref="M20" si="46">(M17+M18+M19)/3</f>
        <v>1.02</v>
      </c>
      <c r="N20" s="2">
        <f t="shared" ref="N20" si="47">(N17+N18+N19)/3</f>
        <v>1</v>
      </c>
      <c r="O20" s="3">
        <f t="shared" ref="O20" si="48">(O17+O18+O19)/3</f>
        <v>19417.666666666668</v>
      </c>
      <c r="P20" s="3">
        <f t="shared" ref="P20" si="49">(P17+P18+P19)/3</f>
        <v>2186.6666666666665</v>
      </c>
      <c r="Q20" s="3">
        <f t="shared" ref="Q20" si="50">(Q17+Q18+Q19)/3</f>
        <v>0</v>
      </c>
      <c r="R20" s="3">
        <f t="shared" ref="R20" si="51">(R17+R18+R19)/3</f>
        <v>17231</v>
      </c>
      <c r="S20" s="7">
        <f>(S17+S18+S19)/3</f>
        <v>1.1269076684081343</v>
      </c>
      <c r="T20" s="8">
        <f t="shared" ref="T20" si="52">(T17+T18+T19)/3</f>
        <v>19417.666666666668</v>
      </c>
      <c r="U20" s="9">
        <f t="shared" ref="U20" si="53">(U17+U18+U19)/3</f>
        <v>5.0504015883321403</v>
      </c>
      <c r="V20" s="16"/>
    </row>
    <row r="21" spans="1:2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5">
      <c r="A22" s="10" t="s">
        <v>17</v>
      </c>
      <c r="B22" s="10"/>
      <c r="C22" s="10"/>
      <c r="D22" s="10"/>
      <c r="E22" s="10"/>
      <c r="F22" s="10"/>
      <c r="G22" s="10"/>
      <c r="H22" s="10"/>
      <c r="I22" s="10"/>
      <c r="J22" s="10"/>
      <c r="K22" s="16"/>
      <c r="L22" s="10" t="s">
        <v>16</v>
      </c>
      <c r="M22" s="10"/>
      <c r="N22" s="10"/>
      <c r="O22" s="10"/>
      <c r="P22" s="10"/>
      <c r="Q22" s="10"/>
      <c r="R22" s="10"/>
      <c r="S22" s="10"/>
      <c r="T22" s="10"/>
      <c r="U22" s="10"/>
      <c r="V22" s="16"/>
    </row>
    <row r="23" spans="1:22" x14ac:dyDescent="0.25">
      <c r="A23" s="4" t="s">
        <v>0</v>
      </c>
      <c r="B23" s="4" t="s">
        <v>1</v>
      </c>
      <c r="C23" s="4" t="s">
        <v>2</v>
      </c>
      <c r="D23" s="4" t="s">
        <v>4</v>
      </c>
      <c r="E23" s="4" t="s">
        <v>34</v>
      </c>
      <c r="F23" s="4" t="s">
        <v>9</v>
      </c>
      <c r="G23" s="4" t="s">
        <v>3</v>
      </c>
      <c r="H23" s="4" t="s">
        <v>5</v>
      </c>
      <c r="I23" s="4" t="s">
        <v>6</v>
      </c>
      <c r="J23" s="4" t="s">
        <v>7</v>
      </c>
      <c r="K23" s="16"/>
      <c r="L23" s="4" t="s">
        <v>0</v>
      </c>
      <c r="M23" s="4" t="s">
        <v>1</v>
      </c>
      <c r="N23" s="4" t="s">
        <v>2</v>
      </c>
      <c r="O23" s="4" t="s">
        <v>4</v>
      </c>
      <c r="P23" s="4" t="s">
        <v>34</v>
      </c>
      <c r="Q23" s="4" t="s">
        <v>9</v>
      </c>
      <c r="R23" s="4" t="s">
        <v>3</v>
      </c>
      <c r="S23" s="4" t="s">
        <v>5</v>
      </c>
      <c r="T23" s="4" t="s">
        <v>6</v>
      </c>
      <c r="U23" s="4" t="s">
        <v>7</v>
      </c>
      <c r="V23" s="16"/>
    </row>
    <row r="24" spans="1:22" x14ac:dyDescent="0.25">
      <c r="A24" s="1">
        <v>0</v>
      </c>
      <c r="B24" s="1">
        <v>1.06</v>
      </c>
      <c r="C24" s="1">
        <v>1.03</v>
      </c>
      <c r="D24" s="6">
        <v>15961</v>
      </c>
      <c r="E24" s="1">
        <v>0</v>
      </c>
      <c r="F24" s="6">
        <v>0</v>
      </c>
      <c r="G24" s="6">
        <v>15961</v>
      </c>
      <c r="H24" s="1">
        <f>D24/G24</f>
        <v>1</v>
      </c>
      <c r="I24" s="3">
        <f>C24*D24</f>
        <v>16439.830000000002</v>
      </c>
      <c r="J24" s="5">
        <f>1/(B24*I24*10^-5)</f>
        <v>5.7384792082101468</v>
      </c>
      <c r="K24" s="16"/>
      <c r="L24" s="1">
        <v>0</v>
      </c>
      <c r="M24" s="1">
        <v>1.05</v>
      </c>
      <c r="N24" s="1">
        <v>1.03</v>
      </c>
      <c r="O24" s="6">
        <v>16865</v>
      </c>
      <c r="P24" s="1">
        <v>0</v>
      </c>
      <c r="Q24" s="6">
        <v>0</v>
      </c>
      <c r="R24" s="6">
        <v>16865</v>
      </c>
      <c r="S24" s="1">
        <f>O24/R24</f>
        <v>1</v>
      </c>
      <c r="T24" s="3">
        <f>N24*O24</f>
        <v>17370.95</v>
      </c>
      <c r="U24" s="5">
        <f>1/(M24*T24*10^-5)</f>
        <v>5.4826071825717779</v>
      </c>
      <c r="V24" s="16"/>
    </row>
    <row r="25" spans="1:22" x14ac:dyDescent="0.25">
      <c r="A25" s="1">
        <v>1</v>
      </c>
      <c r="B25" s="1">
        <v>1.06</v>
      </c>
      <c r="C25" s="1">
        <v>1.03</v>
      </c>
      <c r="D25" s="6">
        <v>16641</v>
      </c>
      <c r="E25" s="1">
        <v>0</v>
      </c>
      <c r="F25" s="6">
        <v>0</v>
      </c>
      <c r="G25" s="6">
        <v>16641</v>
      </c>
      <c r="H25" s="1">
        <f t="shared" ref="H25:H26" si="54">D25/G25</f>
        <v>1</v>
      </c>
      <c r="I25" s="3">
        <f>C25*D25</f>
        <v>17140.23</v>
      </c>
      <c r="J25" s="5">
        <f>1/(B25*I25*10^-5)</f>
        <v>5.5039881402705459</v>
      </c>
      <c r="K25" s="16"/>
      <c r="L25" s="1">
        <v>1</v>
      </c>
      <c r="M25" s="1">
        <v>1.05</v>
      </c>
      <c r="N25" s="1">
        <v>1.03</v>
      </c>
      <c r="O25" s="6">
        <v>17585</v>
      </c>
      <c r="P25" s="1">
        <v>0</v>
      </c>
      <c r="Q25" s="6">
        <v>0</v>
      </c>
      <c r="R25" s="6">
        <v>17585</v>
      </c>
      <c r="S25" s="1">
        <f t="shared" ref="S25:S26" si="55">O25/R25</f>
        <v>1</v>
      </c>
      <c r="T25" s="3">
        <f>N25*O25</f>
        <v>18112.55</v>
      </c>
      <c r="U25" s="5">
        <f>1/(M25*T25*10^-5)</f>
        <v>5.258127388915157</v>
      </c>
      <c r="V25" s="16"/>
    </row>
    <row r="26" spans="1:22" x14ac:dyDescent="0.25">
      <c r="A26" s="1">
        <v>2</v>
      </c>
      <c r="B26" s="1">
        <v>1.06</v>
      </c>
      <c r="C26" s="1">
        <v>1.03</v>
      </c>
      <c r="D26" s="6">
        <v>16318</v>
      </c>
      <c r="E26" s="1">
        <v>0</v>
      </c>
      <c r="F26" s="6">
        <v>0</v>
      </c>
      <c r="G26" s="6">
        <v>16318</v>
      </c>
      <c r="H26" s="1">
        <f t="shared" si="54"/>
        <v>1</v>
      </c>
      <c r="I26" s="3">
        <f>C26*D26</f>
        <v>16807.54</v>
      </c>
      <c r="J26" s="5">
        <f>1/(B26*I26*10^-5)</f>
        <v>5.6129345901606902</v>
      </c>
      <c r="K26" s="16"/>
      <c r="L26" s="1">
        <v>2</v>
      </c>
      <c r="M26" s="1">
        <v>1.05</v>
      </c>
      <c r="N26" s="1">
        <v>1.03</v>
      </c>
      <c r="O26" s="6">
        <v>17243</v>
      </c>
      <c r="P26" s="1">
        <v>0</v>
      </c>
      <c r="Q26" s="6">
        <v>0</v>
      </c>
      <c r="R26" s="6">
        <v>17243</v>
      </c>
      <c r="S26" s="1">
        <f t="shared" si="55"/>
        <v>1</v>
      </c>
      <c r="T26" s="3">
        <f>N26*O26</f>
        <v>17760.29</v>
      </c>
      <c r="U26" s="5">
        <f>1/(M26*T26*10^-5)</f>
        <v>5.3624178005029881</v>
      </c>
      <c r="V26" s="16"/>
    </row>
    <row r="27" spans="1:22" x14ac:dyDescent="0.25">
      <c r="A27" s="4" t="s">
        <v>8</v>
      </c>
      <c r="B27" s="2">
        <f t="shared" ref="B27" si="56">(B24+B25+B26)/3</f>
        <v>1.06</v>
      </c>
      <c r="C27" s="2">
        <f t="shared" ref="C27" si="57">(C24+C25+C26)/3</f>
        <v>1.03</v>
      </c>
      <c r="D27" s="3">
        <f t="shared" ref="D27" si="58">(D24+D25+D26)/3</f>
        <v>16306.666666666666</v>
      </c>
      <c r="E27" s="3">
        <f t="shared" ref="E27" si="59">(E24+E25+E26)/3</f>
        <v>0</v>
      </c>
      <c r="F27" s="3">
        <f t="shared" ref="F27" si="60">(F24+F25+F26)/3</f>
        <v>0</v>
      </c>
      <c r="G27" s="3">
        <f t="shared" ref="G27" si="61">(G24+G25+G26)/3</f>
        <v>16306.666666666666</v>
      </c>
      <c r="H27" s="7">
        <f>(H24+H25+H26)/3</f>
        <v>1</v>
      </c>
      <c r="I27" s="8">
        <f t="shared" ref="I27" si="62">(I24+I25+I26)/3</f>
        <v>16795.866666666665</v>
      </c>
      <c r="J27" s="9">
        <f t="shared" ref="J27" si="63">(J24+J25+J26)/3</f>
        <v>5.618467312880461</v>
      </c>
      <c r="K27" s="16"/>
      <c r="L27" s="4" t="s">
        <v>8</v>
      </c>
      <c r="M27" s="2">
        <f t="shared" ref="M27" si="64">(M24+M25+M26)/3</f>
        <v>1.05</v>
      </c>
      <c r="N27" s="2">
        <f t="shared" ref="N27" si="65">(N24+N25+N26)/3</f>
        <v>1.03</v>
      </c>
      <c r="O27" s="3">
        <f t="shared" ref="O27" si="66">(O24+O25+O26)/3</f>
        <v>17231</v>
      </c>
      <c r="P27" s="3">
        <f t="shared" ref="P27" si="67">(P24+P25+P26)/3</f>
        <v>0</v>
      </c>
      <c r="Q27" s="3">
        <f t="shared" ref="Q27" si="68">(Q24+Q25+Q26)/3</f>
        <v>0</v>
      </c>
      <c r="R27" s="3">
        <f t="shared" ref="R27" si="69">(R24+R25+R26)/3</f>
        <v>17231</v>
      </c>
      <c r="S27" s="7">
        <f>(S24+S25+S26)/3</f>
        <v>1</v>
      </c>
      <c r="T27" s="8">
        <f t="shared" ref="T27" si="70">(T24+T25+T26)/3</f>
        <v>17747.93</v>
      </c>
      <c r="U27" s="9">
        <f t="shared" ref="U27" si="71">(U24+U25+U26)/3</f>
        <v>5.3677174573299746</v>
      </c>
      <c r="V27" s="16"/>
    </row>
    <row r="28" spans="1:22" x14ac:dyDescent="0.25">
      <c r="K28" s="16"/>
      <c r="V28" s="16"/>
    </row>
    <row r="29" spans="1:22" x14ac:dyDescent="0.25">
      <c r="A29" s="10" t="s">
        <v>14</v>
      </c>
      <c r="B29" s="10"/>
      <c r="C29" s="10"/>
      <c r="D29" s="10"/>
      <c r="E29" s="10"/>
      <c r="F29" s="10"/>
      <c r="G29" s="10"/>
      <c r="H29" s="10"/>
      <c r="I29" s="10"/>
      <c r="J29" s="10"/>
      <c r="K29" s="16"/>
      <c r="L29" s="10" t="s">
        <v>13</v>
      </c>
      <c r="M29" s="10"/>
      <c r="N29" s="10"/>
      <c r="O29" s="10"/>
      <c r="P29" s="10"/>
      <c r="Q29" s="10"/>
      <c r="R29" s="10"/>
      <c r="S29" s="10"/>
      <c r="T29" s="10"/>
      <c r="U29" s="10"/>
      <c r="V29" s="16"/>
    </row>
    <row r="30" spans="1:22" x14ac:dyDescent="0.25">
      <c r="A30" s="4" t="s">
        <v>0</v>
      </c>
      <c r="B30" s="4" t="s">
        <v>1</v>
      </c>
      <c r="C30" s="4" t="s">
        <v>2</v>
      </c>
      <c r="D30" s="4" t="s">
        <v>4</v>
      </c>
      <c r="E30" s="4" t="s">
        <v>34</v>
      </c>
      <c r="F30" s="4" t="s">
        <v>9</v>
      </c>
      <c r="G30" s="4" t="s">
        <v>3</v>
      </c>
      <c r="H30" s="4" t="s">
        <v>5</v>
      </c>
      <c r="I30" s="4" t="s">
        <v>6</v>
      </c>
      <c r="J30" s="4" t="s">
        <v>7</v>
      </c>
      <c r="K30" s="16"/>
      <c r="L30" s="4" t="s">
        <v>0</v>
      </c>
      <c r="M30" s="4" t="s">
        <v>1</v>
      </c>
      <c r="N30" s="4" t="s">
        <v>2</v>
      </c>
      <c r="O30" s="4" t="s">
        <v>4</v>
      </c>
      <c r="P30" s="4" t="s">
        <v>34</v>
      </c>
      <c r="Q30" s="4" t="s">
        <v>9</v>
      </c>
      <c r="R30" s="4" t="s">
        <v>3</v>
      </c>
      <c r="S30" s="4" t="s">
        <v>5</v>
      </c>
      <c r="T30" s="4" t="s">
        <v>6</v>
      </c>
      <c r="U30" s="4" t="s">
        <v>7</v>
      </c>
      <c r="V30" s="16"/>
    </row>
    <row r="31" spans="1:22" x14ac:dyDescent="0.25">
      <c r="A31" s="1">
        <v>0</v>
      </c>
      <c r="B31" s="1">
        <v>1.1000000000000001</v>
      </c>
      <c r="C31" s="1">
        <v>1.01</v>
      </c>
      <c r="D31" s="6">
        <v>16504</v>
      </c>
      <c r="E31" s="1">
        <v>2587</v>
      </c>
      <c r="F31" s="6">
        <v>798</v>
      </c>
      <c r="G31" s="6">
        <v>13119</v>
      </c>
      <c r="H31" s="1">
        <f>D31/G31</f>
        <v>1.2580227151459715</v>
      </c>
      <c r="I31" s="3">
        <f>C31*D31</f>
        <v>16669.04</v>
      </c>
      <c r="J31" s="5">
        <f>1/(B31*I31*10^-5)</f>
        <v>5.4537688378629419</v>
      </c>
      <c r="K31" s="16"/>
      <c r="L31" s="1">
        <v>0</v>
      </c>
      <c r="M31" s="1">
        <v>1.0900000000000001</v>
      </c>
      <c r="N31" s="1">
        <v>1.01</v>
      </c>
      <c r="O31" s="6">
        <v>16900</v>
      </c>
      <c r="P31" s="1">
        <v>2587</v>
      </c>
      <c r="Q31" s="6">
        <v>1194</v>
      </c>
      <c r="R31" s="6">
        <v>13119</v>
      </c>
      <c r="S31" s="1">
        <f>O31/R31</f>
        <v>1.2882079426785578</v>
      </c>
      <c r="T31" s="3">
        <f>N31*O31</f>
        <v>17069</v>
      </c>
      <c r="U31" s="5">
        <f>1/(M31*T31*10^-5)</f>
        <v>5.3748385532869545</v>
      </c>
      <c r="V31" s="16"/>
    </row>
    <row r="32" spans="1:22" x14ac:dyDescent="0.25">
      <c r="A32" s="1">
        <v>1</v>
      </c>
      <c r="B32" s="1">
        <v>1.1000000000000001</v>
      </c>
      <c r="C32" s="1">
        <v>1.01</v>
      </c>
      <c r="D32" s="6">
        <v>17184</v>
      </c>
      <c r="E32" s="1">
        <v>2707</v>
      </c>
      <c r="F32" s="6">
        <v>798</v>
      </c>
      <c r="G32" s="6">
        <v>13679</v>
      </c>
      <c r="H32" s="1">
        <f t="shared" ref="H32:H33" si="72">D32/G32</f>
        <v>1.2562321807149646</v>
      </c>
      <c r="I32" s="3">
        <f>C32*D32</f>
        <v>17355.84</v>
      </c>
      <c r="J32" s="5">
        <f>1/(B32*I32*10^-5)</f>
        <v>5.2379539629940632</v>
      </c>
      <c r="K32" s="16"/>
      <c r="L32" s="1">
        <v>1</v>
      </c>
      <c r="M32" s="1">
        <v>1.0900000000000001</v>
      </c>
      <c r="N32" s="1">
        <v>1.01</v>
      </c>
      <c r="O32" s="6">
        <v>17580</v>
      </c>
      <c r="P32" s="1">
        <v>2707</v>
      </c>
      <c r="Q32" s="6">
        <v>1194</v>
      </c>
      <c r="R32" s="6">
        <v>13679</v>
      </c>
      <c r="S32" s="1">
        <f t="shared" ref="S32:S33" si="73">O32/R32</f>
        <v>1.2851816653264128</v>
      </c>
      <c r="T32" s="3">
        <f>N32*O32</f>
        <v>17755.8</v>
      </c>
      <c r="U32" s="5">
        <f>1/(M32*T32*10^-5)</f>
        <v>5.1669380859243201</v>
      </c>
      <c r="V32" s="16"/>
    </row>
    <row r="33" spans="1:22" x14ac:dyDescent="0.25">
      <c r="A33" s="1">
        <v>2</v>
      </c>
      <c r="B33" s="1">
        <v>1.1000000000000001</v>
      </c>
      <c r="C33" s="1">
        <v>1.01</v>
      </c>
      <c r="D33" s="6">
        <v>16861</v>
      </c>
      <c r="E33" s="1">
        <v>2650</v>
      </c>
      <c r="F33" s="6">
        <v>798</v>
      </c>
      <c r="G33" s="6">
        <v>13413</v>
      </c>
      <c r="H33" s="1">
        <f t="shared" si="72"/>
        <v>1.2570640423469768</v>
      </c>
      <c r="I33" s="3">
        <f>C33*D33</f>
        <v>17029.61</v>
      </c>
      <c r="J33" s="5">
        <f>1/(B33*I33*10^-5)</f>
        <v>5.338295528147202</v>
      </c>
      <c r="K33" s="16"/>
      <c r="L33" s="1">
        <v>2</v>
      </c>
      <c r="M33" s="1">
        <v>1.0900000000000001</v>
      </c>
      <c r="N33" s="1">
        <v>1.01</v>
      </c>
      <c r="O33" s="6">
        <v>17257</v>
      </c>
      <c r="P33" s="1">
        <v>2650</v>
      </c>
      <c r="Q33" s="6">
        <v>1194</v>
      </c>
      <c r="R33" s="6">
        <v>13413</v>
      </c>
      <c r="S33" s="1">
        <f t="shared" si="73"/>
        <v>1.2865876388578246</v>
      </c>
      <c r="T33" s="3">
        <f>N33*O33</f>
        <v>17429.57</v>
      </c>
      <c r="U33" s="5">
        <f>1/(M33*T33*10^-5)</f>
        <v>5.263647884948111</v>
      </c>
      <c r="V33" s="16"/>
    </row>
    <row r="34" spans="1:22" x14ac:dyDescent="0.25">
      <c r="A34" s="4" t="s">
        <v>8</v>
      </c>
      <c r="B34" s="2">
        <f t="shared" ref="B34:G34" si="74">(B31+B32+B33)/3</f>
        <v>1.1000000000000001</v>
      </c>
      <c r="C34" s="2">
        <f t="shared" si="74"/>
        <v>1.01</v>
      </c>
      <c r="D34" s="3">
        <f t="shared" si="74"/>
        <v>16849.666666666668</v>
      </c>
      <c r="E34" s="3">
        <f t="shared" si="74"/>
        <v>2648</v>
      </c>
      <c r="F34" s="3">
        <f t="shared" si="74"/>
        <v>798</v>
      </c>
      <c r="G34" s="3">
        <f t="shared" si="74"/>
        <v>13403.666666666666</v>
      </c>
      <c r="H34" s="7">
        <f>(H31+H32+H33)/3</f>
        <v>1.257106312735971</v>
      </c>
      <c r="I34" s="8">
        <f t="shared" ref="I34:J34" si="75">(I31+I32+I33)/3</f>
        <v>17018.163333333334</v>
      </c>
      <c r="J34" s="9">
        <f t="shared" si="75"/>
        <v>5.3433394430014021</v>
      </c>
      <c r="K34" s="16"/>
      <c r="L34" s="4" t="s">
        <v>8</v>
      </c>
      <c r="M34" s="2">
        <f t="shared" ref="M34:R34" si="76">(M31+M32+M33)/3</f>
        <v>1.0900000000000001</v>
      </c>
      <c r="N34" s="2">
        <f t="shared" si="76"/>
        <v>1.01</v>
      </c>
      <c r="O34" s="3">
        <f t="shared" si="76"/>
        <v>17245.666666666668</v>
      </c>
      <c r="P34" s="3">
        <f t="shared" si="76"/>
        <v>2648</v>
      </c>
      <c r="Q34" s="3">
        <f t="shared" si="76"/>
        <v>1194</v>
      </c>
      <c r="R34" s="3">
        <f t="shared" si="76"/>
        <v>13403.666666666666</v>
      </c>
      <c r="S34" s="7">
        <f>(S31+S32+S33)/3</f>
        <v>1.2866590822875983</v>
      </c>
      <c r="T34" s="8">
        <f t="shared" ref="T34:U34" si="77">(T31+T32+T33)/3</f>
        <v>17418.123333333333</v>
      </c>
      <c r="U34" s="9">
        <f t="shared" si="77"/>
        <v>5.2684748413864613</v>
      </c>
      <c r="V34" s="16"/>
    </row>
    <row r="35" spans="1:22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x14ac:dyDescent="0.25">
      <c r="A36" s="10" t="s">
        <v>27</v>
      </c>
      <c r="B36" s="10"/>
      <c r="C36" s="10"/>
      <c r="D36" s="10"/>
      <c r="E36" s="10"/>
      <c r="F36" s="10"/>
      <c r="G36" s="10"/>
      <c r="H36" s="10"/>
      <c r="I36" s="10"/>
      <c r="J36" s="10"/>
      <c r="K36" s="16"/>
      <c r="L36" s="10" t="s">
        <v>31</v>
      </c>
      <c r="M36" s="10"/>
      <c r="N36" s="10"/>
      <c r="O36" s="10"/>
      <c r="P36" s="10"/>
      <c r="Q36" s="10"/>
      <c r="R36" s="10"/>
      <c r="S36" s="10"/>
      <c r="T36" s="10"/>
      <c r="U36" s="10"/>
      <c r="V36" s="16"/>
    </row>
    <row r="37" spans="1:22" x14ac:dyDescent="0.25">
      <c r="A37" s="4" t="s">
        <v>0</v>
      </c>
      <c r="B37" s="4" t="s">
        <v>1</v>
      </c>
      <c r="C37" s="4" t="s">
        <v>2</v>
      </c>
      <c r="D37" s="4" t="s">
        <v>4</v>
      </c>
      <c r="E37" s="4" t="s">
        <v>34</v>
      </c>
      <c r="F37" s="4" t="s">
        <v>9</v>
      </c>
      <c r="G37" s="4" t="s">
        <v>3</v>
      </c>
      <c r="H37" s="4" t="s">
        <v>5</v>
      </c>
      <c r="I37" s="4" t="s">
        <v>6</v>
      </c>
      <c r="J37" s="4" t="s">
        <v>7</v>
      </c>
      <c r="K37" s="16"/>
      <c r="L37" s="4" t="s">
        <v>0</v>
      </c>
      <c r="M37" s="4" t="s">
        <v>1</v>
      </c>
      <c r="N37" s="4" t="s">
        <v>2</v>
      </c>
      <c r="O37" s="4" t="s">
        <v>4</v>
      </c>
      <c r="P37" s="4" t="s">
        <v>34</v>
      </c>
      <c r="Q37" s="4" t="s">
        <v>9</v>
      </c>
      <c r="R37" s="4" t="s">
        <v>3</v>
      </c>
      <c r="S37" s="4" t="s">
        <v>5</v>
      </c>
      <c r="T37" s="4" t="s">
        <v>6</v>
      </c>
      <c r="U37" s="4" t="s">
        <v>7</v>
      </c>
      <c r="V37" s="16"/>
    </row>
    <row r="38" spans="1:22" x14ac:dyDescent="0.25">
      <c r="A38" s="1">
        <v>0</v>
      </c>
      <c r="B38" s="1">
        <v>1.1299999999999999</v>
      </c>
      <c r="C38" s="1">
        <v>1.04</v>
      </c>
      <c r="D38" s="6">
        <v>13917</v>
      </c>
      <c r="E38" s="1">
        <v>0</v>
      </c>
      <c r="F38" s="6">
        <v>798</v>
      </c>
      <c r="G38" s="6">
        <v>13119</v>
      </c>
      <c r="H38" s="1">
        <f>D38/G38</f>
        <v>1.0608278069974846</v>
      </c>
      <c r="I38" s="3">
        <f>C38*D38</f>
        <v>14473.68</v>
      </c>
      <c r="J38" s="5">
        <f>1/(B38*I38*10^-5)</f>
        <v>6.1142415212467691</v>
      </c>
      <c r="K38" s="16"/>
      <c r="L38" s="1">
        <v>0</v>
      </c>
      <c r="M38" s="1">
        <v>1.1200000000000001</v>
      </c>
      <c r="N38" s="1">
        <v>1.04</v>
      </c>
      <c r="O38" s="6">
        <v>14313</v>
      </c>
      <c r="P38" s="1">
        <v>0</v>
      </c>
      <c r="Q38" s="6">
        <v>1194</v>
      </c>
      <c r="R38" s="6">
        <v>13119</v>
      </c>
      <c r="S38" s="1">
        <f>O38/R38</f>
        <v>1.0910130345300708</v>
      </c>
      <c r="T38" s="3">
        <f>N38*O38</f>
        <v>14885.52</v>
      </c>
      <c r="U38" s="5">
        <f>1/(M38*T38*10^-5)</f>
        <v>5.9981589011142544</v>
      </c>
      <c r="V38" s="16"/>
    </row>
    <row r="39" spans="1:22" x14ac:dyDescent="0.25">
      <c r="A39" s="1">
        <v>1</v>
      </c>
      <c r="B39" s="1">
        <v>1.1299999999999999</v>
      </c>
      <c r="C39" s="1">
        <v>1.04</v>
      </c>
      <c r="D39" s="6">
        <v>14477</v>
      </c>
      <c r="E39" s="1">
        <v>0</v>
      </c>
      <c r="F39" s="6">
        <v>798</v>
      </c>
      <c r="G39" s="6">
        <v>13679</v>
      </c>
      <c r="H39" s="1">
        <f t="shared" ref="H39:H40" si="78">D39/G39</f>
        <v>1.0583375977776153</v>
      </c>
      <c r="I39" s="3">
        <f>C39*D39</f>
        <v>15056.08</v>
      </c>
      <c r="J39" s="5">
        <f>1/(B39*I39*10^-5)</f>
        <v>5.8777301409954603</v>
      </c>
      <c r="K39" s="16"/>
      <c r="L39" s="1">
        <v>1</v>
      </c>
      <c r="M39" s="1">
        <v>1.1200000000000001</v>
      </c>
      <c r="N39" s="1">
        <v>1.04</v>
      </c>
      <c r="O39" s="6">
        <v>14873</v>
      </c>
      <c r="P39" s="1">
        <v>0</v>
      </c>
      <c r="Q39" s="6">
        <v>1194</v>
      </c>
      <c r="R39" s="6">
        <v>13679</v>
      </c>
      <c r="S39" s="1">
        <f t="shared" ref="S39:S40" si="79">O39/R39</f>
        <v>1.0872870823890635</v>
      </c>
      <c r="T39" s="3">
        <f>N39*O39</f>
        <v>15467.92</v>
      </c>
      <c r="U39" s="5">
        <f>1/(M39*T39*10^-5)</f>
        <v>5.7723154946310995</v>
      </c>
      <c r="V39" s="16"/>
    </row>
    <row r="40" spans="1:22" x14ac:dyDescent="0.25">
      <c r="A40" s="1">
        <v>2</v>
      </c>
      <c r="B40" s="1">
        <v>1.1299999999999999</v>
      </c>
      <c r="C40" s="1">
        <v>1.04</v>
      </c>
      <c r="D40" s="6">
        <v>14211</v>
      </c>
      <c r="E40" s="1">
        <v>0</v>
      </c>
      <c r="F40" s="6">
        <v>798</v>
      </c>
      <c r="G40" s="6">
        <v>13413</v>
      </c>
      <c r="H40" s="1">
        <f t="shared" si="78"/>
        <v>1.0594945202415567</v>
      </c>
      <c r="I40" s="3">
        <f>C40*D40</f>
        <v>14779.44</v>
      </c>
      <c r="J40" s="5">
        <f>1/(B40*I40*10^-5)</f>
        <v>5.9877488741954323</v>
      </c>
      <c r="K40" s="16"/>
      <c r="L40" s="1">
        <v>2</v>
      </c>
      <c r="M40" s="1">
        <v>1.1200000000000001</v>
      </c>
      <c r="N40" s="1">
        <v>1.04</v>
      </c>
      <c r="O40" s="6">
        <v>14607</v>
      </c>
      <c r="P40" s="1">
        <v>0</v>
      </c>
      <c r="Q40" s="6">
        <v>1194</v>
      </c>
      <c r="R40" s="6">
        <v>13413</v>
      </c>
      <c r="S40" s="1">
        <f t="shared" si="79"/>
        <v>1.0890181167524045</v>
      </c>
      <c r="T40" s="3">
        <f>N40*O40</f>
        <v>15191.28</v>
      </c>
      <c r="U40" s="5">
        <f>1/(M40*T40*10^-5)</f>
        <v>5.8774319402785196</v>
      </c>
      <c r="V40" s="16"/>
    </row>
    <row r="41" spans="1:22" x14ac:dyDescent="0.25">
      <c r="A41" s="4" t="s">
        <v>8</v>
      </c>
      <c r="B41" s="2">
        <f t="shared" ref="B41:G41" si="80">(B38+B39+B40)/3</f>
        <v>1.1299999999999999</v>
      </c>
      <c r="C41" s="2">
        <f t="shared" si="80"/>
        <v>1.04</v>
      </c>
      <c r="D41" s="3">
        <f t="shared" si="80"/>
        <v>14201.666666666666</v>
      </c>
      <c r="E41" s="3">
        <f t="shared" si="80"/>
        <v>0</v>
      </c>
      <c r="F41" s="3">
        <f t="shared" si="80"/>
        <v>798</v>
      </c>
      <c r="G41" s="3">
        <f t="shared" si="80"/>
        <v>13403.666666666666</v>
      </c>
      <c r="H41" s="7">
        <f>(H38+H39+H40)/3</f>
        <v>1.0595533083388855</v>
      </c>
      <c r="I41" s="8">
        <f t="shared" ref="I41:J41" si="81">(I38+I39+I40)/3</f>
        <v>14769.733333333335</v>
      </c>
      <c r="J41" s="9">
        <f t="shared" si="81"/>
        <v>5.9932401788125533</v>
      </c>
      <c r="K41" s="16"/>
      <c r="L41" s="4" t="s">
        <v>8</v>
      </c>
      <c r="M41" s="2">
        <f t="shared" ref="M41:R41" si="82">(M38+M39+M40)/3</f>
        <v>1.1200000000000001</v>
      </c>
      <c r="N41" s="2">
        <f t="shared" si="82"/>
        <v>1.04</v>
      </c>
      <c r="O41" s="3">
        <f t="shared" si="82"/>
        <v>14597.666666666666</v>
      </c>
      <c r="P41" s="3">
        <f t="shared" si="82"/>
        <v>0</v>
      </c>
      <c r="Q41" s="3">
        <f t="shared" si="82"/>
        <v>1194</v>
      </c>
      <c r="R41" s="3">
        <f t="shared" si="82"/>
        <v>13403.666666666666</v>
      </c>
      <c r="S41" s="7">
        <f>(S38+S39+S40)/3</f>
        <v>1.0891060778905128</v>
      </c>
      <c r="T41" s="8">
        <f t="shared" ref="T41:U41" si="83">(T38+T39+T40)/3</f>
        <v>15181.573333333334</v>
      </c>
      <c r="U41" s="9">
        <f t="shared" si="83"/>
        <v>5.8826354453412906</v>
      </c>
      <c r="V41" s="16"/>
    </row>
    <row r="42" spans="1:22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x14ac:dyDescent="0.25">
      <c r="A43" s="10" t="s">
        <v>10</v>
      </c>
      <c r="B43" s="10"/>
      <c r="C43" s="10"/>
      <c r="D43" s="10"/>
      <c r="E43" s="10"/>
      <c r="F43" s="10"/>
      <c r="G43" s="10"/>
      <c r="H43" s="10"/>
      <c r="I43" s="10"/>
      <c r="J43" s="10"/>
      <c r="K43" s="16"/>
      <c r="L43" s="10" t="s">
        <v>11</v>
      </c>
      <c r="M43" s="10"/>
      <c r="N43" s="10"/>
      <c r="O43" s="10"/>
      <c r="P43" s="10"/>
      <c r="Q43" s="10"/>
      <c r="R43" s="10"/>
      <c r="S43" s="10"/>
      <c r="T43" s="10"/>
      <c r="U43" s="10"/>
      <c r="V43" s="16"/>
    </row>
    <row r="44" spans="1:22" x14ac:dyDescent="0.25">
      <c r="A44" s="4" t="s">
        <v>0</v>
      </c>
      <c r="B44" s="4" t="s">
        <v>1</v>
      </c>
      <c r="C44" s="4" t="s">
        <v>2</v>
      </c>
      <c r="D44" s="4" t="s">
        <v>4</v>
      </c>
      <c r="E44" s="4" t="s">
        <v>34</v>
      </c>
      <c r="F44" s="4" t="s">
        <v>9</v>
      </c>
      <c r="G44" s="4" t="s">
        <v>3</v>
      </c>
      <c r="H44" s="4" t="s">
        <v>5</v>
      </c>
      <c r="I44" s="4" t="s">
        <v>6</v>
      </c>
      <c r="J44" s="4" t="s">
        <v>7</v>
      </c>
      <c r="K44" s="16"/>
      <c r="L44" s="4" t="s">
        <v>0</v>
      </c>
      <c r="M44" s="4" t="s">
        <v>1</v>
      </c>
      <c r="N44" s="4" t="s">
        <v>2</v>
      </c>
      <c r="O44" s="4" t="s">
        <v>4</v>
      </c>
      <c r="P44" s="4" t="s">
        <v>34</v>
      </c>
      <c r="Q44" s="4" t="s">
        <v>9</v>
      </c>
      <c r="R44" s="4" t="s">
        <v>3</v>
      </c>
      <c r="S44" s="4" t="s">
        <v>5</v>
      </c>
      <c r="T44" s="4" t="s">
        <v>6</v>
      </c>
      <c r="U44" s="4" t="s">
        <v>7</v>
      </c>
      <c r="V44" s="16"/>
    </row>
    <row r="45" spans="1:22" x14ac:dyDescent="0.25">
      <c r="A45" s="1">
        <v>0</v>
      </c>
      <c r="B45" s="1">
        <v>1.1100000000000001</v>
      </c>
      <c r="C45" s="1">
        <v>1.02</v>
      </c>
      <c r="D45" s="6">
        <v>16307</v>
      </c>
      <c r="E45" s="1">
        <v>2587</v>
      </c>
      <c r="F45" s="6">
        <v>601</v>
      </c>
      <c r="G45" s="6">
        <v>13119</v>
      </c>
      <c r="H45" s="1">
        <f>D45/G45</f>
        <v>1.2430063267017304</v>
      </c>
      <c r="I45" s="3">
        <f>C45*D45</f>
        <v>16633.14</v>
      </c>
      <c r="J45" s="5">
        <f>1/(B45*I45*10^-5)</f>
        <v>5.4163008361674398</v>
      </c>
      <c r="K45" s="16"/>
      <c r="L45" s="1">
        <v>0</v>
      </c>
      <c r="M45" s="1">
        <v>1.1000000000000001</v>
      </c>
      <c r="N45" s="1">
        <v>1.02</v>
      </c>
      <c r="O45" s="6">
        <v>16506</v>
      </c>
      <c r="P45" s="1">
        <v>2587</v>
      </c>
      <c r="Q45" s="6">
        <v>800</v>
      </c>
      <c r="R45" s="6">
        <v>13119</v>
      </c>
      <c r="S45" s="1">
        <f>O45/R45</f>
        <v>1.2581751657900755</v>
      </c>
      <c r="T45" s="3">
        <f>N45*O45</f>
        <v>16836.12</v>
      </c>
      <c r="U45" s="5">
        <f>1/(M45*T45*10^-5)</f>
        <v>5.3996461719856415</v>
      </c>
      <c r="V45" s="16"/>
    </row>
    <row r="46" spans="1:22" x14ac:dyDescent="0.25">
      <c r="A46" s="1">
        <v>1</v>
      </c>
      <c r="B46" s="1">
        <v>1.1100000000000001</v>
      </c>
      <c r="C46" s="1">
        <v>1.02</v>
      </c>
      <c r="D46" s="6">
        <v>16987</v>
      </c>
      <c r="E46" s="1">
        <v>2707</v>
      </c>
      <c r="F46" s="6">
        <v>601</v>
      </c>
      <c r="G46" s="6">
        <v>13679</v>
      </c>
      <c r="H46" s="1">
        <f t="shared" ref="H46:H47" si="84">D46/G46</f>
        <v>1.2418305431683603</v>
      </c>
      <c r="I46" s="3">
        <f>C46*D46</f>
        <v>17326.740000000002</v>
      </c>
      <c r="J46" s="5">
        <f>1/(B46*I46*10^-5)</f>
        <v>5.1994830008466719</v>
      </c>
      <c r="K46" s="16"/>
      <c r="L46" s="1">
        <v>1</v>
      </c>
      <c r="M46" s="1">
        <v>1.1000000000000001</v>
      </c>
      <c r="N46" s="1">
        <v>1.02</v>
      </c>
      <c r="O46" s="6">
        <v>17186</v>
      </c>
      <c r="P46" s="1">
        <v>2707</v>
      </c>
      <c r="Q46" s="6">
        <v>800</v>
      </c>
      <c r="R46" s="6">
        <v>13679</v>
      </c>
      <c r="S46" s="1">
        <f t="shared" ref="S46:S47" si="85">O46/R46</f>
        <v>1.2563783902332042</v>
      </c>
      <c r="T46" s="3">
        <f>N46*O46</f>
        <v>17529.72</v>
      </c>
      <c r="U46" s="5">
        <f>1/(M46*T46*10^-5)</f>
        <v>5.1859978886765381</v>
      </c>
      <c r="V46" s="16"/>
    </row>
    <row r="47" spans="1:22" x14ac:dyDescent="0.25">
      <c r="A47" s="1">
        <v>2</v>
      </c>
      <c r="B47" s="1">
        <v>1.1100000000000001</v>
      </c>
      <c r="C47" s="1">
        <v>1.02</v>
      </c>
      <c r="D47" s="6">
        <v>16664</v>
      </c>
      <c r="E47" s="1">
        <v>2650</v>
      </c>
      <c r="F47" s="6">
        <v>601</v>
      </c>
      <c r="G47" s="6">
        <v>13413</v>
      </c>
      <c r="H47" s="1">
        <f t="shared" si="84"/>
        <v>1.2423767986281966</v>
      </c>
      <c r="I47" s="3">
        <f>C47*D47</f>
        <v>16997.28</v>
      </c>
      <c r="J47" s="5">
        <f>1/(B47*I47*10^-5)</f>
        <v>5.3002651065399924</v>
      </c>
      <c r="K47" s="16"/>
      <c r="L47" s="1">
        <v>2</v>
      </c>
      <c r="M47" s="1">
        <v>1.1000000000000001</v>
      </c>
      <c r="N47" s="1">
        <v>1.02</v>
      </c>
      <c r="O47" s="6">
        <v>16863</v>
      </c>
      <c r="P47" s="1">
        <v>2650</v>
      </c>
      <c r="Q47" s="6">
        <v>800</v>
      </c>
      <c r="R47" s="6">
        <v>13413</v>
      </c>
      <c r="S47" s="1">
        <f t="shared" si="85"/>
        <v>1.257213151420264</v>
      </c>
      <c r="T47" s="3">
        <f>N47*O47</f>
        <v>17200.260000000002</v>
      </c>
      <c r="U47" s="5">
        <f>1/(M47*T47*10^-5)</f>
        <v>5.2853323675974018</v>
      </c>
      <c r="V47" s="16"/>
    </row>
    <row r="48" spans="1:22" x14ac:dyDescent="0.25">
      <c r="A48" s="4" t="s">
        <v>8</v>
      </c>
      <c r="B48" s="2">
        <f t="shared" ref="B48" si="86">(B45+B46+B47)/3</f>
        <v>1.1100000000000001</v>
      </c>
      <c r="C48" s="2">
        <f t="shared" ref="C48" si="87">(C45+C46+C47)/3</f>
        <v>1.02</v>
      </c>
      <c r="D48" s="3">
        <f t="shared" ref="D48" si="88">(D45+D46+D47)/3</f>
        <v>16652.666666666668</v>
      </c>
      <c r="E48" s="3">
        <f t="shared" ref="E48" si="89">(E45+E46+E47)/3</f>
        <v>2648</v>
      </c>
      <c r="F48" s="3">
        <f t="shared" ref="F48" si="90">(F45+F46+F47)/3</f>
        <v>601</v>
      </c>
      <c r="G48" s="3">
        <f t="shared" ref="G48" si="91">(G45+G46+G47)/3</f>
        <v>13403.666666666666</v>
      </c>
      <c r="H48" s="7">
        <f>(H45+H46+H47)/3</f>
        <v>1.2424045561660957</v>
      </c>
      <c r="I48" s="8">
        <f t="shared" ref="I48" si="92">(I45+I46+I47)/3</f>
        <v>16985.72</v>
      </c>
      <c r="J48" s="9">
        <f t="shared" ref="J48" si="93">(J45+J46+J47)/3</f>
        <v>5.3053496478513678</v>
      </c>
      <c r="K48" s="16"/>
      <c r="L48" s="4" t="s">
        <v>8</v>
      </c>
      <c r="M48" s="2">
        <f t="shared" ref="M48" si="94">(M45+M46+M47)/3</f>
        <v>1.1000000000000001</v>
      </c>
      <c r="N48" s="2">
        <f t="shared" ref="N48" si="95">(N45+N46+N47)/3</f>
        <v>1.02</v>
      </c>
      <c r="O48" s="3">
        <f t="shared" ref="O48" si="96">(O45+O46+O47)/3</f>
        <v>16851.666666666668</v>
      </c>
      <c r="P48" s="3">
        <f t="shared" ref="P48" si="97">(P45+P46+P47)/3</f>
        <v>2648</v>
      </c>
      <c r="Q48" s="3">
        <f t="shared" ref="Q48" si="98">(Q45+Q46+Q47)/3</f>
        <v>800</v>
      </c>
      <c r="R48" s="3">
        <f t="shared" ref="R48" si="99">(R45+R46+R47)/3</f>
        <v>13403.666666666666</v>
      </c>
      <c r="S48" s="7">
        <f>(S45+S46+S47)/3</f>
        <v>1.257255569147848</v>
      </c>
      <c r="T48" s="8">
        <f t="shared" ref="T48" si="100">(T45+T46+T47)/3</f>
        <v>17188.7</v>
      </c>
      <c r="U48" s="9">
        <f t="shared" ref="U48" si="101">(U45+U46+U47)/3</f>
        <v>5.2903254760865268</v>
      </c>
      <c r="V48" s="16"/>
    </row>
    <row r="49" spans="1:23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3" x14ac:dyDescent="0.25">
      <c r="A50" s="10" t="s">
        <v>26</v>
      </c>
      <c r="B50" s="10"/>
      <c r="C50" s="10"/>
      <c r="D50" s="10"/>
      <c r="E50" s="10"/>
      <c r="F50" s="10"/>
      <c r="G50" s="10"/>
      <c r="H50" s="10"/>
      <c r="I50" s="10"/>
      <c r="J50" s="10"/>
      <c r="K50" s="16"/>
      <c r="L50" s="10" t="s">
        <v>30</v>
      </c>
      <c r="M50" s="10"/>
      <c r="N50" s="10"/>
      <c r="O50" s="10"/>
      <c r="P50" s="10"/>
      <c r="Q50" s="10"/>
      <c r="R50" s="10"/>
      <c r="S50" s="10"/>
      <c r="T50" s="10"/>
      <c r="U50" s="10"/>
      <c r="V50" s="16"/>
    </row>
    <row r="51" spans="1:23" x14ac:dyDescent="0.25">
      <c r="A51" s="4" t="s">
        <v>0</v>
      </c>
      <c r="B51" s="4" t="s">
        <v>1</v>
      </c>
      <c r="C51" s="4" t="s">
        <v>2</v>
      </c>
      <c r="D51" s="4" t="s">
        <v>4</v>
      </c>
      <c r="E51" s="4" t="s">
        <v>34</v>
      </c>
      <c r="F51" s="4" t="s">
        <v>9</v>
      </c>
      <c r="G51" s="4" t="s">
        <v>3</v>
      </c>
      <c r="H51" s="4" t="s">
        <v>5</v>
      </c>
      <c r="I51" s="4" t="s">
        <v>6</v>
      </c>
      <c r="J51" s="4" t="s">
        <v>7</v>
      </c>
      <c r="K51" s="16"/>
      <c r="L51" s="4" t="s">
        <v>0</v>
      </c>
      <c r="M51" s="4" t="s">
        <v>1</v>
      </c>
      <c r="N51" s="4" t="s">
        <v>2</v>
      </c>
      <c r="O51" s="4" t="s">
        <v>4</v>
      </c>
      <c r="P51" s="4" t="s">
        <v>34</v>
      </c>
      <c r="Q51" s="4" t="s">
        <v>9</v>
      </c>
      <c r="R51" s="4" t="s">
        <v>3</v>
      </c>
      <c r="S51" s="4" t="s">
        <v>5</v>
      </c>
      <c r="T51" s="4" t="s">
        <v>6</v>
      </c>
      <c r="U51" s="4" t="s">
        <v>7</v>
      </c>
      <c r="V51" s="16"/>
    </row>
    <row r="52" spans="1:23" x14ac:dyDescent="0.25">
      <c r="A52" s="1">
        <v>0</v>
      </c>
      <c r="B52" s="1">
        <v>1.1399999999999999</v>
      </c>
      <c r="C52" s="1">
        <v>1.05</v>
      </c>
      <c r="D52" s="6">
        <v>13720</v>
      </c>
      <c r="E52" s="1">
        <v>0</v>
      </c>
      <c r="F52" s="6">
        <v>601</v>
      </c>
      <c r="G52" s="6">
        <v>13119</v>
      </c>
      <c r="H52" s="1">
        <f>D52/G52</f>
        <v>1.0458114185532434</v>
      </c>
      <c r="I52" s="3">
        <f>C52*D52</f>
        <v>14406</v>
      </c>
      <c r="J52" s="5">
        <f>1/(B52*I52*10^-5)</f>
        <v>6.0890808167162307</v>
      </c>
      <c r="K52" s="16"/>
      <c r="L52" s="1">
        <v>0</v>
      </c>
      <c r="M52" s="1">
        <v>1.1299999999999999</v>
      </c>
      <c r="N52" s="1">
        <v>1.05</v>
      </c>
      <c r="O52" s="6">
        <v>13919</v>
      </c>
      <c r="P52" s="1">
        <v>0</v>
      </c>
      <c r="Q52" s="6">
        <v>800</v>
      </c>
      <c r="R52" s="6">
        <v>13119</v>
      </c>
      <c r="S52" s="1">
        <f>O52/R52</f>
        <v>1.0609802576415885</v>
      </c>
      <c r="T52" s="3">
        <f>N52*O52</f>
        <v>14614.95</v>
      </c>
      <c r="U52" s="5">
        <f>1/(M52*T52*10^-5)</f>
        <v>6.0551404706303433</v>
      </c>
      <c r="V52" s="16"/>
    </row>
    <row r="53" spans="1:23" x14ac:dyDescent="0.25">
      <c r="A53" s="1">
        <v>1</v>
      </c>
      <c r="B53" s="1">
        <v>1.1399999999999999</v>
      </c>
      <c r="C53" s="1">
        <v>1.05</v>
      </c>
      <c r="D53" s="6">
        <v>14280</v>
      </c>
      <c r="E53" s="1">
        <v>0</v>
      </c>
      <c r="F53" s="6">
        <v>601</v>
      </c>
      <c r="G53" s="6">
        <v>13679</v>
      </c>
      <c r="H53" s="1">
        <f t="shared" ref="H53:H54" si="102">D53/G53</f>
        <v>1.043935960231011</v>
      </c>
      <c r="I53" s="3">
        <f>C53*D53</f>
        <v>14994</v>
      </c>
      <c r="J53" s="5">
        <f>1/(B53*I53*10^-5)</f>
        <v>5.8502933337077518</v>
      </c>
      <c r="K53" s="16"/>
      <c r="L53" s="1">
        <v>1</v>
      </c>
      <c r="M53" s="1">
        <v>1.1299999999999999</v>
      </c>
      <c r="N53" s="1">
        <v>1.05</v>
      </c>
      <c r="O53" s="6">
        <v>14479</v>
      </c>
      <c r="P53" s="1">
        <v>0</v>
      </c>
      <c r="Q53" s="6">
        <v>800</v>
      </c>
      <c r="R53" s="6">
        <v>13679</v>
      </c>
      <c r="S53" s="1">
        <f t="shared" ref="S53:S54" si="103">O53/R53</f>
        <v>1.0584838072958549</v>
      </c>
      <c r="T53" s="3">
        <f>N53*O53</f>
        <v>15202.95</v>
      </c>
      <c r="U53" s="5">
        <f>1/(M53*T53*10^-5)</f>
        <v>5.8209475938050792</v>
      </c>
      <c r="V53" s="16"/>
    </row>
    <row r="54" spans="1:23" x14ac:dyDescent="0.25">
      <c r="A54" s="1">
        <v>2</v>
      </c>
      <c r="B54" s="1">
        <v>1.1399999999999999</v>
      </c>
      <c r="C54" s="1">
        <v>1.05</v>
      </c>
      <c r="D54" s="6">
        <v>14014</v>
      </c>
      <c r="E54" s="1">
        <v>0</v>
      </c>
      <c r="F54" s="6">
        <v>601</v>
      </c>
      <c r="G54" s="6">
        <v>13413</v>
      </c>
      <c r="H54" s="1">
        <f t="shared" si="102"/>
        <v>1.0448072765227765</v>
      </c>
      <c r="I54" s="3">
        <f>C54*D54</f>
        <v>14714.7</v>
      </c>
      <c r="J54" s="5">
        <f>1/(B54*I54*10^-5)</f>
        <v>5.9613378625193878</v>
      </c>
      <c r="K54" s="16"/>
      <c r="L54" s="1">
        <v>2</v>
      </c>
      <c r="M54" s="1">
        <v>1.1299999999999999</v>
      </c>
      <c r="N54" s="1">
        <v>1.05</v>
      </c>
      <c r="O54" s="6">
        <v>14213</v>
      </c>
      <c r="P54" s="1">
        <v>0</v>
      </c>
      <c r="Q54" s="6">
        <v>800</v>
      </c>
      <c r="R54" s="6">
        <v>13413</v>
      </c>
      <c r="S54" s="1">
        <f t="shared" si="103"/>
        <v>1.0596436293148439</v>
      </c>
      <c r="T54" s="3">
        <f>N54*O54</f>
        <v>14923.650000000001</v>
      </c>
      <c r="U54" s="5">
        <f>1/(M54*T54*10^-5)</f>
        <v>5.9298881454093957</v>
      </c>
      <c r="V54" s="16"/>
    </row>
    <row r="55" spans="1:23" x14ac:dyDescent="0.25">
      <c r="A55" s="4" t="s">
        <v>8</v>
      </c>
      <c r="B55" s="2">
        <f t="shared" ref="B55" si="104">(B52+B53+B54)/3</f>
        <v>1.1399999999999999</v>
      </c>
      <c r="C55" s="2">
        <f t="shared" ref="C55" si="105">(C52+C53+C54)/3</f>
        <v>1.05</v>
      </c>
      <c r="D55" s="3">
        <f t="shared" ref="D55" si="106">(D52+D53+D54)/3</f>
        <v>14004.666666666666</v>
      </c>
      <c r="E55" s="3">
        <f t="shared" ref="E55" si="107">(E52+E53+E54)/3</f>
        <v>0</v>
      </c>
      <c r="F55" s="3">
        <f t="shared" ref="F55" si="108">(F52+F53+F54)/3</f>
        <v>601</v>
      </c>
      <c r="G55" s="3">
        <f t="shared" ref="G55" si="109">(G52+G53+G54)/3</f>
        <v>13403.666666666666</v>
      </c>
      <c r="H55" s="7">
        <f>(H52+H53+H54)/3</f>
        <v>1.0448515517690105</v>
      </c>
      <c r="I55" s="8">
        <f t="shared" ref="I55" si="110">(I52+I53+I54)/3</f>
        <v>14704.9</v>
      </c>
      <c r="J55" s="9">
        <f t="shared" ref="J55" si="111">(J52+J53+J54)/3</f>
        <v>5.9669040043144577</v>
      </c>
      <c r="K55" s="16"/>
      <c r="L55" s="4" t="s">
        <v>8</v>
      </c>
      <c r="M55" s="2">
        <f t="shared" ref="M55:O55" si="112">(M52+M53+M54)/3</f>
        <v>1.1299999999999999</v>
      </c>
      <c r="N55" s="2">
        <f t="shared" si="112"/>
        <v>1.05</v>
      </c>
      <c r="O55" s="3">
        <f t="shared" si="112"/>
        <v>14203.666666666666</v>
      </c>
      <c r="P55" s="3">
        <f t="shared" ref="P55" si="113">(P52+P53+P54)/3</f>
        <v>0</v>
      </c>
      <c r="Q55" s="3">
        <f t="shared" ref="Q55" si="114">(Q52+Q53+Q54)/3</f>
        <v>800</v>
      </c>
      <c r="R55" s="3">
        <f>(R52+R53+R54)/3</f>
        <v>13403.666666666666</v>
      </c>
      <c r="S55" s="7">
        <f>(S52+S53+S54)/3</f>
        <v>1.0597025647507625</v>
      </c>
      <c r="T55" s="8">
        <f t="shared" ref="T55:U55" si="115">(T52+T53+T54)/3</f>
        <v>14913.85</v>
      </c>
      <c r="U55" s="9">
        <f t="shared" si="115"/>
        <v>5.9353254032816061</v>
      </c>
      <c r="V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</sheetData>
  <mergeCells count="46">
    <mergeCell ref="V1:V56"/>
    <mergeCell ref="W14:X14"/>
    <mergeCell ref="A7:J7"/>
    <mergeCell ref="L7:U7"/>
    <mergeCell ref="L14:U14"/>
    <mergeCell ref="L21:U21"/>
    <mergeCell ref="A21:J21"/>
    <mergeCell ref="A14:J14"/>
    <mergeCell ref="A35:J35"/>
    <mergeCell ref="L35:U35"/>
    <mergeCell ref="L42:U42"/>
    <mergeCell ref="L49:U49"/>
    <mergeCell ref="A49:J49"/>
    <mergeCell ref="A42:J42"/>
    <mergeCell ref="A8:J8"/>
    <mergeCell ref="A29:J29"/>
    <mergeCell ref="L8:U8"/>
    <mergeCell ref="L22:U22"/>
    <mergeCell ref="A22:J22"/>
    <mergeCell ref="K1:K56"/>
    <mergeCell ref="A56:J56"/>
    <mergeCell ref="L56:U56"/>
    <mergeCell ref="L43:U43"/>
    <mergeCell ref="A43:J43"/>
    <mergeCell ref="L29:U29"/>
    <mergeCell ref="L15:U15"/>
    <mergeCell ref="A15:J15"/>
    <mergeCell ref="L36:U36"/>
    <mergeCell ref="A36:J36"/>
    <mergeCell ref="A1:J1"/>
    <mergeCell ref="L50:U50"/>
    <mergeCell ref="A50:J50"/>
    <mergeCell ref="L1:U1"/>
    <mergeCell ref="W1:X1"/>
    <mergeCell ref="W12:X12"/>
    <mergeCell ref="W13:X13"/>
    <mergeCell ref="W2:X2"/>
    <mergeCell ref="W3:X3"/>
    <mergeCell ref="W4:X4"/>
    <mergeCell ref="W10:X10"/>
    <mergeCell ref="W11:X11"/>
    <mergeCell ref="W5:X5"/>
    <mergeCell ref="W6:X6"/>
    <mergeCell ref="W7:X7"/>
    <mergeCell ref="W8:X8"/>
    <mergeCell ref="W9:X9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Γιάννης Φώτης</dc:creator>
  <cp:lastModifiedBy>Γιάννης Φώτης</cp:lastModifiedBy>
  <dcterms:created xsi:type="dcterms:W3CDTF">2021-12-06T15:11:56Z</dcterms:created>
  <dcterms:modified xsi:type="dcterms:W3CDTF">2021-12-07T12:36:54Z</dcterms:modified>
</cp:coreProperties>
</file>