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1"/>
  </bookViews>
  <sheets>
    <sheet name="Experiment 1" sheetId="1" state="visible" r:id="rId2"/>
    <sheet name="Experiment 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<sst xmlns="http://schemas.openxmlformats.org/spreadsheetml/2006/main" count="32" uniqueCount="22">
  <si>
    <t xml:space="preserve">Experiment 1: Malus' Law</t>
  </si>
  <si>
    <t xml:space="preserve">Intensity</t>
  </si>
  <si>
    <t xml:space="preserve">Potential Difference (mV)</t>
  </si>
  <si>
    <t xml:space="preserve">Angle Reading
(Degrees)</t>
  </si>
  <si>
    <t xml:space="preserve">Angle of Polarization (Degrees)</t>
  </si>
  <si>
    <t xml:space="preserve">V max</t>
  </si>
  <si>
    <t xml:space="preserve">MICROSCOPE SLIDE</t>
  </si>
  <si>
    <t xml:space="preserve">Incident Angle m
(rad)</t>
  </si>
  <si>
    <t xml:space="preserve">Transmitted Angle
(rad)</t>
  </si>
  <si>
    <t xml:space="preserve">Incident Angle m+1
(rad)</t>
  </si>
  <si>
    <t xml:space="preserve">d</t>
  </si>
  <si>
    <t xml:space="preserve">lambda</t>
  </si>
  <si>
    <t xml:space="preserve">m</t>
  </si>
  <si>
    <t xml:space="preserve">nm</t>
  </si>
  <si>
    <t xml:space="preserve">mm</t>
  </si>
  <si>
    <t xml:space="preserve">NOTE: This version of Excel cannot operate trig functions in degrees; only RAD</t>
  </si>
  <si>
    <t xml:space="preserve">COVER SLIP</t>
  </si>
  <si>
    <t xml:space="preserve">Caliper</t>
  </si>
  <si>
    <t xml:space="preserve">Microscope Slide</t>
  </si>
  <si>
    <t xml:space="preserve">Experiment 3 Reference:</t>
  </si>
  <si>
    <t xml:space="preserve">Antimony Slide Sample</t>
  </si>
  <si>
    <t xml:space="preserve">Index of Refraction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</si>
</sst>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Malus' Law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'Experiment 1'!$D$3:$D$35</c:f>
              <c:numCache>
                <c:formatCode>General</c:formatCode>
                <c:ptCount val="33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18</c:v>
                </c:pt>
                <c:pt idx="7">
                  <c:v>22</c:v>
                </c:pt>
                <c:pt idx="8">
                  <c:v>30</c:v>
                </c:pt>
                <c:pt idx="9">
                  <c:v>38</c:v>
                </c:pt>
                <c:pt idx="10">
                  <c:v>48</c:v>
                </c:pt>
                <c:pt idx="11">
                  <c:v>58</c:v>
                </c:pt>
                <c:pt idx="12">
                  <c:v>68</c:v>
                </c:pt>
                <c:pt idx="13">
                  <c:v>78</c:v>
                </c:pt>
                <c:pt idx="14">
                  <c:v>80</c:v>
                </c:pt>
                <c:pt idx="15">
                  <c:v>88</c:v>
                </c:pt>
                <c:pt idx="16">
                  <c:v>90</c:v>
                </c:pt>
                <c:pt idx="17">
                  <c:v>92</c:v>
                </c:pt>
                <c:pt idx="18">
                  <c:v>96</c:v>
                </c:pt>
                <c:pt idx="19">
                  <c:v>100</c:v>
                </c:pt>
                <c:pt idx="20">
                  <c:v>108</c:v>
                </c:pt>
                <c:pt idx="21">
                  <c:v>118</c:v>
                </c:pt>
                <c:pt idx="22">
                  <c:v>126</c:v>
                </c:pt>
                <c:pt idx="23">
                  <c:v>132</c:v>
                </c:pt>
                <c:pt idx="24">
                  <c:v>136</c:v>
                </c:pt>
                <c:pt idx="25">
                  <c:v>140</c:v>
                </c:pt>
                <c:pt idx="26">
                  <c:v>150</c:v>
                </c:pt>
                <c:pt idx="27">
                  <c:v>160</c:v>
                </c:pt>
                <c:pt idx="28">
                  <c:v>168</c:v>
                </c:pt>
                <c:pt idx="29">
                  <c:v>170</c:v>
                </c:pt>
                <c:pt idx="30">
                  <c:v>174</c:v>
                </c:pt>
                <c:pt idx="31">
                  <c:v>176</c:v>
                </c:pt>
                <c:pt idx="32">
                  <c:v>180</c:v>
                </c:pt>
              </c:numCache>
            </c:numRef>
          </c:xVal>
          <c:yVal>
            <c:numRef>
              <c:f>'Experiment 1'!$A$3:$A$35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0.929411764705882</c:v>
                </c:pt>
                <c:pt idx="6">
                  <c:v>0.929411764705882</c:v>
                </c:pt>
                <c:pt idx="7">
                  <c:v>0.929411764705882</c:v>
                </c:pt>
                <c:pt idx="8">
                  <c:v>0.858823529411765</c:v>
                </c:pt>
                <c:pt idx="9">
                  <c:v>0.717647058823529</c:v>
                </c:pt>
                <c:pt idx="10">
                  <c:v>0.576470588235294</c:v>
                </c:pt>
                <c:pt idx="11">
                  <c:v>0.435294117647059</c:v>
                </c:pt>
                <c:pt idx="12">
                  <c:v>0.305882352941176</c:v>
                </c:pt>
                <c:pt idx="13">
                  <c:v>0.164705882352941</c:v>
                </c:pt>
                <c:pt idx="14">
                  <c:v>0.0941176470588235</c:v>
                </c:pt>
                <c:pt idx="15">
                  <c:v>0.0235294117647059</c:v>
                </c:pt>
                <c:pt idx="16">
                  <c:v>0.0235294117647059</c:v>
                </c:pt>
                <c:pt idx="17">
                  <c:v>0.0235294117647059</c:v>
                </c:pt>
                <c:pt idx="18">
                  <c:v>0.0235294117647059</c:v>
                </c:pt>
                <c:pt idx="19">
                  <c:v>0.0235294117647059</c:v>
                </c:pt>
                <c:pt idx="20">
                  <c:v>0.0235294117647059</c:v>
                </c:pt>
                <c:pt idx="21">
                  <c:v>0.0941176470588235</c:v>
                </c:pt>
                <c:pt idx="22">
                  <c:v>0.164705882352941</c:v>
                </c:pt>
                <c:pt idx="23">
                  <c:v>0.235294117647059</c:v>
                </c:pt>
                <c:pt idx="24">
                  <c:v>0.305882352941176</c:v>
                </c:pt>
                <c:pt idx="25">
                  <c:v>0.376470588235294</c:v>
                </c:pt>
                <c:pt idx="26">
                  <c:v>0.576470588235294</c:v>
                </c:pt>
                <c:pt idx="27">
                  <c:v>0.717647058823529</c:v>
                </c:pt>
                <c:pt idx="28">
                  <c:v>0.858823529411765</c:v>
                </c:pt>
                <c:pt idx="29">
                  <c:v>0.858823529411765</c:v>
                </c:pt>
                <c:pt idx="30">
                  <c:v>0.929411764705882</c:v>
                </c:pt>
                <c:pt idx="31">
                  <c:v>0.929411764705882</c:v>
                </c:pt>
                <c:pt idx="32">
                  <c:v>1</c:v>
                </c:pt>
              </c:numCache>
            </c:numRef>
          </c:yVal>
          <c:smooth val="0"/>
        </c:ser>
        <c:axId val="10485860"/>
        <c:axId val="77915303"/>
      </c:scatterChart>
      <c:valAx>
        <c:axId val="10485860"/>
        <c:scaling>
          <c:orientation val="minMax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Angle (degrees)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915303"/>
        <c:crosses val="autoZero"/>
        <c:crossBetween val="midCat"/>
      </c:valAx>
      <c:valAx>
        <c:axId val="7791530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Intensity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48586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9360</xdr:colOff>
      <xdr:row>1</xdr:row>
      <xdr:rowOff>528480</xdr:rowOff>
    </xdr:from>
    <xdr:to>
      <xdr:col>13</xdr:col>
      <xdr:colOff>313920</xdr:colOff>
      <xdr:row>16</xdr:row>
      <xdr:rowOff>32760</xdr:rowOff>
    </xdr:to>
    <xdr:graphicFrame>
      <xdr:nvGraphicFramePr>
        <xdr:cNvPr id="0" name="Chart 1"/>
        <xdr:cNvGraphicFramePr/>
      </xdr:nvGraphicFramePr>
      <xdr:xfrm>
        <a:off x="7267320" y="718920"/>
        <a:ext cx="5971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" min="1" style="1" width="9.10526315789474"/>
    <col collapsed="false" hidden="false" max="3" min="2" style="1" width="15.4251012145749"/>
    <col collapsed="false" hidden="false" max="4" min="4" style="1" width="23.4574898785425"/>
    <col collapsed="false" hidden="false" max="1025" min="5" style="1" width="9.10526315789474"/>
  </cols>
  <sheetData>
    <row r="1" customFormat="false" ht="15" hidden="false" customHeight="true" outlineLevel="0" collapsed="false">
      <c r="A1" s="0"/>
      <c r="B1" s="2" t="s">
        <v>0</v>
      </c>
      <c r="C1" s="2"/>
      <c r="D1" s="2"/>
      <c r="E1" s="2"/>
    </row>
    <row r="2" customFormat="false" ht="45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customFormat="false" ht="15" hidden="false" customHeight="false" outlineLevel="0" collapsed="false">
      <c r="A3" s="1" t="n">
        <f aca="false">B3/$E$3</f>
        <v>1</v>
      </c>
      <c r="B3" s="1" t="n">
        <v>850</v>
      </c>
      <c r="C3" s="1" t="n">
        <v>352</v>
      </c>
      <c r="D3" s="1" t="n">
        <v>0</v>
      </c>
      <c r="E3" s="1" t="n">
        <v>850</v>
      </c>
    </row>
    <row r="4" customFormat="false" ht="15" hidden="false" customHeight="false" outlineLevel="0" collapsed="false">
      <c r="A4" s="1" t="n">
        <f aca="false">B4/$E$3</f>
        <v>1</v>
      </c>
      <c r="B4" s="1" t="n">
        <v>850</v>
      </c>
      <c r="C4" s="1" t="n">
        <v>354</v>
      </c>
      <c r="D4" s="1" t="n">
        <v>2</v>
      </c>
    </row>
    <row r="5" customFormat="false" ht="15" hidden="false" customHeight="false" outlineLevel="0" collapsed="false">
      <c r="A5" s="1" t="n">
        <f aca="false">B5/$E$3</f>
        <v>1</v>
      </c>
      <c r="B5" s="1" t="n">
        <v>850</v>
      </c>
      <c r="C5" s="1" t="n">
        <v>0</v>
      </c>
      <c r="D5" s="1" t="n">
        <v>6</v>
      </c>
    </row>
    <row r="6" customFormat="false" ht="15" hidden="false" customHeight="false" outlineLevel="0" collapsed="false">
      <c r="A6" s="1" t="n">
        <f aca="false">B6/$E$3</f>
        <v>1</v>
      </c>
      <c r="B6" s="1" t="n">
        <v>850</v>
      </c>
      <c r="C6" s="1" t="n">
        <v>4</v>
      </c>
      <c r="D6" s="1" t="n">
        <v>10</v>
      </c>
    </row>
    <row r="7" customFormat="false" ht="15" hidden="false" customHeight="false" outlineLevel="0" collapsed="false">
      <c r="A7" s="1" t="n">
        <f aca="false">B7/$E$3</f>
        <v>1</v>
      </c>
      <c r="B7" s="1" t="n">
        <v>850</v>
      </c>
      <c r="C7" s="1" t="n">
        <v>6</v>
      </c>
      <c r="D7" s="1" t="n">
        <v>12</v>
      </c>
    </row>
    <row r="8" customFormat="false" ht="15" hidden="false" customHeight="false" outlineLevel="0" collapsed="false">
      <c r="A8" s="1" t="n">
        <f aca="false">B8/$E$3</f>
        <v>0.929411764705882</v>
      </c>
      <c r="B8" s="1" t="n">
        <v>790</v>
      </c>
      <c r="C8" s="1" t="n">
        <v>8</v>
      </c>
      <c r="D8" s="1" t="n">
        <v>14</v>
      </c>
    </row>
    <row r="9" customFormat="false" ht="15" hidden="false" customHeight="false" outlineLevel="0" collapsed="false">
      <c r="A9" s="1" t="n">
        <f aca="false">B9/$E$3</f>
        <v>0.929411764705882</v>
      </c>
      <c r="B9" s="1" t="n">
        <v>790</v>
      </c>
      <c r="C9" s="1" t="n">
        <v>12</v>
      </c>
      <c r="D9" s="1" t="n">
        <v>18</v>
      </c>
    </row>
    <row r="10" customFormat="false" ht="15" hidden="false" customHeight="false" outlineLevel="0" collapsed="false">
      <c r="A10" s="1" t="n">
        <f aca="false">B10/$E$3</f>
        <v>0.929411764705882</v>
      </c>
      <c r="B10" s="1" t="n">
        <v>790</v>
      </c>
      <c r="C10" s="1" t="n">
        <v>16</v>
      </c>
      <c r="D10" s="1" t="n">
        <v>22</v>
      </c>
    </row>
    <row r="11" customFormat="false" ht="15" hidden="false" customHeight="false" outlineLevel="0" collapsed="false">
      <c r="A11" s="1" t="n">
        <f aca="false">B11/$E$3</f>
        <v>0.858823529411765</v>
      </c>
      <c r="B11" s="1" t="n">
        <v>730</v>
      </c>
      <c r="C11" s="1" t="n">
        <v>24</v>
      </c>
      <c r="D11" s="1" t="n">
        <v>30</v>
      </c>
    </row>
    <row r="12" customFormat="false" ht="15" hidden="false" customHeight="false" outlineLevel="0" collapsed="false">
      <c r="A12" s="1" t="n">
        <f aca="false">B12/$E$3</f>
        <v>0.717647058823529</v>
      </c>
      <c r="B12" s="1" t="n">
        <v>610</v>
      </c>
      <c r="C12" s="1" t="n">
        <v>32</v>
      </c>
      <c r="D12" s="1" t="n">
        <v>38</v>
      </c>
    </row>
    <row r="13" customFormat="false" ht="15" hidden="false" customHeight="false" outlineLevel="0" collapsed="false">
      <c r="A13" s="1" t="n">
        <f aca="false">B13/$E$3</f>
        <v>0.576470588235294</v>
      </c>
      <c r="B13" s="1" t="n">
        <v>490</v>
      </c>
      <c r="C13" s="1" t="n">
        <v>42</v>
      </c>
      <c r="D13" s="1" t="n">
        <v>48</v>
      </c>
    </row>
    <row r="14" customFormat="false" ht="15" hidden="false" customHeight="false" outlineLevel="0" collapsed="false">
      <c r="A14" s="1" t="n">
        <f aca="false">B14/$E$3</f>
        <v>0.435294117647059</v>
      </c>
      <c r="B14" s="1" t="n">
        <v>370</v>
      </c>
      <c r="C14" s="1" t="n">
        <v>50</v>
      </c>
      <c r="D14" s="1" t="n">
        <v>58</v>
      </c>
    </row>
    <row r="15" customFormat="false" ht="15" hidden="false" customHeight="false" outlineLevel="0" collapsed="false">
      <c r="A15" s="1" t="n">
        <f aca="false">B15/$E$3</f>
        <v>0.305882352941176</v>
      </c>
      <c r="B15" s="1" t="n">
        <v>260</v>
      </c>
      <c r="C15" s="1" t="n">
        <v>60</v>
      </c>
      <c r="D15" s="1" t="n">
        <v>68</v>
      </c>
    </row>
    <row r="16" customFormat="false" ht="15" hidden="false" customHeight="false" outlineLevel="0" collapsed="false">
      <c r="A16" s="1" t="n">
        <f aca="false">B16/$E$3</f>
        <v>0.164705882352941</v>
      </c>
      <c r="B16" s="1" t="n">
        <v>140</v>
      </c>
      <c r="C16" s="1" t="n">
        <v>70</v>
      </c>
      <c r="D16" s="1" t="n">
        <v>78</v>
      </c>
    </row>
    <row r="17" customFormat="false" ht="15" hidden="false" customHeight="false" outlineLevel="0" collapsed="false">
      <c r="A17" s="1" t="n">
        <f aca="false">B17/$E$3</f>
        <v>0.0941176470588235</v>
      </c>
      <c r="B17" s="1" t="n">
        <v>80</v>
      </c>
      <c r="C17" s="1" t="n">
        <v>78</v>
      </c>
      <c r="D17" s="1" t="n">
        <v>80</v>
      </c>
    </row>
    <row r="18" customFormat="false" ht="15" hidden="false" customHeight="false" outlineLevel="0" collapsed="false">
      <c r="A18" s="1" t="n">
        <f aca="false">B18/$E$3</f>
        <v>0.0235294117647059</v>
      </c>
      <c r="B18" s="1" t="n">
        <v>20</v>
      </c>
      <c r="C18" s="1" t="n">
        <v>80</v>
      </c>
      <c r="D18" s="1" t="n">
        <v>88</v>
      </c>
    </row>
    <row r="19" customFormat="false" ht="15" hidden="false" customHeight="false" outlineLevel="0" collapsed="false">
      <c r="A19" s="1" t="n">
        <f aca="false">B19/$E$3</f>
        <v>0.0235294117647059</v>
      </c>
      <c r="B19" s="1" t="n">
        <v>20</v>
      </c>
      <c r="C19" s="1" t="n">
        <v>82</v>
      </c>
      <c r="D19" s="1" t="n">
        <v>90</v>
      </c>
    </row>
    <row r="20" customFormat="false" ht="15" hidden="false" customHeight="false" outlineLevel="0" collapsed="false">
      <c r="A20" s="1" t="n">
        <f aca="false">B20/$E$3</f>
        <v>0.0235294117647059</v>
      </c>
      <c r="B20" s="1" t="n">
        <v>20</v>
      </c>
      <c r="C20" s="1" t="n">
        <v>84</v>
      </c>
      <c r="D20" s="1" t="n">
        <v>92</v>
      </c>
    </row>
    <row r="21" customFormat="false" ht="15" hidden="false" customHeight="false" outlineLevel="0" collapsed="false">
      <c r="A21" s="1" t="n">
        <f aca="false">B21/$E$3</f>
        <v>0.0235294117647059</v>
      </c>
      <c r="B21" s="1" t="n">
        <v>20</v>
      </c>
      <c r="C21" s="1" t="n">
        <v>88</v>
      </c>
      <c r="D21" s="1" t="n">
        <v>96</v>
      </c>
    </row>
    <row r="22" customFormat="false" ht="15" hidden="false" customHeight="false" outlineLevel="0" collapsed="false">
      <c r="A22" s="1" t="n">
        <f aca="false">B22/$E$3</f>
        <v>0.0235294117647059</v>
      </c>
      <c r="B22" s="1" t="n">
        <v>20</v>
      </c>
      <c r="C22" s="1" t="n">
        <v>92</v>
      </c>
      <c r="D22" s="1" t="n">
        <v>100</v>
      </c>
    </row>
    <row r="23" customFormat="false" ht="15" hidden="false" customHeight="false" outlineLevel="0" collapsed="false">
      <c r="A23" s="1" t="n">
        <f aca="false">B23/$E$3</f>
        <v>0.0235294117647059</v>
      </c>
      <c r="B23" s="1" t="n">
        <v>20</v>
      </c>
      <c r="C23" s="1" t="n">
        <v>100</v>
      </c>
      <c r="D23" s="1" t="n">
        <v>108</v>
      </c>
    </row>
    <row r="24" customFormat="false" ht="15" hidden="false" customHeight="false" outlineLevel="0" collapsed="false">
      <c r="A24" s="1" t="n">
        <f aca="false">B24/$E$3</f>
        <v>0.0941176470588235</v>
      </c>
      <c r="B24" s="1" t="n">
        <v>80</v>
      </c>
      <c r="C24" s="1" t="n">
        <v>110</v>
      </c>
      <c r="D24" s="1" t="n">
        <v>118</v>
      </c>
    </row>
    <row r="25" customFormat="false" ht="15" hidden="false" customHeight="false" outlineLevel="0" collapsed="false">
      <c r="A25" s="1" t="n">
        <f aca="false">B25/$E$3</f>
        <v>0.164705882352941</v>
      </c>
      <c r="B25" s="1" t="n">
        <v>140</v>
      </c>
      <c r="C25" s="1" t="n">
        <v>118</v>
      </c>
      <c r="D25" s="1" t="n">
        <v>126</v>
      </c>
    </row>
    <row r="26" customFormat="false" ht="15" hidden="false" customHeight="false" outlineLevel="0" collapsed="false">
      <c r="A26" s="1" t="n">
        <f aca="false">B26/$E$3</f>
        <v>0.235294117647059</v>
      </c>
      <c r="B26" s="1" t="n">
        <v>200</v>
      </c>
      <c r="C26" s="1" t="n">
        <v>124</v>
      </c>
      <c r="D26" s="1" t="n">
        <v>132</v>
      </c>
    </row>
    <row r="27" customFormat="false" ht="15" hidden="false" customHeight="false" outlineLevel="0" collapsed="false">
      <c r="A27" s="1" t="n">
        <f aca="false">B27/$E$3</f>
        <v>0.305882352941176</v>
      </c>
      <c r="B27" s="1" t="n">
        <v>260</v>
      </c>
      <c r="C27" s="1" t="n">
        <v>128</v>
      </c>
      <c r="D27" s="1" t="n">
        <v>136</v>
      </c>
    </row>
    <row r="28" customFormat="false" ht="15" hidden="false" customHeight="false" outlineLevel="0" collapsed="false">
      <c r="A28" s="1" t="n">
        <f aca="false">B28/$E$3</f>
        <v>0.376470588235294</v>
      </c>
      <c r="B28" s="1" t="n">
        <v>320</v>
      </c>
      <c r="C28" s="1" t="n">
        <v>132</v>
      </c>
      <c r="D28" s="1" t="n">
        <v>140</v>
      </c>
    </row>
    <row r="29" customFormat="false" ht="15" hidden="false" customHeight="false" outlineLevel="0" collapsed="false">
      <c r="A29" s="1" t="n">
        <f aca="false">B29/$E$3</f>
        <v>0.576470588235294</v>
      </c>
      <c r="B29" s="1" t="n">
        <v>490</v>
      </c>
      <c r="C29" s="1" t="n">
        <v>142</v>
      </c>
      <c r="D29" s="1" t="n">
        <v>150</v>
      </c>
    </row>
    <row r="30" customFormat="false" ht="15" hidden="false" customHeight="false" outlineLevel="0" collapsed="false">
      <c r="A30" s="1" t="n">
        <f aca="false">B30/$E$3</f>
        <v>0.717647058823529</v>
      </c>
      <c r="B30" s="1" t="n">
        <v>610</v>
      </c>
      <c r="C30" s="1" t="n">
        <v>152</v>
      </c>
      <c r="D30" s="1" t="n">
        <v>160</v>
      </c>
    </row>
    <row r="31" customFormat="false" ht="15" hidden="false" customHeight="false" outlineLevel="0" collapsed="false">
      <c r="A31" s="1" t="n">
        <f aca="false">B31/$E$3</f>
        <v>0.858823529411765</v>
      </c>
      <c r="B31" s="1" t="n">
        <v>730</v>
      </c>
      <c r="C31" s="1" t="n">
        <v>160</v>
      </c>
      <c r="D31" s="1" t="n">
        <v>168</v>
      </c>
    </row>
    <row r="32" customFormat="false" ht="15" hidden="false" customHeight="false" outlineLevel="0" collapsed="false">
      <c r="A32" s="1" t="n">
        <f aca="false">B32/$E$3</f>
        <v>0.858823529411765</v>
      </c>
      <c r="B32" s="1" t="n">
        <v>730</v>
      </c>
      <c r="C32" s="1" t="n">
        <v>162</v>
      </c>
      <c r="D32" s="1" t="n">
        <v>170</v>
      </c>
    </row>
    <row r="33" customFormat="false" ht="15" hidden="false" customHeight="false" outlineLevel="0" collapsed="false">
      <c r="A33" s="1" t="n">
        <f aca="false">B33/$E$3</f>
        <v>0.929411764705882</v>
      </c>
      <c r="B33" s="1" t="n">
        <v>790</v>
      </c>
      <c r="C33" s="1" t="n">
        <v>166</v>
      </c>
      <c r="D33" s="1" t="n">
        <v>174</v>
      </c>
    </row>
    <row r="34" customFormat="false" ht="15" hidden="false" customHeight="false" outlineLevel="0" collapsed="false">
      <c r="A34" s="1" t="n">
        <f aca="false">B34/$E$3</f>
        <v>0.929411764705882</v>
      </c>
      <c r="B34" s="1" t="n">
        <v>790</v>
      </c>
      <c r="C34" s="1" t="n">
        <v>170</v>
      </c>
      <c r="D34" s="1" t="n">
        <v>176</v>
      </c>
    </row>
    <row r="35" customFormat="false" ht="15" hidden="false" customHeight="false" outlineLevel="0" collapsed="false">
      <c r="A35" s="1" t="n">
        <f aca="false">B35/$E$3</f>
        <v>1</v>
      </c>
      <c r="B35" s="1" t="n">
        <v>850</v>
      </c>
      <c r="C35" s="1" t="n">
        <v>172</v>
      </c>
      <c r="D35" s="1" t="n">
        <v>180</v>
      </c>
    </row>
  </sheetData>
  <mergeCells count="1">
    <mergeCell ref="B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5"/>
  <cols>
    <col collapsed="false" hidden="false" max="5" min="1" style="4" width="18.4251012145749"/>
    <col collapsed="false" hidden="false" max="6" min="6" style="0" width="10.0688259109312"/>
    <col collapsed="false" hidden="false" max="1025" min="7" style="0" width="8.57085020242915"/>
  </cols>
  <sheetData>
    <row r="1" customFormat="false" ht="15" hidden="false" customHeight="false" outlineLevel="0" collapsed="false">
      <c r="A1" s="5" t="s">
        <v>6</v>
      </c>
      <c r="B1" s="0"/>
      <c r="C1" s="0"/>
      <c r="D1" s="0"/>
      <c r="E1" s="0"/>
    </row>
    <row r="2" customFormat="false" ht="30" hidden="false" customHeight="false" outlineLevel="0" collapsed="false">
      <c r="A2" s="6" t="s">
        <v>7</v>
      </c>
      <c r="B2" s="7" t="s">
        <v>8</v>
      </c>
      <c r="C2" s="6" t="s">
        <v>9</v>
      </c>
      <c r="D2" s="7" t="s">
        <v>8</v>
      </c>
      <c r="E2" s="3" t="s">
        <v>10</v>
      </c>
      <c r="G2" s="8" t="s">
        <v>11</v>
      </c>
    </row>
    <row r="3" customFormat="false" ht="15" hidden="false" customHeight="false" outlineLevel="0" collapsed="false">
      <c r="A3" s="4" t="n">
        <f aca="false">RADIANS(19.4104)</f>
        <v>0.338775389129107</v>
      </c>
      <c r="B3" s="4" t="n">
        <f aca="false">ASIN(SIN(A3)/1.5)</f>
        <v>0.223408699377471</v>
      </c>
      <c r="C3" s="4" t="n">
        <f aca="false">RADIANS(19.16)</f>
        <v>0.334405084682114</v>
      </c>
      <c r="D3" s="4" t="n">
        <f aca="false">ASIN(SIN(C3)/1.5)</f>
        <v>0.2205894675843</v>
      </c>
      <c r="E3" s="4" t="n">
        <f aca="false">(($G$3/(2*1.5))/(COS(D3)-COS(B3)))*10^-9</f>
        <v>0.000339810299332545</v>
      </c>
      <c r="F3" s="0" t="s">
        <v>12</v>
      </c>
      <c r="G3" s="0" t="n">
        <f aca="false">632.8</f>
        <v>632.8</v>
      </c>
      <c r="H3" s="0" t="s">
        <v>13</v>
      </c>
    </row>
    <row r="4" customFormat="false" ht="15" hidden="false" customHeight="false" outlineLevel="0" collapsed="false">
      <c r="A4" s="0"/>
      <c r="B4" s="0"/>
      <c r="C4" s="0"/>
      <c r="D4" s="0"/>
      <c r="E4" s="4" t="n">
        <f aca="false">E3*1000</f>
        <v>0.339810299332545</v>
      </c>
      <c r="F4" s="0" t="s">
        <v>14</v>
      </c>
    </row>
    <row r="5" customFormat="false" ht="15" hidden="false" customHeight="false" outlineLevel="0" collapsed="false">
      <c r="A5" s="4" t="n">
        <f aca="false">RADIANS(22.2432)</f>
        <v>0.388217076179603</v>
      </c>
      <c r="B5" s="4" t="n">
        <f aca="false">ASIN(SIN(A5)/1.5)</f>
        <v>0.255117574637467</v>
      </c>
      <c r="C5" s="4" t="n">
        <f aca="false">RADIANS(21.8931)</f>
        <v>0.382106678468371</v>
      </c>
      <c r="D5" s="4" t="n">
        <f aca="false">ASIN(SIN(C5)/1.5)</f>
        <v>0.251218121481243</v>
      </c>
      <c r="E5" s="4" t="n">
        <f aca="false">(($G$3/(2*1.5))/(COS(D5)-COS(B5)))*10^-9</f>
        <v>0.000215964546116295</v>
      </c>
      <c r="F5" s="0" t="s">
        <v>12</v>
      </c>
    </row>
    <row r="6" customFormat="false" ht="15" hidden="false" customHeight="false" outlineLevel="0" collapsed="false">
      <c r="A6" s="0"/>
      <c r="B6" s="0"/>
      <c r="C6" s="0"/>
      <c r="D6" s="0"/>
      <c r="E6" s="4" t="n">
        <f aca="false">E5*1000</f>
        <v>0.215964546116295</v>
      </c>
      <c r="F6" s="0" t="s">
        <v>14</v>
      </c>
    </row>
    <row r="7" customFormat="false" ht="15" hidden="false" customHeight="false" outlineLevel="0" collapsed="false">
      <c r="A7" s="0"/>
      <c r="B7" s="9" t="s">
        <v>15</v>
      </c>
      <c r="C7" s="0"/>
      <c r="D7" s="0"/>
      <c r="E7" s="0"/>
    </row>
    <row r="8" customFormat="false" ht="15" hidden="false" customHeight="false" outlineLevel="0" collapsed="false">
      <c r="A8" s="5" t="s">
        <v>16</v>
      </c>
      <c r="B8" s="0"/>
      <c r="C8" s="0"/>
      <c r="D8" s="0"/>
      <c r="E8" s="0"/>
    </row>
    <row r="9" customFormat="false" ht="30" hidden="false" customHeight="false" outlineLevel="0" collapsed="false">
      <c r="A9" s="6" t="s">
        <v>7</v>
      </c>
      <c r="B9" s="7" t="s">
        <v>8</v>
      </c>
      <c r="C9" s="6" t="s">
        <v>9</v>
      </c>
      <c r="D9" s="7" t="s">
        <v>8</v>
      </c>
      <c r="E9" s="5" t="s">
        <v>10</v>
      </c>
    </row>
    <row r="10" customFormat="false" ht="15" hidden="false" customHeight="false" outlineLevel="0" collapsed="false">
      <c r="A10" s="4" t="n">
        <f aca="false">RADIANS(23.2382)</f>
        <v>0.405583102236946</v>
      </c>
      <c r="B10" s="4" t="n">
        <f aca="false">ASIN(SIN(A10)/1.5)</f>
        <v>0.266168102333682</v>
      </c>
      <c r="C10" s="4" t="n">
        <f aca="false">RADIANS(23.6502)</f>
        <v>0.412773858755163</v>
      </c>
      <c r="D10" s="4" t="n">
        <f aca="false">ASIN(SIN(C10)/1.5)</f>
        <v>0.270729569225095</v>
      </c>
      <c r="E10" s="4" t="n">
        <f aca="false">(($G$3/(2*1.5))/(COS(B10)-COS(D10)))*10^-9</f>
        <v>0.000174344539944516</v>
      </c>
      <c r="F10" s="0" t="s">
        <v>12</v>
      </c>
    </row>
    <row r="11" customFormat="false" ht="15" hidden="false" customHeight="false" outlineLevel="0" collapsed="false">
      <c r="A11" s="0"/>
      <c r="B11" s="0"/>
      <c r="D11" s="0"/>
      <c r="E11" s="4" t="n">
        <f aca="false">E10*1000</f>
        <v>0.174344539944516</v>
      </c>
      <c r="F11" s="0" t="s">
        <v>14</v>
      </c>
    </row>
    <row r="12" customFormat="false" ht="15" hidden="false" customHeight="false" outlineLevel="0" collapsed="false">
      <c r="A12" s="0"/>
      <c r="B12" s="0"/>
      <c r="D12" s="0"/>
      <c r="E12" s="0"/>
      <c r="F12" s="4"/>
    </row>
    <row r="13" customFormat="false" ht="15" hidden="false" customHeight="false" outlineLevel="0" collapsed="false">
      <c r="A13" s="0"/>
      <c r="B13" s="0"/>
      <c r="D13" s="0"/>
      <c r="E13" s="5" t="s">
        <v>17</v>
      </c>
    </row>
    <row r="14" customFormat="false" ht="15" hidden="false" customHeight="false" outlineLevel="0" collapsed="false">
      <c r="A14" s="0"/>
      <c r="B14" s="0"/>
      <c r="D14" s="4" t="s">
        <v>18</v>
      </c>
      <c r="E14" s="4" t="n">
        <v>0.4</v>
      </c>
      <c r="F14" s="4"/>
    </row>
    <row r="15" customFormat="false" ht="15" hidden="false" customHeight="false" outlineLevel="0" collapsed="false">
      <c r="A15" s="10" t="s">
        <v>19</v>
      </c>
      <c r="B15" s="10"/>
      <c r="F15" s="4"/>
    </row>
    <row r="16" customFormat="false" ht="15" hidden="false" customHeight="false" outlineLevel="0" collapsed="false">
      <c r="A16" s="9" t="s">
        <v>20</v>
      </c>
      <c r="B16" s="0"/>
    </row>
    <row r="17" customFormat="false" ht="15" hidden="false" customHeight="false" outlineLevel="0" collapsed="false">
      <c r="A17" s="9" t="s">
        <v>21</v>
      </c>
      <c r="B17" s="9" t="n">
        <v>2.1</v>
      </c>
    </row>
  </sheetData>
  <mergeCells count="1">
    <mergeCell ref="A15:B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  <Company>Oregon State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2018-03-01T17:01:21Z</dcterms:created>
  <dc:creator>Chantland, Joel Robert</dc:creator>
  <dc:description/>
  <dc:language>en-US</dc:language>
  <cp:lastModifiedBy>Chantland, Joel Robert</cp:lastModifiedBy>
  <dcterms:modified xsi:type="dcterms:W3CDTF">2018-03-01T19:20:41Z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Oregon State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