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Лист1" sheetId="1" r:id="rId1"/>
    <sheet name="Лист2" sheetId="2" r:id="rId2"/>
  </sheets>
  <calcPr calcId="144525"/>
</workbook>
</file>

<file path=xl/calcChain.xml><?xml version="1.0" encoding="utf-8"?>
<calcChain xmlns="http://schemas.openxmlformats.org/spreadsheetml/2006/main">
  <c r="E8" i="2" l="1"/>
  <c r="F8" i="2" s="1"/>
  <c r="O144" i="1"/>
  <c r="F144" i="1"/>
  <c r="O143" i="1"/>
  <c r="F143" i="1"/>
  <c r="O142" i="1"/>
  <c r="F142" i="1"/>
  <c r="O141" i="1"/>
  <c r="F141" i="1"/>
  <c r="O140" i="1"/>
  <c r="F140" i="1"/>
  <c r="O139" i="1"/>
  <c r="F139" i="1"/>
  <c r="O138" i="1"/>
  <c r="F138" i="1"/>
  <c r="O137" i="1"/>
  <c r="F137" i="1"/>
  <c r="O136" i="1"/>
  <c r="F136" i="1"/>
  <c r="O135" i="1"/>
  <c r="F135" i="1"/>
  <c r="O134" i="1"/>
  <c r="F134" i="1"/>
  <c r="O133" i="1"/>
  <c r="F133" i="1"/>
  <c r="O132" i="1"/>
  <c r="F132" i="1"/>
  <c r="O131" i="1"/>
  <c r="F131" i="1"/>
  <c r="O130" i="1"/>
  <c r="G130" i="1"/>
  <c r="G131" i="1" s="1"/>
  <c r="F130" i="1"/>
  <c r="O129" i="1"/>
  <c r="G129" i="1"/>
  <c r="K129" i="1" s="1"/>
  <c r="L129" i="1" s="1"/>
  <c r="Q129" i="1" s="1"/>
  <c r="F129" i="1"/>
  <c r="O128" i="1"/>
  <c r="K128" i="1"/>
  <c r="F128" i="1"/>
  <c r="H128" i="1" s="1"/>
  <c r="O127" i="1"/>
  <c r="K127" i="1"/>
  <c r="L127" i="1" s="1"/>
  <c r="Q127" i="1" s="1"/>
  <c r="F127" i="1"/>
  <c r="H127" i="1" s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05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G107" i="1"/>
  <c r="G108" i="1" s="1"/>
  <c r="O106" i="1"/>
  <c r="K106" i="1"/>
  <c r="L106" i="1" s="1"/>
  <c r="Q106" i="1" s="1"/>
  <c r="H106" i="1"/>
  <c r="O105" i="1"/>
  <c r="L105" i="1"/>
  <c r="Q105" i="1" s="1"/>
  <c r="K105" i="1"/>
  <c r="H105" i="1"/>
  <c r="G26" i="2"/>
  <c r="G27" i="2"/>
  <c r="G28" i="2"/>
  <c r="G29" i="2"/>
  <c r="G30" i="2"/>
  <c r="G31" i="2"/>
  <c r="G32" i="2"/>
  <c r="G25" i="2"/>
  <c r="D32" i="2"/>
  <c r="D26" i="2"/>
  <c r="D27" i="2"/>
  <c r="D28" i="2"/>
  <c r="D29" i="2"/>
  <c r="D30" i="2"/>
  <c r="D31" i="2"/>
  <c r="D25" i="2"/>
  <c r="E15" i="2"/>
  <c r="F15" i="2" s="1"/>
  <c r="E14" i="2"/>
  <c r="E13" i="2"/>
  <c r="F13" i="2" s="1"/>
  <c r="E6" i="2"/>
  <c r="P27" i="2"/>
  <c r="Q27" i="2" s="1"/>
  <c r="L5" i="2"/>
  <c r="L4" i="2"/>
  <c r="P17" i="2"/>
  <c r="Q17" i="2" s="1"/>
  <c r="S5" i="2"/>
  <c r="S6" i="2"/>
  <c r="S4" i="2"/>
  <c r="Q5" i="2"/>
  <c r="R5" i="2" s="1"/>
  <c r="Q6" i="2"/>
  <c r="R6" i="2" s="1"/>
  <c r="Q4" i="2"/>
  <c r="R4" i="2" s="1"/>
  <c r="F7" i="2"/>
  <c r="E7" i="2"/>
  <c r="F4" i="2"/>
  <c r="F5" i="2"/>
  <c r="F6" i="2"/>
  <c r="E5" i="2"/>
  <c r="E4" i="2"/>
  <c r="L128" i="1" l="1"/>
  <c r="Q128" i="1" s="1"/>
  <c r="G132" i="1"/>
  <c r="K131" i="1"/>
  <c r="L131" i="1" s="1"/>
  <c r="Q131" i="1" s="1"/>
  <c r="H131" i="1"/>
  <c r="H130" i="1"/>
  <c r="H129" i="1"/>
  <c r="K130" i="1"/>
  <c r="L130" i="1" s="1"/>
  <c r="Q130" i="1" s="1"/>
  <c r="H108" i="1"/>
  <c r="G109" i="1"/>
  <c r="K108" i="1"/>
  <c r="L108" i="1" s="1"/>
  <c r="Q108" i="1" s="1"/>
  <c r="H107" i="1"/>
  <c r="K107" i="1"/>
  <c r="L107" i="1" s="1"/>
  <c r="Q107" i="1" s="1"/>
  <c r="E16" i="2"/>
  <c r="F16" i="2" s="1"/>
  <c r="F14" i="2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G85" i="1"/>
  <c r="G86" i="1" s="1"/>
  <c r="O84" i="1"/>
  <c r="K84" i="1"/>
  <c r="H84" i="1"/>
  <c r="G84" i="1"/>
  <c r="O83" i="1"/>
  <c r="L83" i="1" s="1"/>
  <c r="Q83" i="1" s="1"/>
  <c r="K83" i="1"/>
  <c r="H83" i="1"/>
  <c r="O82" i="1"/>
  <c r="K82" i="1"/>
  <c r="H82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G62" i="1"/>
  <c r="G63" i="1" s="1"/>
  <c r="O61" i="1"/>
  <c r="K61" i="1"/>
  <c r="L61" i="1" s="1"/>
  <c r="Q61" i="1" s="1"/>
  <c r="H61" i="1"/>
  <c r="O60" i="1"/>
  <c r="K60" i="1"/>
  <c r="L60" i="1" s="1"/>
  <c r="Q60" i="1" s="1"/>
  <c r="H60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G39" i="1"/>
  <c r="G40" i="1" s="1"/>
  <c r="O38" i="1"/>
  <c r="K38" i="1"/>
  <c r="L38" i="1" s="1"/>
  <c r="Q38" i="1" s="1"/>
  <c r="H38" i="1"/>
  <c r="O37" i="1"/>
  <c r="K37" i="1"/>
  <c r="L37" i="1" s="1"/>
  <c r="Q37" i="1" s="1"/>
  <c r="H37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G17" i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16" i="1"/>
  <c r="H14" i="1"/>
  <c r="H132" i="1" l="1"/>
  <c r="K132" i="1"/>
  <c r="L132" i="1" s="1"/>
  <c r="Q132" i="1" s="1"/>
  <c r="G133" i="1"/>
  <c r="G110" i="1"/>
  <c r="K109" i="1"/>
  <c r="L109" i="1" s="1"/>
  <c r="Q109" i="1" s="1"/>
  <c r="H109" i="1"/>
  <c r="L84" i="1"/>
  <c r="Q84" i="1" s="1"/>
  <c r="L82" i="1"/>
  <c r="Q82" i="1" s="1"/>
  <c r="G87" i="1"/>
  <c r="K86" i="1"/>
  <c r="L86" i="1" s="1"/>
  <c r="Q86" i="1" s="1"/>
  <c r="H86" i="1"/>
  <c r="H85" i="1"/>
  <c r="K85" i="1"/>
  <c r="L85" i="1" s="1"/>
  <c r="Q85" i="1" s="1"/>
  <c r="H63" i="1"/>
  <c r="G64" i="1"/>
  <c r="K63" i="1"/>
  <c r="L63" i="1" s="1"/>
  <c r="Q63" i="1" s="1"/>
  <c r="H62" i="1"/>
  <c r="K62" i="1"/>
  <c r="L62" i="1" s="1"/>
  <c r="Q62" i="1" s="1"/>
  <c r="H40" i="1"/>
  <c r="K40" i="1"/>
  <c r="L40" i="1" s="1"/>
  <c r="Q40" i="1" s="1"/>
  <c r="G41" i="1"/>
  <c r="H39" i="1"/>
  <c r="K39" i="1"/>
  <c r="L39" i="1" s="1"/>
  <c r="Q39" i="1" s="1"/>
  <c r="F6" i="1"/>
  <c r="G6" i="1" s="1"/>
  <c r="F5" i="1"/>
  <c r="G5" i="1" s="1"/>
  <c r="H6" i="1"/>
  <c r="H5" i="1"/>
  <c r="K133" i="1" l="1"/>
  <c r="L133" i="1" s="1"/>
  <c r="Q133" i="1" s="1"/>
  <c r="H133" i="1"/>
  <c r="G134" i="1"/>
  <c r="H110" i="1"/>
  <c r="G111" i="1"/>
  <c r="K110" i="1"/>
  <c r="L110" i="1" s="1"/>
  <c r="Q110" i="1" s="1"/>
  <c r="H87" i="1"/>
  <c r="G88" i="1"/>
  <c r="K87" i="1"/>
  <c r="L87" i="1" s="1"/>
  <c r="Q87" i="1" s="1"/>
  <c r="G65" i="1"/>
  <c r="K64" i="1"/>
  <c r="L64" i="1" s="1"/>
  <c r="Q64" i="1" s="1"/>
  <c r="H64" i="1"/>
  <c r="G42" i="1"/>
  <c r="K41" i="1"/>
  <c r="L41" i="1" s="1"/>
  <c r="Q41" i="1" s="1"/>
  <c r="H41" i="1"/>
  <c r="F8" i="1"/>
  <c r="H8" i="1"/>
  <c r="J8" i="1" s="1"/>
  <c r="G8" i="1"/>
  <c r="G135" i="1" l="1"/>
  <c r="K134" i="1"/>
  <c r="L134" i="1" s="1"/>
  <c r="Q134" i="1" s="1"/>
  <c r="H134" i="1"/>
  <c r="G112" i="1"/>
  <c r="K111" i="1"/>
  <c r="L111" i="1" s="1"/>
  <c r="Q111" i="1" s="1"/>
  <c r="H111" i="1"/>
  <c r="G89" i="1"/>
  <c r="K88" i="1"/>
  <c r="L88" i="1" s="1"/>
  <c r="Q88" i="1" s="1"/>
  <c r="H88" i="1"/>
  <c r="H65" i="1"/>
  <c r="G66" i="1"/>
  <c r="K65" i="1"/>
  <c r="L65" i="1" s="1"/>
  <c r="Q65" i="1" s="1"/>
  <c r="H42" i="1"/>
  <c r="G43" i="1"/>
  <c r="K42" i="1"/>
  <c r="L42" i="1" s="1"/>
  <c r="Q42" i="1" s="1"/>
  <c r="H135" i="1" l="1"/>
  <c r="G136" i="1"/>
  <c r="K135" i="1"/>
  <c r="L135" i="1" s="1"/>
  <c r="Q135" i="1" s="1"/>
  <c r="H112" i="1"/>
  <c r="G113" i="1"/>
  <c r="K112" i="1"/>
  <c r="L112" i="1" s="1"/>
  <c r="Q112" i="1" s="1"/>
  <c r="H89" i="1"/>
  <c r="G90" i="1"/>
  <c r="K89" i="1"/>
  <c r="L89" i="1" s="1"/>
  <c r="Q89" i="1" s="1"/>
  <c r="G67" i="1"/>
  <c r="K66" i="1"/>
  <c r="L66" i="1" s="1"/>
  <c r="Q66" i="1" s="1"/>
  <c r="H66" i="1"/>
  <c r="G44" i="1"/>
  <c r="K43" i="1"/>
  <c r="L43" i="1" s="1"/>
  <c r="Q43" i="1" s="1"/>
  <c r="H43" i="1"/>
  <c r="H136" i="1" l="1"/>
  <c r="K136" i="1"/>
  <c r="L136" i="1" s="1"/>
  <c r="Q136" i="1" s="1"/>
  <c r="G137" i="1"/>
  <c r="G114" i="1"/>
  <c r="K113" i="1"/>
  <c r="L113" i="1" s="1"/>
  <c r="Q113" i="1" s="1"/>
  <c r="H113" i="1"/>
  <c r="G91" i="1"/>
  <c r="K90" i="1"/>
  <c r="L90" i="1" s="1"/>
  <c r="Q90" i="1" s="1"/>
  <c r="H90" i="1"/>
  <c r="H67" i="1"/>
  <c r="G68" i="1"/>
  <c r="K67" i="1"/>
  <c r="L67" i="1" s="1"/>
  <c r="Q67" i="1" s="1"/>
  <c r="H44" i="1"/>
  <c r="G45" i="1"/>
  <c r="K44" i="1"/>
  <c r="L44" i="1" s="1"/>
  <c r="Q44" i="1" s="1"/>
  <c r="K137" i="1" l="1"/>
  <c r="L137" i="1" s="1"/>
  <c r="Q137" i="1" s="1"/>
  <c r="H137" i="1"/>
  <c r="G138" i="1"/>
  <c r="H114" i="1"/>
  <c r="G115" i="1"/>
  <c r="K114" i="1"/>
  <c r="L114" i="1" s="1"/>
  <c r="Q114" i="1" s="1"/>
  <c r="G92" i="1"/>
  <c r="K91" i="1"/>
  <c r="L91" i="1" s="1"/>
  <c r="Q91" i="1" s="1"/>
  <c r="H91" i="1"/>
  <c r="G69" i="1"/>
  <c r="K68" i="1"/>
  <c r="L68" i="1" s="1"/>
  <c r="Q68" i="1" s="1"/>
  <c r="H68" i="1"/>
  <c r="G46" i="1"/>
  <c r="K45" i="1"/>
  <c r="L45" i="1" s="1"/>
  <c r="Q45" i="1" s="1"/>
  <c r="H45" i="1"/>
  <c r="G139" i="1" l="1"/>
  <c r="K138" i="1"/>
  <c r="L138" i="1" s="1"/>
  <c r="Q138" i="1" s="1"/>
  <c r="G6" i="2" s="1"/>
  <c r="H138" i="1"/>
  <c r="G116" i="1"/>
  <c r="K115" i="1"/>
  <c r="L115" i="1" s="1"/>
  <c r="Q115" i="1" s="1"/>
  <c r="H115" i="1"/>
  <c r="G93" i="1"/>
  <c r="K92" i="1"/>
  <c r="L92" i="1" s="1"/>
  <c r="Q92" i="1" s="1"/>
  <c r="H92" i="1"/>
  <c r="H69" i="1"/>
  <c r="G70" i="1"/>
  <c r="K69" i="1"/>
  <c r="L69" i="1" s="1"/>
  <c r="Q69" i="1" s="1"/>
  <c r="H46" i="1"/>
  <c r="G47" i="1"/>
  <c r="K46" i="1"/>
  <c r="L46" i="1" s="1"/>
  <c r="Q46" i="1" s="1"/>
  <c r="G140" i="1" l="1"/>
  <c r="H139" i="1"/>
  <c r="K139" i="1"/>
  <c r="L139" i="1" s="1"/>
  <c r="Q139" i="1" s="1"/>
  <c r="H116" i="1"/>
  <c r="G117" i="1"/>
  <c r="K116" i="1"/>
  <c r="L116" i="1" s="1"/>
  <c r="Q116" i="1" s="1"/>
  <c r="H93" i="1"/>
  <c r="G94" i="1"/>
  <c r="K93" i="1"/>
  <c r="L93" i="1" s="1"/>
  <c r="Q93" i="1" s="1"/>
  <c r="G71" i="1"/>
  <c r="K70" i="1"/>
  <c r="L70" i="1" s="1"/>
  <c r="Q70" i="1" s="1"/>
  <c r="H70" i="1"/>
  <c r="G48" i="1"/>
  <c r="K47" i="1"/>
  <c r="L47" i="1" s="1"/>
  <c r="Q47" i="1" s="1"/>
  <c r="H47" i="1"/>
  <c r="H140" i="1" l="1"/>
  <c r="K140" i="1"/>
  <c r="L140" i="1" s="1"/>
  <c r="Q140" i="1" s="1"/>
  <c r="G141" i="1"/>
  <c r="G118" i="1"/>
  <c r="K117" i="1"/>
  <c r="L117" i="1" s="1"/>
  <c r="Q117" i="1" s="1"/>
  <c r="H117" i="1"/>
  <c r="G95" i="1"/>
  <c r="K94" i="1"/>
  <c r="L94" i="1" s="1"/>
  <c r="Q94" i="1" s="1"/>
  <c r="H94" i="1"/>
  <c r="H71" i="1"/>
  <c r="G72" i="1"/>
  <c r="K71" i="1"/>
  <c r="L71" i="1" s="1"/>
  <c r="Q71" i="1" s="1"/>
  <c r="H48" i="1"/>
  <c r="K48" i="1"/>
  <c r="L48" i="1" s="1"/>
  <c r="Q48" i="1" s="1"/>
  <c r="G49" i="1"/>
  <c r="K141" i="1" l="1"/>
  <c r="L141" i="1" s="1"/>
  <c r="Q141" i="1" s="1"/>
  <c r="H141" i="1"/>
  <c r="G142" i="1"/>
  <c r="H118" i="1"/>
  <c r="G119" i="1"/>
  <c r="K118" i="1"/>
  <c r="L118" i="1" s="1"/>
  <c r="Q118" i="1" s="1"/>
  <c r="H95" i="1"/>
  <c r="G96" i="1"/>
  <c r="K95" i="1"/>
  <c r="L95" i="1" s="1"/>
  <c r="Q95" i="1" s="1"/>
  <c r="G73" i="1"/>
  <c r="K72" i="1"/>
  <c r="L72" i="1" s="1"/>
  <c r="Q72" i="1" s="1"/>
  <c r="H72" i="1"/>
  <c r="G50" i="1"/>
  <c r="K49" i="1"/>
  <c r="L49" i="1" s="1"/>
  <c r="Q49" i="1" s="1"/>
  <c r="H49" i="1"/>
  <c r="G143" i="1" l="1"/>
  <c r="K142" i="1"/>
  <c r="L142" i="1" s="1"/>
  <c r="Q142" i="1" s="1"/>
  <c r="H142" i="1"/>
  <c r="G120" i="1"/>
  <c r="K119" i="1"/>
  <c r="L119" i="1" s="1"/>
  <c r="Q119" i="1" s="1"/>
  <c r="H119" i="1"/>
  <c r="G97" i="1"/>
  <c r="K96" i="1"/>
  <c r="L96" i="1" s="1"/>
  <c r="Q96" i="1" s="1"/>
  <c r="H96" i="1"/>
  <c r="H73" i="1"/>
  <c r="G74" i="1"/>
  <c r="K73" i="1"/>
  <c r="L73" i="1" s="1"/>
  <c r="Q73" i="1" s="1"/>
  <c r="H50" i="1"/>
  <c r="G51" i="1"/>
  <c r="K50" i="1"/>
  <c r="L50" i="1" s="1"/>
  <c r="Q50" i="1" s="1"/>
  <c r="H143" i="1" l="1"/>
  <c r="G144" i="1"/>
  <c r="K143" i="1"/>
  <c r="L143" i="1" s="1"/>
  <c r="Q143" i="1" s="1"/>
  <c r="H120" i="1"/>
  <c r="G121" i="1"/>
  <c r="K120" i="1"/>
  <c r="L120" i="1" s="1"/>
  <c r="Q120" i="1" s="1"/>
  <c r="G98" i="1"/>
  <c r="K97" i="1"/>
  <c r="L97" i="1" s="1"/>
  <c r="Q97" i="1" s="1"/>
  <c r="H97" i="1"/>
  <c r="G75" i="1"/>
  <c r="K74" i="1"/>
  <c r="L74" i="1" s="1"/>
  <c r="Q74" i="1" s="1"/>
  <c r="H74" i="1"/>
  <c r="G52" i="1"/>
  <c r="K51" i="1"/>
  <c r="L51" i="1" s="1"/>
  <c r="Q51" i="1" s="1"/>
  <c r="H51" i="1"/>
  <c r="H144" i="1" l="1"/>
  <c r="K144" i="1"/>
  <c r="L144" i="1" s="1"/>
  <c r="Q144" i="1" s="1"/>
  <c r="G122" i="1"/>
  <c r="K121" i="1"/>
  <c r="L121" i="1" s="1"/>
  <c r="Q121" i="1" s="1"/>
  <c r="H121" i="1"/>
  <c r="G99" i="1"/>
  <c r="K98" i="1"/>
  <c r="L98" i="1" s="1"/>
  <c r="Q98" i="1" s="1"/>
  <c r="H98" i="1"/>
  <c r="H75" i="1"/>
  <c r="G76" i="1"/>
  <c r="K75" i="1"/>
  <c r="L75" i="1" s="1"/>
  <c r="Q75" i="1" s="1"/>
  <c r="H52" i="1"/>
  <c r="G53" i="1"/>
  <c r="K52" i="1"/>
  <c r="L52" i="1" s="1"/>
  <c r="Q52" i="1" s="1"/>
  <c r="H122" i="1" l="1"/>
  <c r="K122" i="1"/>
  <c r="L122" i="1" s="1"/>
  <c r="Q122" i="1" s="1"/>
  <c r="H99" i="1"/>
  <c r="K99" i="1"/>
  <c r="L99" i="1" s="1"/>
  <c r="Q99" i="1" s="1"/>
  <c r="G77" i="1"/>
  <c r="K76" i="1"/>
  <c r="L76" i="1" s="1"/>
  <c r="Q76" i="1" s="1"/>
  <c r="H76" i="1"/>
  <c r="G54" i="1"/>
  <c r="K53" i="1"/>
  <c r="L53" i="1" s="1"/>
  <c r="Q53" i="1" s="1"/>
  <c r="H53" i="1"/>
  <c r="H77" i="1" l="1"/>
  <c r="K77" i="1"/>
  <c r="L77" i="1" s="1"/>
  <c r="Q77" i="1" s="1"/>
  <c r="H54" i="1"/>
  <c r="K54" i="1"/>
  <c r="L54" i="1" s="1"/>
  <c r="Q54" i="1" s="1"/>
</calcChain>
</file>

<file path=xl/sharedStrings.xml><?xml version="1.0" encoding="utf-8"?>
<sst xmlns="http://schemas.openxmlformats.org/spreadsheetml/2006/main" count="125" uniqueCount="41">
  <si>
    <t>D</t>
  </si>
  <si>
    <t>L</t>
  </si>
  <si>
    <t>P, W</t>
  </si>
  <si>
    <t>P/V (W/cm2)</t>
  </si>
  <si>
    <t>S, cm2</t>
  </si>
  <si>
    <t>V, cm3</t>
  </si>
  <si>
    <t>N0</t>
  </si>
  <si>
    <t>Sinma ampl</t>
  </si>
  <si>
    <t>P</t>
  </si>
  <si>
    <t>G</t>
  </si>
  <si>
    <t>Nup (10^20)</t>
  </si>
  <si>
    <t>Energy pump, J</t>
  </si>
  <si>
    <t>puls, ms</t>
  </si>
  <si>
    <t>Tm YAP, 4%</t>
  </si>
  <si>
    <t>Tm YLF, 3%</t>
  </si>
  <si>
    <t>Tm YLF, 4%</t>
  </si>
  <si>
    <t>Absorbed Power, kW</t>
  </si>
  <si>
    <t>порог генерации</t>
  </si>
  <si>
    <t>Sigma abs</t>
  </si>
  <si>
    <t>alfa</t>
  </si>
  <si>
    <t>^2</t>
  </si>
  <si>
    <t>a</t>
  </si>
  <si>
    <t>exp(-aL)</t>
  </si>
  <si>
    <t>кварц</t>
  </si>
  <si>
    <t>канал</t>
  </si>
  <si>
    <t>диаграмма</t>
  </si>
  <si>
    <t>поглощение</t>
  </si>
  <si>
    <t>итого</t>
  </si>
  <si>
    <t>поглощ. Мощность</t>
  </si>
  <si>
    <t>по эксперименту</t>
  </si>
  <si>
    <t>с учетом потерь</t>
  </si>
  <si>
    <t>поглощенная мощность, Вт</t>
  </si>
  <si>
    <t>достич порога (компенсировать потери)</t>
  </si>
  <si>
    <t>T</t>
  </si>
  <si>
    <t>kT</t>
  </si>
  <si>
    <t>exp(-E/kT)</t>
  </si>
  <si>
    <t>E</t>
  </si>
  <si>
    <t>sigma</t>
  </si>
  <si>
    <t>N</t>
  </si>
  <si>
    <t>53 С</t>
  </si>
  <si>
    <t>23 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</si>
</sst>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2" fontId="0" fillId="0" borderId="0" xfId="0" applyNumberFormat="1"/>
    <xf numFmtId="164" fontId="0" fillId="0" borderId="0" xfId="0" applyNumberFormat="1"/>
    <xf numFmtId="2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2" fontId="0" fillId="0" borderId="0" xfId="0" applyNumberFormat="1" applyFont="1"/>
    <xf numFmtId="164" fontId="0" fillId="0" borderId="0" xfId="0" applyNumberFormat="1" applyFont="1"/>
    <xf numFmtId="0" fontId="0" fillId="0" borderId="0" xfId="0" applyFont="1"/>
    <xf numFmtId="2" fontId="1" fillId="2" borderId="0" xfId="0" applyNumberFormat="1" applyFont="1" applyFill="1"/>
    <xf numFmtId="0" fontId="1" fillId="2" borderId="0" xfId="0" applyFont="1" applyFill="1"/>
    <xf numFmtId="0" fontId="0" fillId="2" borderId="0" xfId="0" applyFill="1"/>
    <xf numFmtId="2" fontId="1" fillId="3" borderId="0" xfId="0" applyNumberFormat="1" applyFont="1" applyFill="1"/>
    <xf numFmtId="0" fontId="1" fillId="3" borderId="0" xfId="0" applyFont="1" applyFill="1"/>
    <xf numFmtId="0" fontId="0" fillId="0" borderId="0" xfId="0" applyAlignment="1">
      <alignment wrapText="1"/>
    </xf>
    <xf numFmtId="2" fontId="0" fillId="0" borderId="0" xfId="0" applyNumberFormat="1" applyFont="1" applyFill="1"/>
    <xf numFmtId="164" fontId="0" fillId="0" borderId="0" xfId="0" applyNumberFormat="1" applyFont="1" applyFill="1"/>
    <xf numFmtId="0" fontId="0" fillId="0" borderId="0" xfId="0" applyFont="1" applyFill="1"/>
    <xf numFmtId="2" fontId="2" fillId="2" borderId="0" xfId="0" applyNumberFormat="1" applyFont="1" applyFill="1"/>
    <xf numFmtId="164" fontId="2" fillId="2" borderId="0" xfId="0" applyNumberFormat="1" applyFont="1" applyFill="1"/>
    <xf numFmtId="0" fontId="2" fillId="2" borderId="0" xfId="0" applyFont="1" applyFill="1"/>
    <xf numFmtId="2" fontId="3" fillId="2" borderId="0" xfId="0" applyNumberFormat="1" applyFont="1" applyFill="1"/>
    <xf numFmtId="164" fontId="3" fillId="2" borderId="0" xfId="0" applyNumberFormat="1" applyFont="1" applyFill="1"/>
    <xf numFmtId="0" fontId="3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144"/>
  <sheetViews>
    <sheetView tabSelected="1" topLeftCell="B1" workbookViewId="0">
      <selection activeCell="Q116" sqref="Q116"/>
    </sheetView>
  </sheetViews>
  <sheetFormatPr defaultRowHeight="14.4" x14ac:dyDescent="0.3"/>
  <cols>
    <col min="4" max="4" width="10.33203125" bestFit="1" customWidth="1"/>
    <col min="5" max="5" width="10.33203125" customWidth="1"/>
    <col min="6" max="6" width="14.6640625" customWidth="1"/>
    <col min="7" max="7" width="11.44140625" bestFit="1" customWidth="1"/>
    <col min="11" max="11" width="10.88671875" bestFit="1" customWidth="1"/>
    <col min="12" max="12" width="13.109375" bestFit="1" customWidth="1"/>
    <col min="13" max="15" width="13.109375" customWidth="1"/>
  </cols>
  <sheetData>
    <row r="4" spans="2:17" x14ac:dyDescent="0.3">
      <c r="B4" t="s">
        <v>0</v>
      </c>
      <c r="C4" t="s">
        <v>1</v>
      </c>
      <c r="D4" t="s">
        <v>2</v>
      </c>
      <c r="F4" t="s">
        <v>5</v>
      </c>
      <c r="G4" t="s">
        <v>3</v>
      </c>
      <c r="H4" t="s">
        <v>4</v>
      </c>
    </row>
    <row r="5" spans="2:17" x14ac:dyDescent="0.3">
      <c r="B5">
        <v>0.1</v>
      </c>
      <c r="C5">
        <v>1</v>
      </c>
      <c r="D5">
        <v>10</v>
      </c>
      <c r="F5">
        <f>(3.14*B5*B5*C5)/4</f>
        <v>7.8500000000000011E-3</v>
      </c>
      <c r="G5">
        <f>D5/F5</f>
        <v>1273.8853503184712</v>
      </c>
      <c r="H5">
        <f>3.14*B5*C5</f>
        <v>0.31400000000000006</v>
      </c>
    </row>
    <row r="6" spans="2:17" x14ac:dyDescent="0.3">
      <c r="B6">
        <v>0.3</v>
      </c>
      <c r="C6">
        <v>5</v>
      </c>
      <c r="D6">
        <v>500</v>
      </c>
      <c r="F6">
        <f>(3.14*B6*B6*C6)/4</f>
        <v>0.35324999999999995</v>
      </c>
      <c r="G6">
        <f>D6/F6</f>
        <v>1415.4281670205239</v>
      </c>
      <c r="H6">
        <f>3.14*B6*C6</f>
        <v>4.71</v>
      </c>
    </row>
    <row r="8" spans="2:17" x14ac:dyDescent="0.3">
      <c r="F8">
        <f>F5/F6</f>
        <v>2.2222222222222227E-2</v>
      </c>
      <c r="G8">
        <f>G5/G6</f>
        <v>0.8999999999999998</v>
      </c>
      <c r="H8">
        <f>H6/H5</f>
        <v>14.999999999999996</v>
      </c>
      <c r="I8">
        <v>40</v>
      </c>
      <c r="J8">
        <f>H8*I8</f>
        <v>599.99999999999989</v>
      </c>
    </row>
    <row r="12" spans="2:17" x14ac:dyDescent="0.3">
      <c r="C12" t="s">
        <v>14</v>
      </c>
    </row>
    <row r="13" spans="2:17" x14ac:dyDescent="0.3">
      <c r="C13" t="s">
        <v>6</v>
      </c>
      <c r="D13" t="s">
        <v>7</v>
      </c>
      <c r="F13" t="s">
        <v>18</v>
      </c>
      <c r="G13" t="s">
        <v>8</v>
      </c>
      <c r="H13" t="s">
        <v>9</v>
      </c>
      <c r="K13" t="s">
        <v>10</v>
      </c>
      <c r="L13" t="s">
        <v>11</v>
      </c>
      <c r="M13" t="s">
        <v>0</v>
      </c>
      <c r="N13" t="s">
        <v>1</v>
      </c>
      <c r="O13" t="s">
        <v>5</v>
      </c>
      <c r="P13" t="s">
        <v>12</v>
      </c>
      <c r="Q13" t="s">
        <v>16</v>
      </c>
    </row>
    <row r="14" spans="2:17" x14ac:dyDescent="0.3">
      <c r="C14" s="1">
        <v>4.0999999999999996</v>
      </c>
      <c r="D14" s="1">
        <v>0.25</v>
      </c>
      <c r="E14" s="1"/>
      <c r="F14" s="2">
        <v>2.5000000000000001E-2</v>
      </c>
      <c r="G14" s="1">
        <v>0.01</v>
      </c>
      <c r="H14" s="1">
        <f>C14*(G14*D14-(1-G14)*F14)</f>
        <v>-9.1225000000000001E-2</v>
      </c>
      <c r="K14">
        <f>C14*G14</f>
        <v>4.0999999999999995E-2</v>
      </c>
      <c r="L14">
        <f>K14*O14*25/1.84</f>
        <v>0.17718956351902174</v>
      </c>
      <c r="M14">
        <v>0.3</v>
      </c>
      <c r="N14">
        <v>4.5</v>
      </c>
      <c r="O14">
        <f>3.1415*M14*M14*N14/4</f>
        <v>0.31807687500000004</v>
      </c>
      <c r="P14">
        <v>14</v>
      </c>
      <c r="Q14">
        <f>L14/P14</f>
        <v>1.2656397394215839E-2</v>
      </c>
    </row>
    <row r="15" spans="2:17" x14ac:dyDescent="0.3">
      <c r="C15" s="1">
        <v>4.0999999999999996</v>
      </c>
      <c r="D15" s="1">
        <v>0.25</v>
      </c>
      <c r="E15" s="1"/>
      <c r="F15" s="2">
        <v>2.5000000000000001E-2</v>
      </c>
      <c r="G15" s="1">
        <v>0.02</v>
      </c>
      <c r="H15" s="1">
        <f t="shared" ref="H15:H31" si="0">C15*(G15*D15-(1-G15)*F15)</f>
        <v>-7.9949999999999993E-2</v>
      </c>
      <c r="K15">
        <f t="shared" ref="K15:K31" si="1">C15*G15</f>
        <v>8.199999999999999E-2</v>
      </c>
      <c r="L15">
        <f t="shared" ref="L15:L31" si="2">K15*O15*25/1.84</f>
        <v>0.35437912703804347</v>
      </c>
      <c r="M15">
        <v>0.3</v>
      </c>
      <c r="N15">
        <v>4.5</v>
      </c>
      <c r="O15">
        <f t="shared" ref="O15:O31" si="3">3.1415*M15*M15*N15/4</f>
        <v>0.31807687500000004</v>
      </c>
      <c r="P15">
        <v>14</v>
      </c>
      <c r="Q15">
        <f t="shared" ref="Q15:Q31" si="4">L15/P15</f>
        <v>2.5312794788431677E-2</v>
      </c>
    </row>
    <row r="16" spans="2:17" x14ac:dyDescent="0.3">
      <c r="C16" s="1">
        <v>4.0999999999999996</v>
      </c>
      <c r="D16" s="1">
        <v>0.25</v>
      </c>
      <c r="E16" s="1"/>
      <c r="F16" s="2">
        <v>2.5000000000000001E-2</v>
      </c>
      <c r="G16" s="1">
        <f>G15+0.01</f>
        <v>0.03</v>
      </c>
      <c r="H16" s="1">
        <f t="shared" si="0"/>
        <v>-6.8675E-2</v>
      </c>
      <c r="K16">
        <f t="shared" si="1"/>
        <v>0.12299999999999998</v>
      </c>
      <c r="L16">
        <f t="shared" si="2"/>
        <v>0.53156869055706513</v>
      </c>
      <c r="M16">
        <v>0.3</v>
      </c>
      <c r="N16">
        <v>4.5</v>
      </c>
      <c r="O16">
        <f t="shared" si="3"/>
        <v>0.31807687500000004</v>
      </c>
      <c r="P16">
        <v>14</v>
      </c>
      <c r="Q16">
        <f t="shared" si="4"/>
        <v>3.7969192182647507E-2</v>
      </c>
    </row>
    <row r="17" spans="3:17" x14ac:dyDescent="0.3">
      <c r="C17" s="1">
        <v>4.0999999999999996</v>
      </c>
      <c r="D17" s="1">
        <v>0.25</v>
      </c>
      <c r="E17" s="1"/>
      <c r="F17" s="2">
        <v>2.5000000000000001E-2</v>
      </c>
      <c r="G17" s="1">
        <f t="shared" ref="G17:G31" si="5">G16+0.01</f>
        <v>0.04</v>
      </c>
      <c r="H17" s="1">
        <f t="shared" si="0"/>
        <v>-5.74E-2</v>
      </c>
      <c r="K17">
        <f t="shared" si="1"/>
        <v>0.16399999999999998</v>
      </c>
      <c r="L17">
        <f t="shared" si="2"/>
        <v>0.70875825407608695</v>
      </c>
      <c r="M17">
        <v>0.3</v>
      </c>
      <c r="N17">
        <v>4.5</v>
      </c>
      <c r="O17">
        <f t="shared" si="3"/>
        <v>0.31807687500000004</v>
      </c>
      <c r="P17">
        <v>14</v>
      </c>
      <c r="Q17">
        <f t="shared" si="4"/>
        <v>5.0625589576863354E-2</v>
      </c>
    </row>
    <row r="18" spans="3:17" x14ac:dyDescent="0.3">
      <c r="C18" s="1">
        <v>4.0999999999999996</v>
      </c>
      <c r="D18" s="1">
        <v>0.25</v>
      </c>
      <c r="E18" s="1"/>
      <c r="F18" s="2">
        <v>2.5000000000000001E-2</v>
      </c>
      <c r="G18" s="1">
        <f t="shared" si="5"/>
        <v>0.05</v>
      </c>
      <c r="H18" s="1">
        <f t="shared" si="0"/>
        <v>-4.6124999999999992E-2</v>
      </c>
      <c r="K18">
        <f t="shared" si="1"/>
        <v>0.20499999999999999</v>
      </c>
      <c r="L18">
        <f t="shared" si="2"/>
        <v>0.88594781759510866</v>
      </c>
      <c r="M18">
        <v>0.3</v>
      </c>
      <c r="N18">
        <v>4.5</v>
      </c>
      <c r="O18">
        <f t="shared" si="3"/>
        <v>0.31807687500000004</v>
      </c>
      <c r="P18">
        <v>14</v>
      </c>
      <c r="Q18">
        <f t="shared" si="4"/>
        <v>6.3281986971079188E-2</v>
      </c>
    </row>
    <row r="19" spans="3:17" x14ac:dyDescent="0.3">
      <c r="C19" s="1">
        <v>4.0999999999999996</v>
      </c>
      <c r="D19" s="1">
        <v>0.25</v>
      </c>
      <c r="E19" s="1"/>
      <c r="F19" s="2">
        <v>2.5000000000000001E-2</v>
      </c>
      <c r="G19" s="1">
        <f t="shared" si="5"/>
        <v>6.0000000000000005E-2</v>
      </c>
      <c r="H19" s="1">
        <f t="shared" si="0"/>
        <v>-3.4849999999999992E-2</v>
      </c>
      <c r="K19">
        <f t="shared" si="1"/>
        <v>0.246</v>
      </c>
      <c r="L19">
        <f t="shared" si="2"/>
        <v>1.0631373811141305</v>
      </c>
      <c r="M19">
        <v>0.3</v>
      </c>
      <c r="N19">
        <v>4.5</v>
      </c>
      <c r="O19">
        <f t="shared" si="3"/>
        <v>0.31807687500000004</v>
      </c>
      <c r="P19">
        <v>14</v>
      </c>
      <c r="Q19">
        <f t="shared" si="4"/>
        <v>7.5938384365295028E-2</v>
      </c>
    </row>
    <row r="20" spans="3:17" x14ac:dyDescent="0.3">
      <c r="C20" s="1">
        <v>4.0999999999999996</v>
      </c>
      <c r="D20" s="1">
        <v>0.25</v>
      </c>
      <c r="E20" s="1"/>
      <c r="F20" s="2">
        <v>2.5000000000000001E-2</v>
      </c>
      <c r="G20" s="1">
        <f t="shared" si="5"/>
        <v>7.0000000000000007E-2</v>
      </c>
      <c r="H20" s="1">
        <f t="shared" si="0"/>
        <v>-2.3574999999999992E-2</v>
      </c>
      <c r="K20">
        <f t="shared" si="1"/>
        <v>0.28699999999999998</v>
      </c>
      <c r="L20">
        <f t="shared" si="2"/>
        <v>1.2403269446331522</v>
      </c>
      <c r="M20">
        <v>0.3</v>
      </c>
      <c r="N20">
        <v>4.5</v>
      </c>
      <c r="O20">
        <f t="shared" si="3"/>
        <v>0.31807687500000004</v>
      </c>
      <c r="P20">
        <v>14</v>
      </c>
      <c r="Q20">
        <f t="shared" si="4"/>
        <v>8.8594781759510868E-2</v>
      </c>
    </row>
    <row r="21" spans="3:17" x14ac:dyDescent="0.3">
      <c r="C21" s="1">
        <v>4.0999999999999996</v>
      </c>
      <c r="D21" s="1">
        <v>0.25</v>
      </c>
      <c r="E21" s="1"/>
      <c r="F21" s="2">
        <v>2.5000000000000001E-2</v>
      </c>
      <c r="G21" s="1">
        <f t="shared" si="5"/>
        <v>0.08</v>
      </c>
      <c r="H21" s="1">
        <f t="shared" si="0"/>
        <v>-1.2300000000000011E-2</v>
      </c>
      <c r="K21">
        <f t="shared" si="1"/>
        <v>0.32799999999999996</v>
      </c>
      <c r="L21">
        <f t="shared" si="2"/>
        <v>1.4175165081521739</v>
      </c>
      <c r="M21">
        <v>0.3</v>
      </c>
      <c r="N21">
        <v>4.5</v>
      </c>
      <c r="O21">
        <f t="shared" si="3"/>
        <v>0.31807687500000004</v>
      </c>
      <c r="P21">
        <v>14</v>
      </c>
      <c r="Q21">
        <f t="shared" si="4"/>
        <v>0.10125117915372671</v>
      </c>
    </row>
    <row r="22" spans="3:17" x14ac:dyDescent="0.3">
      <c r="C22" s="3">
        <v>4.0999999999999996</v>
      </c>
      <c r="D22" s="3">
        <v>0.25</v>
      </c>
      <c r="E22" s="3"/>
      <c r="F22" s="4">
        <v>2.5000000000000001E-2</v>
      </c>
      <c r="G22" s="3">
        <f t="shared" si="5"/>
        <v>0.09</v>
      </c>
      <c r="H22" s="3">
        <f t="shared" si="0"/>
        <v>-1.025000000000015E-3</v>
      </c>
      <c r="I22" s="5"/>
      <c r="J22" s="5"/>
      <c r="K22" s="5">
        <f t="shared" si="1"/>
        <v>0.36899999999999994</v>
      </c>
      <c r="L22" s="5">
        <f t="shared" si="2"/>
        <v>1.5947060716711956</v>
      </c>
      <c r="M22" s="5">
        <v>0.3</v>
      </c>
      <c r="N22" s="5">
        <v>4.5</v>
      </c>
      <c r="O22" s="5">
        <f t="shared" si="3"/>
        <v>0.31807687500000004</v>
      </c>
      <c r="P22">
        <v>14</v>
      </c>
      <c r="Q22" s="5">
        <f t="shared" si="4"/>
        <v>0.11390757654794255</v>
      </c>
    </row>
    <row r="23" spans="3:17" x14ac:dyDescent="0.3">
      <c r="C23" s="1">
        <v>4.0999999999999996</v>
      </c>
      <c r="D23" s="1">
        <v>0.25</v>
      </c>
      <c r="E23" s="1"/>
      <c r="F23" s="2">
        <v>2.5000000000000001E-2</v>
      </c>
      <c r="G23" s="1">
        <f t="shared" si="5"/>
        <v>9.9999999999999992E-2</v>
      </c>
      <c r="H23" s="1">
        <f t="shared" si="0"/>
        <v>1.024999999999998E-2</v>
      </c>
      <c r="K23">
        <f t="shared" si="1"/>
        <v>0.40999999999999992</v>
      </c>
      <c r="L23">
        <f t="shared" si="2"/>
        <v>1.7718956351902171</v>
      </c>
      <c r="M23">
        <v>0.3</v>
      </c>
      <c r="N23">
        <v>4.5</v>
      </c>
      <c r="O23">
        <f t="shared" si="3"/>
        <v>0.31807687500000004</v>
      </c>
      <c r="P23">
        <v>14</v>
      </c>
      <c r="Q23">
        <f t="shared" si="4"/>
        <v>0.12656397394215838</v>
      </c>
    </row>
    <row r="24" spans="3:17" x14ac:dyDescent="0.3">
      <c r="C24" s="1">
        <v>4.0999999999999996</v>
      </c>
      <c r="D24" s="1">
        <v>0.25</v>
      </c>
      <c r="E24" s="1"/>
      <c r="F24" s="2">
        <v>2.5000000000000001E-2</v>
      </c>
      <c r="G24" s="1">
        <f t="shared" si="5"/>
        <v>0.10999999999999999</v>
      </c>
      <c r="H24" s="1">
        <f t="shared" si="0"/>
        <v>2.1524999999999975E-2</v>
      </c>
      <c r="K24">
        <f t="shared" si="1"/>
        <v>0.4509999999999999</v>
      </c>
      <c r="L24">
        <f t="shared" si="2"/>
        <v>1.9490851987092388</v>
      </c>
      <c r="M24">
        <v>0.3</v>
      </c>
      <c r="N24">
        <v>4.5</v>
      </c>
      <c r="O24">
        <f t="shared" si="3"/>
        <v>0.31807687500000004</v>
      </c>
      <c r="P24">
        <v>14</v>
      </c>
      <c r="Q24">
        <f t="shared" si="4"/>
        <v>0.13922037133637419</v>
      </c>
    </row>
    <row r="25" spans="3:17" x14ac:dyDescent="0.3">
      <c r="C25" s="1">
        <v>4.0999999999999996</v>
      </c>
      <c r="D25" s="1">
        <v>0.25</v>
      </c>
      <c r="E25" s="1"/>
      <c r="F25" s="2">
        <v>2.5000000000000001E-2</v>
      </c>
      <c r="G25" s="1">
        <f t="shared" si="5"/>
        <v>0.11999999999999998</v>
      </c>
      <c r="H25" s="1">
        <f t="shared" si="0"/>
        <v>3.2799999999999968E-2</v>
      </c>
      <c r="K25">
        <f t="shared" si="1"/>
        <v>0.49199999999999988</v>
      </c>
      <c r="L25">
        <f t="shared" si="2"/>
        <v>2.1262747622282605</v>
      </c>
      <c r="M25">
        <v>0.3</v>
      </c>
      <c r="N25">
        <v>4.5</v>
      </c>
      <c r="O25">
        <f t="shared" si="3"/>
        <v>0.31807687500000004</v>
      </c>
      <c r="P25">
        <v>14</v>
      </c>
      <c r="Q25">
        <f t="shared" si="4"/>
        <v>0.15187676873059003</v>
      </c>
    </row>
    <row r="26" spans="3:17" x14ac:dyDescent="0.3">
      <c r="C26" s="1">
        <v>4.0999999999999996</v>
      </c>
      <c r="D26" s="1">
        <v>0.25</v>
      </c>
      <c r="E26" s="1"/>
      <c r="F26" s="2">
        <v>2.5000000000000001E-2</v>
      </c>
      <c r="G26" s="1">
        <f t="shared" si="5"/>
        <v>0.12999999999999998</v>
      </c>
      <c r="H26" s="1">
        <f t="shared" si="0"/>
        <v>4.4074999999999961E-2</v>
      </c>
      <c r="K26">
        <f t="shared" si="1"/>
        <v>0.53299999999999981</v>
      </c>
      <c r="L26">
        <f t="shared" si="2"/>
        <v>2.3034643257472815</v>
      </c>
      <c r="M26">
        <v>0.3</v>
      </c>
      <c r="N26">
        <v>4.5</v>
      </c>
      <c r="O26">
        <f t="shared" si="3"/>
        <v>0.31807687500000004</v>
      </c>
      <c r="P26">
        <v>14</v>
      </c>
      <c r="Q26">
        <f t="shared" si="4"/>
        <v>0.16453316612480581</v>
      </c>
    </row>
    <row r="27" spans="3:17" x14ac:dyDescent="0.3">
      <c r="C27" s="1">
        <v>4.0999999999999996</v>
      </c>
      <c r="D27" s="1">
        <v>0.25</v>
      </c>
      <c r="E27" s="1"/>
      <c r="F27" s="2">
        <v>2.5000000000000001E-2</v>
      </c>
      <c r="G27" s="1">
        <f t="shared" si="5"/>
        <v>0.13999999999999999</v>
      </c>
      <c r="H27" s="1">
        <f t="shared" si="0"/>
        <v>5.5349999999999976E-2</v>
      </c>
      <c r="K27">
        <f t="shared" si="1"/>
        <v>0.57399999999999984</v>
      </c>
      <c r="L27">
        <f t="shared" si="2"/>
        <v>2.4806538892663039</v>
      </c>
      <c r="M27">
        <v>0.3</v>
      </c>
      <c r="N27">
        <v>4.5</v>
      </c>
      <c r="O27">
        <f t="shared" si="3"/>
        <v>0.31807687500000004</v>
      </c>
      <c r="P27">
        <v>14</v>
      </c>
      <c r="Q27">
        <f t="shared" si="4"/>
        <v>0.17718956351902171</v>
      </c>
    </row>
    <row r="28" spans="3:17" x14ac:dyDescent="0.3">
      <c r="C28" s="1">
        <v>4.0999999999999996</v>
      </c>
      <c r="D28" s="1">
        <v>0.25</v>
      </c>
      <c r="E28" s="1"/>
      <c r="F28" s="2">
        <v>2.5000000000000001E-2</v>
      </c>
      <c r="G28" s="1">
        <f t="shared" si="5"/>
        <v>0.15</v>
      </c>
      <c r="H28" s="1">
        <f t="shared" si="0"/>
        <v>6.6624999999999976E-2</v>
      </c>
      <c r="K28">
        <f t="shared" si="1"/>
        <v>0.61499999999999988</v>
      </c>
      <c r="L28">
        <f t="shared" si="2"/>
        <v>2.6578434527853259</v>
      </c>
      <c r="M28">
        <v>0.3</v>
      </c>
      <c r="N28">
        <v>4.5</v>
      </c>
      <c r="O28">
        <f t="shared" si="3"/>
        <v>0.31807687500000004</v>
      </c>
      <c r="P28">
        <v>14</v>
      </c>
      <c r="Q28">
        <f t="shared" si="4"/>
        <v>0.18984596091323755</v>
      </c>
    </row>
    <row r="29" spans="3:17" x14ac:dyDescent="0.3">
      <c r="C29" s="1">
        <v>4.0999999999999996</v>
      </c>
      <c r="D29" s="1">
        <v>0.25</v>
      </c>
      <c r="E29" s="1"/>
      <c r="F29" s="2">
        <v>2.5000000000000001E-2</v>
      </c>
      <c r="G29" s="1">
        <f t="shared" si="5"/>
        <v>0.16</v>
      </c>
      <c r="H29" s="1">
        <f t="shared" si="0"/>
        <v>7.7899999999999997E-2</v>
      </c>
      <c r="K29">
        <f t="shared" si="1"/>
        <v>0.65599999999999992</v>
      </c>
      <c r="L29">
        <f t="shared" si="2"/>
        <v>2.8350330163043478</v>
      </c>
      <c r="M29">
        <v>0.3</v>
      </c>
      <c r="N29">
        <v>4.5</v>
      </c>
      <c r="O29">
        <f t="shared" si="3"/>
        <v>0.31807687500000004</v>
      </c>
      <c r="P29">
        <v>14</v>
      </c>
      <c r="Q29">
        <f t="shared" si="4"/>
        <v>0.20250235830745342</v>
      </c>
    </row>
    <row r="30" spans="3:17" x14ac:dyDescent="0.3">
      <c r="C30" s="1">
        <v>4.0999999999999996</v>
      </c>
      <c r="D30" s="1">
        <v>0.25</v>
      </c>
      <c r="E30" s="1"/>
      <c r="F30" s="2">
        <v>2.5000000000000001E-2</v>
      </c>
      <c r="G30" s="1">
        <f t="shared" si="5"/>
        <v>0.17</v>
      </c>
      <c r="H30" s="1">
        <f t="shared" si="0"/>
        <v>8.9175000000000004E-2</v>
      </c>
      <c r="K30">
        <f t="shared" si="1"/>
        <v>0.69699999999999995</v>
      </c>
      <c r="L30">
        <f t="shared" si="2"/>
        <v>3.0122225798233697</v>
      </c>
      <c r="M30">
        <v>0.3</v>
      </c>
      <c r="N30">
        <v>4.5</v>
      </c>
      <c r="O30">
        <f t="shared" si="3"/>
        <v>0.31807687500000004</v>
      </c>
      <c r="P30">
        <v>14</v>
      </c>
      <c r="Q30">
        <f t="shared" si="4"/>
        <v>0.21515875570166926</v>
      </c>
    </row>
    <row r="31" spans="3:17" x14ac:dyDescent="0.3">
      <c r="C31" s="1">
        <v>4.0999999999999996</v>
      </c>
      <c r="D31" s="1">
        <v>0.25</v>
      </c>
      <c r="E31" s="1"/>
      <c r="F31" s="2">
        <v>2.5000000000000001E-2</v>
      </c>
      <c r="G31" s="1">
        <f t="shared" si="5"/>
        <v>0.18000000000000002</v>
      </c>
      <c r="H31" s="1">
        <f t="shared" si="0"/>
        <v>0.10045000000000001</v>
      </c>
      <c r="K31">
        <f t="shared" si="1"/>
        <v>0.73799999999999999</v>
      </c>
      <c r="L31">
        <f t="shared" si="2"/>
        <v>3.1894121433423912</v>
      </c>
      <c r="M31">
        <v>0.3</v>
      </c>
      <c r="N31">
        <v>4.5</v>
      </c>
      <c r="O31">
        <f t="shared" si="3"/>
        <v>0.31807687500000004</v>
      </c>
      <c r="P31">
        <v>14</v>
      </c>
      <c r="Q31">
        <f t="shared" si="4"/>
        <v>0.2278151530958851</v>
      </c>
    </row>
    <row r="35" spans="3:17" x14ac:dyDescent="0.3">
      <c r="C35" t="s">
        <v>15</v>
      </c>
    </row>
    <row r="36" spans="3:17" x14ac:dyDescent="0.3">
      <c r="C36" t="s">
        <v>6</v>
      </c>
      <c r="D36" t="s">
        <v>7</v>
      </c>
      <c r="F36" t="s">
        <v>18</v>
      </c>
      <c r="G36" t="s">
        <v>8</v>
      </c>
      <c r="H36" t="s">
        <v>9</v>
      </c>
      <c r="K36" t="s">
        <v>10</v>
      </c>
      <c r="L36" t="s">
        <v>11</v>
      </c>
      <c r="M36" t="s">
        <v>0</v>
      </c>
      <c r="N36" t="s">
        <v>1</v>
      </c>
      <c r="O36" t="s">
        <v>5</v>
      </c>
      <c r="P36" t="s">
        <v>12</v>
      </c>
      <c r="Q36" t="s">
        <v>16</v>
      </c>
    </row>
    <row r="37" spans="3:17" x14ac:dyDescent="0.3">
      <c r="C37" s="1">
        <v>5.47</v>
      </c>
      <c r="D37" s="1">
        <v>0.25</v>
      </c>
      <c r="E37" s="1"/>
      <c r="F37" s="2">
        <v>2.5000000000000001E-2</v>
      </c>
      <c r="G37" s="1">
        <v>0.01</v>
      </c>
      <c r="H37" s="1">
        <f>C37*(G37*D37-(1-G37)*F37)</f>
        <v>-0.12170750000000001</v>
      </c>
      <c r="K37">
        <f>C37*G37</f>
        <v>5.4699999999999999E-2</v>
      </c>
      <c r="L37">
        <f>K37*O37*25/1.84</f>
        <v>0.23639680791440221</v>
      </c>
      <c r="M37">
        <v>0.3</v>
      </c>
      <c r="N37">
        <v>4.5</v>
      </c>
      <c r="O37">
        <f>3.1415*M37*M37*N37/4</f>
        <v>0.31807687500000004</v>
      </c>
      <c r="P37">
        <v>14</v>
      </c>
      <c r="Q37">
        <f>L37/P37</f>
        <v>1.6885486279600157E-2</v>
      </c>
    </row>
    <row r="38" spans="3:17" x14ac:dyDescent="0.3">
      <c r="C38" s="1">
        <v>5.47</v>
      </c>
      <c r="D38" s="1">
        <v>0.25</v>
      </c>
      <c r="E38" s="1"/>
      <c r="F38" s="2">
        <v>2.5000000000000001E-2</v>
      </c>
      <c r="G38" s="1">
        <v>0.02</v>
      </c>
      <c r="H38" s="1">
        <f t="shared" ref="H38:H54" si="6">C38*(G38*D38-(1-G38)*F38)</f>
        <v>-0.106665</v>
      </c>
      <c r="K38">
        <f t="shared" ref="K38:K54" si="7">C38*G38</f>
        <v>0.1094</v>
      </c>
      <c r="L38">
        <f t="shared" ref="L38:L54" si="8">K38*O38*25/1.84</f>
        <v>0.47279361582880441</v>
      </c>
      <c r="M38">
        <v>0.3</v>
      </c>
      <c r="N38">
        <v>4.5</v>
      </c>
      <c r="O38">
        <f t="shared" ref="O38:O54" si="9">3.1415*M38*M38*N38/4</f>
        <v>0.31807687500000004</v>
      </c>
      <c r="P38">
        <v>14</v>
      </c>
      <c r="Q38">
        <f t="shared" ref="Q38:Q54" si="10">L38/P38</f>
        <v>3.3770972559200314E-2</v>
      </c>
    </row>
    <row r="39" spans="3:17" x14ac:dyDescent="0.3">
      <c r="C39" s="1">
        <v>5.47</v>
      </c>
      <c r="D39" s="1">
        <v>0.25</v>
      </c>
      <c r="E39" s="1"/>
      <c r="F39" s="2">
        <v>2.5000000000000001E-2</v>
      </c>
      <c r="G39" s="1">
        <f>G38+0.01</f>
        <v>0.03</v>
      </c>
      <c r="H39" s="1">
        <f t="shared" si="6"/>
        <v>-9.1622499999999996E-2</v>
      </c>
      <c r="K39">
        <f t="shared" si="7"/>
        <v>0.1641</v>
      </c>
      <c r="L39">
        <f t="shared" si="8"/>
        <v>0.70919042374320651</v>
      </c>
      <c r="M39">
        <v>0.3</v>
      </c>
      <c r="N39">
        <v>4.5</v>
      </c>
      <c r="O39">
        <f t="shared" si="9"/>
        <v>0.31807687500000004</v>
      </c>
      <c r="P39">
        <v>14</v>
      </c>
      <c r="Q39">
        <f t="shared" si="10"/>
        <v>5.0656458838800468E-2</v>
      </c>
    </row>
    <row r="40" spans="3:17" x14ac:dyDescent="0.3">
      <c r="C40" s="1">
        <v>5.47</v>
      </c>
      <c r="D40" s="1">
        <v>0.25</v>
      </c>
      <c r="E40" s="1"/>
      <c r="F40" s="2">
        <v>2.5000000000000001E-2</v>
      </c>
      <c r="G40" s="1">
        <f t="shared" ref="G40:G54" si="11">G39+0.01</f>
        <v>0.04</v>
      </c>
      <c r="H40" s="1">
        <f t="shared" si="6"/>
        <v>-7.6579999999999995E-2</v>
      </c>
      <c r="K40">
        <f t="shared" si="7"/>
        <v>0.21879999999999999</v>
      </c>
      <c r="L40">
        <f t="shared" si="8"/>
        <v>0.94558723165760883</v>
      </c>
      <c r="M40">
        <v>0.3</v>
      </c>
      <c r="N40">
        <v>4.5</v>
      </c>
      <c r="O40">
        <f t="shared" si="9"/>
        <v>0.31807687500000004</v>
      </c>
      <c r="P40">
        <v>14</v>
      </c>
      <c r="Q40">
        <f t="shared" si="10"/>
        <v>6.7541945118400629E-2</v>
      </c>
    </row>
    <row r="41" spans="3:17" x14ac:dyDescent="0.3">
      <c r="C41" s="1">
        <v>5.47</v>
      </c>
      <c r="D41" s="1">
        <v>0.25</v>
      </c>
      <c r="E41" s="1"/>
      <c r="F41" s="2">
        <v>2.5000000000000001E-2</v>
      </c>
      <c r="G41" s="1">
        <f t="shared" si="11"/>
        <v>0.05</v>
      </c>
      <c r="H41" s="1">
        <f t="shared" si="6"/>
        <v>-6.1537499999999995E-2</v>
      </c>
      <c r="K41">
        <f t="shared" si="7"/>
        <v>0.27350000000000002</v>
      </c>
      <c r="L41">
        <f t="shared" si="8"/>
        <v>1.1819840395720109</v>
      </c>
      <c r="M41">
        <v>0.3</v>
      </c>
      <c r="N41">
        <v>4.5</v>
      </c>
      <c r="O41">
        <f t="shared" si="9"/>
        <v>0.31807687500000004</v>
      </c>
      <c r="P41">
        <v>14</v>
      </c>
      <c r="Q41">
        <f t="shared" si="10"/>
        <v>8.4427431398000782E-2</v>
      </c>
    </row>
    <row r="42" spans="3:17" x14ac:dyDescent="0.3">
      <c r="C42" s="1">
        <v>5.47</v>
      </c>
      <c r="D42" s="1">
        <v>0.25</v>
      </c>
      <c r="E42" s="1"/>
      <c r="F42" s="2">
        <v>2.5000000000000001E-2</v>
      </c>
      <c r="G42" s="1">
        <f t="shared" si="11"/>
        <v>6.0000000000000005E-2</v>
      </c>
      <c r="H42" s="1">
        <f t="shared" si="6"/>
        <v>-4.6494999999999995E-2</v>
      </c>
      <c r="K42">
        <f t="shared" si="7"/>
        <v>0.32819999999999999</v>
      </c>
      <c r="L42">
        <f t="shared" si="8"/>
        <v>1.418380847486413</v>
      </c>
      <c r="M42">
        <v>0.3</v>
      </c>
      <c r="N42">
        <v>4.5</v>
      </c>
      <c r="O42">
        <f t="shared" si="9"/>
        <v>0.31807687500000004</v>
      </c>
      <c r="P42">
        <v>14</v>
      </c>
      <c r="Q42">
        <f t="shared" si="10"/>
        <v>0.10131291767760094</v>
      </c>
    </row>
    <row r="43" spans="3:17" x14ac:dyDescent="0.3">
      <c r="C43" s="1">
        <v>5.47</v>
      </c>
      <c r="D43" s="1">
        <v>0.25</v>
      </c>
      <c r="E43" s="1"/>
      <c r="F43" s="2">
        <v>2.5000000000000001E-2</v>
      </c>
      <c r="G43" s="1">
        <f t="shared" si="11"/>
        <v>7.0000000000000007E-2</v>
      </c>
      <c r="H43" s="1">
        <f t="shared" si="6"/>
        <v>-3.1452499999999987E-2</v>
      </c>
      <c r="K43">
        <f t="shared" si="7"/>
        <v>0.38290000000000002</v>
      </c>
      <c r="L43">
        <f t="shared" si="8"/>
        <v>1.6547776554008156</v>
      </c>
      <c r="M43">
        <v>0.3</v>
      </c>
      <c r="N43">
        <v>4.5</v>
      </c>
      <c r="O43">
        <f t="shared" si="9"/>
        <v>0.31807687500000004</v>
      </c>
      <c r="P43">
        <v>14</v>
      </c>
      <c r="Q43">
        <f t="shared" si="10"/>
        <v>0.11819840395720112</v>
      </c>
    </row>
    <row r="44" spans="3:17" x14ac:dyDescent="0.3">
      <c r="C44" s="1">
        <v>5.47</v>
      </c>
      <c r="D44" s="1">
        <v>0.25</v>
      </c>
      <c r="E44" s="1"/>
      <c r="F44" s="2">
        <v>2.5000000000000001E-2</v>
      </c>
      <c r="G44" s="1">
        <f t="shared" si="11"/>
        <v>0.08</v>
      </c>
      <c r="H44" s="1">
        <f t="shared" si="6"/>
        <v>-1.6410000000000015E-2</v>
      </c>
      <c r="K44">
        <f t="shared" si="7"/>
        <v>0.43759999999999999</v>
      </c>
      <c r="L44">
        <f t="shared" si="8"/>
        <v>1.8911744633152177</v>
      </c>
      <c r="M44">
        <v>0.3</v>
      </c>
      <c r="N44">
        <v>4.5</v>
      </c>
      <c r="O44">
        <f t="shared" si="9"/>
        <v>0.31807687500000004</v>
      </c>
      <c r="P44">
        <v>14</v>
      </c>
      <c r="Q44">
        <f t="shared" si="10"/>
        <v>0.13508389023680126</v>
      </c>
    </row>
    <row r="45" spans="3:17" x14ac:dyDescent="0.3">
      <c r="C45" s="3">
        <v>5.47</v>
      </c>
      <c r="D45" s="3">
        <v>0.25</v>
      </c>
      <c r="E45" s="3"/>
      <c r="F45" s="4">
        <v>2.5000000000000001E-2</v>
      </c>
      <c r="G45" s="3">
        <f t="shared" si="11"/>
        <v>0.09</v>
      </c>
      <c r="H45" s="3">
        <f t="shared" si="6"/>
        <v>-1.3675000000000202E-3</v>
      </c>
      <c r="I45" s="5"/>
      <c r="J45" s="5"/>
      <c r="K45" s="5">
        <f t="shared" si="7"/>
        <v>0.49229999999999996</v>
      </c>
      <c r="L45" s="5">
        <f t="shared" si="8"/>
        <v>2.1275712712296198</v>
      </c>
      <c r="M45" s="5">
        <v>0.3</v>
      </c>
      <c r="N45" s="5">
        <v>4.5</v>
      </c>
      <c r="O45" s="5">
        <f t="shared" si="9"/>
        <v>0.31807687500000004</v>
      </c>
      <c r="P45">
        <v>14</v>
      </c>
      <c r="Q45" s="5">
        <f t="shared" si="10"/>
        <v>0.15196937651640141</v>
      </c>
    </row>
    <row r="46" spans="3:17" x14ac:dyDescent="0.3">
      <c r="C46" s="1">
        <v>5.47</v>
      </c>
      <c r="D46" s="1">
        <v>0.25</v>
      </c>
      <c r="E46" s="1"/>
      <c r="F46" s="2">
        <v>2.5000000000000001E-2</v>
      </c>
      <c r="G46" s="1">
        <f t="shared" si="11"/>
        <v>9.9999999999999992E-2</v>
      </c>
      <c r="H46" s="1">
        <f t="shared" si="6"/>
        <v>1.3674999999999974E-2</v>
      </c>
      <c r="K46">
        <f t="shared" si="7"/>
        <v>0.54699999999999993</v>
      </c>
      <c r="L46">
        <f t="shared" si="8"/>
        <v>2.3639680791440214</v>
      </c>
      <c r="M46">
        <v>0.3</v>
      </c>
      <c r="N46">
        <v>4.5</v>
      </c>
      <c r="O46">
        <f t="shared" si="9"/>
        <v>0.31807687500000004</v>
      </c>
      <c r="P46">
        <v>14</v>
      </c>
      <c r="Q46">
        <f t="shared" si="10"/>
        <v>0.16885486279600154</v>
      </c>
    </row>
    <row r="47" spans="3:17" x14ac:dyDescent="0.3">
      <c r="C47" s="1">
        <v>5.47</v>
      </c>
      <c r="D47" s="1">
        <v>0.25</v>
      </c>
      <c r="E47" s="1"/>
      <c r="F47" s="2">
        <v>2.5000000000000001E-2</v>
      </c>
      <c r="G47" s="1">
        <f t="shared" si="11"/>
        <v>0.10999999999999999</v>
      </c>
      <c r="H47" s="1">
        <f t="shared" si="6"/>
        <v>2.8717499999999969E-2</v>
      </c>
      <c r="K47">
        <f t="shared" si="7"/>
        <v>0.6016999999999999</v>
      </c>
      <c r="L47">
        <f t="shared" si="8"/>
        <v>2.6003648870584235</v>
      </c>
      <c r="M47">
        <v>0.3</v>
      </c>
      <c r="N47">
        <v>4.5</v>
      </c>
      <c r="O47">
        <f t="shared" si="9"/>
        <v>0.31807687500000004</v>
      </c>
      <c r="P47">
        <v>14</v>
      </c>
      <c r="Q47">
        <f t="shared" si="10"/>
        <v>0.18574034907560169</v>
      </c>
    </row>
    <row r="48" spans="3:17" x14ac:dyDescent="0.3">
      <c r="C48" s="1">
        <v>5.47</v>
      </c>
      <c r="D48" s="1">
        <v>0.25</v>
      </c>
      <c r="E48" s="1"/>
      <c r="F48" s="2">
        <v>2.5000000000000001E-2</v>
      </c>
      <c r="G48" s="1">
        <f t="shared" si="11"/>
        <v>0.11999999999999998</v>
      </c>
      <c r="H48" s="1">
        <f t="shared" si="6"/>
        <v>4.3759999999999959E-2</v>
      </c>
      <c r="K48">
        <f t="shared" si="7"/>
        <v>0.65639999999999987</v>
      </c>
      <c r="L48">
        <f t="shared" si="8"/>
        <v>2.8367616949728256</v>
      </c>
      <c r="M48">
        <v>0.3</v>
      </c>
      <c r="N48">
        <v>4.5</v>
      </c>
      <c r="O48">
        <f t="shared" si="9"/>
        <v>0.31807687500000004</v>
      </c>
      <c r="P48">
        <v>14</v>
      </c>
      <c r="Q48">
        <f t="shared" si="10"/>
        <v>0.20262583535520182</v>
      </c>
    </row>
    <row r="49" spans="3:17" x14ac:dyDescent="0.3">
      <c r="C49" s="1">
        <v>5.47</v>
      </c>
      <c r="D49" s="1">
        <v>0.25</v>
      </c>
      <c r="E49" s="1"/>
      <c r="F49" s="2">
        <v>2.5000000000000001E-2</v>
      </c>
      <c r="G49" s="1">
        <f t="shared" si="11"/>
        <v>0.12999999999999998</v>
      </c>
      <c r="H49" s="1">
        <f t="shared" si="6"/>
        <v>5.8802499999999952E-2</v>
      </c>
      <c r="K49">
        <f t="shared" si="7"/>
        <v>0.71109999999999984</v>
      </c>
      <c r="L49">
        <f t="shared" si="8"/>
        <v>3.0731585028872277</v>
      </c>
      <c r="M49">
        <v>0.3</v>
      </c>
      <c r="N49">
        <v>4.5</v>
      </c>
      <c r="O49">
        <f t="shared" si="9"/>
        <v>0.31807687500000004</v>
      </c>
      <c r="P49">
        <v>14</v>
      </c>
      <c r="Q49">
        <f t="shared" si="10"/>
        <v>0.21951132163480197</v>
      </c>
    </row>
    <row r="50" spans="3:17" x14ac:dyDescent="0.3">
      <c r="C50" s="1">
        <v>5.47</v>
      </c>
      <c r="D50" s="1">
        <v>0.25</v>
      </c>
      <c r="E50" s="1"/>
      <c r="F50" s="2">
        <v>2.5000000000000001E-2</v>
      </c>
      <c r="G50" s="1">
        <f t="shared" si="11"/>
        <v>0.13999999999999999</v>
      </c>
      <c r="H50" s="1">
        <f t="shared" si="6"/>
        <v>7.3844999999999966E-2</v>
      </c>
      <c r="K50">
        <f t="shared" si="7"/>
        <v>0.76579999999999993</v>
      </c>
      <c r="L50">
        <f t="shared" si="8"/>
        <v>3.3095553108016302</v>
      </c>
      <c r="M50">
        <v>0.3</v>
      </c>
      <c r="N50">
        <v>4.5</v>
      </c>
      <c r="O50">
        <f t="shared" si="9"/>
        <v>0.31807687500000004</v>
      </c>
      <c r="P50">
        <v>14</v>
      </c>
      <c r="Q50">
        <f t="shared" si="10"/>
        <v>0.23639680791440215</v>
      </c>
    </row>
    <row r="51" spans="3:17" x14ac:dyDescent="0.3">
      <c r="C51" s="1">
        <v>5.47</v>
      </c>
      <c r="D51" s="1">
        <v>0.25</v>
      </c>
      <c r="E51" s="1"/>
      <c r="F51" s="2">
        <v>2.5000000000000001E-2</v>
      </c>
      <c r="G51" s="1">
        <f t="shared" si="11"/>
        <v>0.15</v>
      </c>
      <c r="H51" s="1">
        <f t="shared" si="6"/>
        <v>8.888749999999998E-2</v>
      </c>
      <c r="K51">
        <f t="shared" si="7"/>
        <v>0.8204999999999999</v>
      </c>
      <c r="L51">
        <f t="shared" si="8"/>
        <v>3.5459521187160323</v>
      </c>
      <c r="M51">
        <v>0.3</v>
      </c>
      <c r="N51">
        <v>4.5</v>
      </c>
      <c r="O51">
        <f t="shared" si="9"/>
        <v>0.31807687500000004</v>
      </c>
      <c r="P51">
        <v>14</v>
      </c>
      <c r="Q51">
        <f t="shared" si="10"/>
        <v>0.25328229419400233</v>
      </c>
    </row>
    <row r="52" spans="3:17" x14ac:dyDescent="0.3">
      <c r="C52" s="1">
        <v>5.47</v>
      </c>
      <c r="D52" s="1">
        <v>0.25</v>
      </c>
      <c r="E52" s="1"/>
      <c r="F52" s="2">
        <v>2.5000000000000001E-2</v>
      </c>
      <c r="G52" s="1">
        <f t="shared" si="11"/>
        <v>0.16</v>
      </c>
      <c r="H52" s="1">
        <f t="shared" si="6"/>
        <v>0.10392999999999999</v>
      </c>
      <c r="K52">
        <f t="shared" si="7"/>
        <v>0.87519999999999998</v>
      </c>
      <c r="L52">
        <f t="shared" si="8"/>
        <v>3.7823489266304353</v>
      </c>
      <c r="M52">
        <v>0.3</v>
      </c>
      <c r="N52">
        <v>4.5</v>
      </c>
      <c r="O52">
        <f t="shared" si="9"/>
        <v>0.31807687500000004</v>
      </c>
      <c r="P52">
        <v>14</v>
      </c>
      <c r="Q52">
        <f t="shared" si="10"/>
        <v>0.27016778047360251</v>
      </c>
    </row>
    <row r="53" spans="3:17" x14ac:dyDescent="0.3">
      <c r="C53" s="1">
        <v>5.47</v>
      </c>
      <c r="D53" s="1">
        <v>0.25</v>
      </c>
      <c r="E53" s="1"/>
      <c r="F53" s="2">
        <v>2.5000000000000001E-2</v>
      </c>
      <c r="G53" s="1">
        <f t="shared" si="11"/>
        <v>0.17</v>
      </c>
      <c r="H53" s="1">
        <f t="shared" si="6"/>
        <v>0.11897250000000001</v>
      </c>
      <c r="K53">
        <f t="shared" si="7"/>
        <v>0.92990000000000006</v>
      </c>
      <c r="L53">
        <f t="shared" si="8"/>
        <v>4.0187457345448374</v>
      </c>
      <c r="M53">
        <v>0.3</v>
      </c>
      <c r="N53">
        <v>4.5</v>
      </c>
      <c r="O53">
        <f t="shared" si="9"/>
        <v>0.31807687500000004</v>
      </c>
      <c r="P53">
        <v>14</v>
      </c>
      <c r="Q53">
        <f t="shared" si="10"/>
        <v>0.2870532667532027</v>
      </c>
    </row>
    <row r="54" spans="3:17" x14ac:dyDescent="0.3">
      <c r="C54" s="1">
        <v>5.47</v>
      </c>
      <c r="D54" s="1">
        <v>0.25</v>
      </c>
      <c r="E54" s="1"/>
      <c r="F54" s="2">
        <v>2.5000000000000001E-2</v>
      </c>
      <c r="G54" s="1">
        <f t="shared" si="11"/>
        <v>0.18000000000000002</v>
      </c>
      <c r="H54" s="1">
        <f t="shared" si="6"/>
        <v>0.13401500000000002</v>
      </c>
      <c r="K54">
        <f t="shared" si="7"/>
        <v>0.98460000000000003</v>
      </c>
      <c r="L54">
        <f t="shared" si="8"/>
        <v>4.2551425424592395</v>
      </c>
      <c r="M54">
        <v>0.3</v>
      </c>
      <c r="N54">
        <v>4.5</v>
      </c>
      <c r="O54">
        <f t="shared" si="9"/>
        <v>0.31807687500000004</v>
      </c>
      <c r="P54">
        <v>14</v>
      </c>
      <c r="Q54">
        <f t="shared" si="10"/>
        <v>0.30393875303280282</v>
      </c>
    </row>
    <row r="58" spans="3:17" x14ac:dyDescent="0.3">
      <c r="C58" t="s">
        <v>13</v>
      </c>
    </row>
    <row r="59" spans="3:17" x14ac:dyDescent="0.3">
      <c r="C59" t="s">
        <v>6</v>
      </c>
      <c r="D59" t="s">
        <v>7</v>
      </c>
      <c r="F59" t="s">
        <v>18</v>
      </c>
      <c r="G59" t="s">
        <v>8</v>
      </c>
      <c r="H59" t="s">
        <v>9</v>
      </c>
      <c r="K59" t="s">
        <v>10</v>
      </c>
      <c r="L59" t="s">
        <v>11</v>
      </c>
      <c r="M59" t="s">
        <v>0</v>
      </c>
      <c r="N59" t="s">
        <v>1</v>
      </c>
      <c r="O59" t="s">
        <v>5</v>
      </c>
      <c r="P59" t="s">
        <v>12</v>
      </c>
      <c r="Q59" t="s">
        <v>16</v>
      </c>
    </row>
    <row r="60" spans="3:17" x14ac:dyDescent="0.3">
      <c r="C60" s="1">
        <v>7.71</v>
      </c>
      <c r="D60" s="1">
        <v>0.5</v>
      </c>
      <c r="E60" s="1"/>
      <c r="F60" s="2">
        <v>2.5000000000000001E-2</v>
      </c>
      <c r="G60" s="1">
        <v>0.01</v>
      </c>
      <c r="H60" s="1">
        <f>C60*(G60*D60-(1-G60)*F60)</f>
        <v>-0.15227250000000001</v>
      </c>
      <c r="K60">
        <f>C60*G60</f>
        <v>7.7100000000000002E-2</v>
      </c>
      <c r="L60">
        <f>K60*O60*25/1.84</f>
        <v>0.33320281334918478</v>
      </c>
      <c r="M60">
        <v>0.3</v>
      </c>
      <c r="N60">
        <v>4.5</v>
      </c>
      <c r="O60">
        <f>3.1415*M60*M60*N60/4</f>
        <v>0.31807687500000004</v>
      </c>
      <c r="P60">
        <v>4</v>
      </c>
      <c r="Q60">
        <f>L60/P60</f>
        <v>8.3300703337296195E-2</v>
      </c>
    </row>
    <row r="61" spans="3:17" x14ac:dyDescent="0.3">
      <c r="C61" s="1">
        <v>7.71</v>
      </c>
      <c r="D61" s="1">
        <v>0.5</v>
      </c>
      <c r="E61" s="1"/>
      <c r="F61" s="2">
        <v>2.5000000000000001E-2</v>
      </c>
      <c r="G61" s="1">
        <v>0.02</v>
      </c>
      <c r="H61" s="1">
        <f t="shared" ref="H61:H77" si="12">C61*(G61*D61-(1-G61)*F61)</f>
        <v>-0.11179500000000001</v>
      </c>
      <c r="K61">
        <f t="shared" ref="K61:K77" si="13">C61*G61</f>
        <v>0.1542</v>
      </c>
      <c r="L61">
        <f t="shared" ref="L61:L77" si="14">K61*O61*25/1.84</f>
        <v>0.66640562669836956</v>
      </c>
      <c r="M61">
        <v>0.3</v>
      </c>
      <c r="N61">
        <v>4.5</v>
      </c>
      <c r="O61">
        <f t="shared" ref="O61:O77" si="15">3.1415*M61*M61*N61/4</f>
        <v>0.31807687500000004</v>
      </c>
      <c r="P61">
        <v>4</v>
      </c>
      <c r="Q61">
        <f t="shared" ref="Q61:Q77" si="16">L61/P61</f>
        <v>0.16660140667459239</v>
      </c>
    </row>
    <row r="62" spans="3:17" x14ac:dyDescent="0.3">
      <c r="C62" s="1">
        <v>7.71</v>
      </c>
      <c r="D62" s="1">
        <v>0.5</v>
      </c>
      <c r="E62" s="1"/>
      <c r="F62" s="2">
        <v>2.5000000000000001E-2</v>
      </c>
      <c r="G62" s="1">
        <f>G61+0.01</f>
        <v>0.03</v>
      </c>
      <c r="H62" s="1">
        <f t="shared" si="12"/>
        <v>-7.1317500000000006E-2</v>
      </c>
      <c r="K62">
        <f t="shared" si="13"/>
        <v>0.23129999999999998</v>
      </c>
      <c r="L62">
        <f t="shared" si="14"/>
        <v>0.99960844004755434</v>
      </c>
      <c r="M62">
        <v>0.3</v>
      </c>
      <c r="N62">
        <v>4.5</v>
      </c>
      <c r="O62">
        <f t="shared" si="15"/>
        <v>0.31807687500000004</v>
      </c>
      <c r="P62">
        <v>4</v>
      </c>
      <c r="Q62">
        <f t="shared" si="16"/>
        <v>0.24990211001188858</v>
      </c>
    </row>
    <row r="63" spans="3:17" x14ac:dyDescent="0.3">
      <c r="C63" s="1">
        <v>7.71</v>
      </c>
      <c r="D63" s="1">
        <v>0.5</v>
      </c>
      <c r="E63" s="1"/>
      <c r="F63" s="2">
        <v>2.5000000000000001E-2</v>
      </c>
      <c r="G63" s="1">
        <f t="shared" ref="G63:G77" si="17">G62+0.01</f>
        <v>0.04</v>
      </c>
      <c r="H63" s="1">
        <f t="shared" si="12"/>
        <v>-3.0839999999999999E-2</v>
      </c>
      <c r="K63">
        <f t="shared" si="13"/>
        <v>0.30840000000000001</v>
      </c>
      <c r="L63">
        <f t="shared" si="14"/>
        <v>1.3328112533967391</v>
      </c>
      <c r="M63">
        <v>0.3</v>
      </c>
      <c r="N63">
        <v>4.5</v>
      </c>
      <c r="O63">
        <f t="shared" si="15"/>
        <v>0.31807687500000004</v>
      </c>
      <c r="P63">
        <v>4</v>
      </c>
      <c r="Q63">
        <f t="shared" si="16"/>
        <v>0.33320281334918478</v>
      </c>
    </row>
    <row r="64" spans="3:17" s="5" customFormat="1" x14ac:dyDescent="0.3">
      <c r="C64" s="3">
        <v>7.71</v>
      </c>
      <c r="D64" s="3">
        <v>0.5</v>
      </c>
      <c r="E64" s="3"/>
      <c r="F64" s="4">
        <v>2.5000000000000001E-2</v>
      </c>
      <c r="G64" s="3">
        <f t="shared" si="17"/>
        <v>0.05</v>
      </c>
      <c r="H64" s="3">
        <f t="shared" si="12"/>
        <v>9.6375000000000089E-3</v>
      </c>
      <c r="K64" s="5">
        <f t="shared" si="13"/>
        <v>0.38550000000000001</v>
      </c>
      <c r="L64" s="5">
        <f t="shared" si="14"/>
        <v>1.6660140667459242</v>
      </c>
      <c r="M64" s="5">
        <v>0.3</v>
      </c>
      <c r="N64" s="5">
        <v>4.5</v>
      </c>
      <c r="O64" s="5">
        <f t="shared" si="15"/>
        <v>0.31807687500000004</v>
      </c>
      <c r="P64">
        <v>4</v>
      </c>
      <c r="Q64" s="5">
        <f t="shared" si="16"/>
        <v>0.41650351668648106</v>
      </c>
    </row>
    <row r="65" spans="3:17" x14ac:dyDescent="0.3">
      <c r="C65" s="1">
        <v>7.71</v>
      </c>
      <c r="D65" s="1">
        <v>0.5</v>
      </c>
      <c r="E65" s="1"/>
      <c r="F65" s="2">
        <v>2.5000000000000001E-2</v>
      </c>
      <c r="G65" s="1">
        <f t="shared" si="17"/>
        <v>6.0000000000000005E-2</v>
      </c>
      <c r="H65" s="1">
        <f t="shared" si="12"/>
        <v>5.0115000000000021E-2</v>
      </c>
      <c r="K65">
        <f t="shared" si="13"/>
        <v>0.46260000000000001</v>
      </c>
      <c r="L65">
        <f t="shared" si="14"/>
        <v>1.9992168800951091</v>
      </c>
      <c r="M65">
        <v>0.3</v>
      </c>
      <c r="N65">
        <v>4.5</v>
      </c>
      <c r="O65">
        <f t="shared" si="15"/>
        <v>0.31807687500000004</v>
      </c>
      <c r="P65">
        <v>4</v>
      </c>
      <c r="Q65">
        <f t="shared" si="16"/>
        <v>0.49980422002377728</v>
      </c>
    </row>
    <row r="66" spans="3:17" x14ac:dyDescent="0.3">
      <c r="C66" s="1">
        <v>7.71</v>
      </c>
      <c r="D66" s="1">
        <v>0.5</v>
      </c>
      <c r="E66" s="1"/>
      <c r="F66" s="2">
        <v>2.5000000000000001E-2</v>
      </c>
      <c r="G66" s="1">
        <f t="shared" si="17"/>
        <v>7.0000000000000007E-2</v>
      </c>
      <c r="H66" s="1">
        <f t="shared" si="12"/>
        <v>9.059250000000002E-2</v>
      </c>
      <c r="K66">
        <f t="shared" si="13"/>
        <v>0.53970000000000007</v>
      </c>
      <c r="L66">
        <f t="shared" si="14"/>
        <v>2.3324196934442938</v>
      </c>
      <c r="M66">
        <v>0.3</v>
      </c>
      <c r="N66">
        <v>4.5</v>
      </c>
      <c r="O66">
        <f t="shared" si="15"/>
        <v>0.31807687500000004</v>
      </c>
      <c r="P66">
        <v>4</v>
      </c>
      <c r="Q66">
        <f t="shared" si="16"/>
        <v>0.58310492336107345</v>
      </c>
    </row>
    <row r="67" spans="3:17" x14ac:dyDescent="0.3">
      <c r="C67" s="1">
        <v>7.71</v>
      </c>
      <c r="D67" s="1">
        <v>0.5</v>
      </c>
      <c r="E67" s="1"/>
      <c r="F67" s="2">
        <v>2.5000000000000001E-2</v>
      </c>
      <c r="G67" s="1">
        <f t="shared" si="17"/>
        <v>0.08</v>
      </c>
      <c r="H67" s="1">
        <f t="shared" si="12"/>
        <v>0.13106999999999999</v>
      </c>
      <c r="K67">
        <f t="shared" si="13"/>
        <v>0.61680000000000001</v>
      </c>
      <c r="L67">
        <f t="shared" si="14"/>
        <v>2.6656225067934782</v>
      </c>
      <c r="M67">
        <v>0.3</v>
      </c>
      <c r="N67">
        <v>4.5</v>
      </c>
      <c r="O67">
        <f t="shared" si="15"/>
        <v>0.31807687500000004</v>
      </c>
      <c r="P67">
        <v>4</v>
      </c>
      <c r="Q67">
        <f t="shared" si="16"/>
        <v>0.66640562669836956</v>
      </c>
    </row>
    <row r="68" spans="3:17" x14ac:dyDescent="0.3">
      <c r="C68" s="1">
        <v>7.71</v>
      </c>
      <c r="D68" s="1">
        <v>0.5</v>
      </c>
      <c r="E68" s="1"/>
      <c r="F68" s="2">
        <v>2.5000000000000001E-2</v>
      </c>
      <c r="G68" s="1">
        <f t="shared" si="17"/>
        <v>0.09</v>
      </c>
      <c r="H68" s="1">
        <f t="shared" si="12"/>
        <v>0.17154749999999996</v>
      </c>
      <c r="K68">
        <f t="shared" si="13"/>
        <v>0.69389999999999996</v>
      </c>
      <c r="L68">
        <f t="shared" si="14"/>
        <v>2.9988253201426631</v>
      </c>
      <c r="M68">
        <v>0.3</v>
      </c>
      <c r="N68">
        <v>4.5</v>
      </c>
      <c r="O68">
        <f t="shared" si="15"/>
        <v>0.31807687500000004</v>
      </c>
      <c r="P68">
        <v>4</v>
      </c>
      <c r="Q68">
        <f t="shared" si="16"/>
        <v>0.74970633003566578</v>
      </c>
    </row>
    <row r="69" spans="3:17" x14ac:dyDescent="0.3">
      <c r="C69" s="1">
        <v>7.71</v>
      </c>
      <c r="D69" s="1">
        <v>0.5</v>
      </c>
      <c r="E69" s="1"/>
      <c r="F69" s="2">
        <v>2.5000000000000001E-2</v>
      </c>
      <c r="G69" s="1">
        <f t="shared" si="17"/>
        <v>9.9999999999999992E-2</v>
      </c>
      <c r="H69" s="1">
        <f t="shared" si="12"/>
        <v>0.21202499999999994</v>
      </c>
      <c r="K69">
        <f t="shared" si="13"/>
        <v>0.77099999999999991</v>
      </c>
      <c r="L69">
        <f t="shared" si="14"/>
        <v>3.332028133491848</v>
      </c>
      <c r="M69">
        <v>0.3</v>
      </c>
      <c r="N69">
        <v>4.5</v>
      </c>
      <c r="O69">
        <f t="shared" si="15"/>
        <v>0.31807687500000004</v>
      </c>
      <c r="P69">
        <v>4</v>
      </c>
      <c r="Q69">
        <f t="shared" si="16"/>
        <v>0.833007033372962</v>
      </c>
    </row>
    <row r="70" spans="3:17" s="8" customFormat="1" x14ac:dyDescent="0.3">
      <c r="C70" s="6">
        <v>7.71</v>
      </c>
      <c r="D70" s="6">
        <v>0.5</v>
      </c>
      <c r="E70" s="6"/>
      <c r="F70" s="7">
        <v>2.5000000000000001E-2</v>
      </c>
      <c r="G70" s="6">
        <f t="shared" si="17"/>
        <v>0.10999999999999999</v>
      </c>
      <c r="H70" s="6">
        <f t="shared" si="12"/>
        <v>0.25250249999999991</v>
      </c>
      <c r="K70" s="8">
        <f t="shared" si="13"/>
        <v>0.84809999999999985</v>
      </c>
      <c r="L70" s="8">
        <f t="shared" si="14"/>
        <v>3.6652309468410325</v>
      </c>
      <c r="M70" s="8">
        <v>0.3</v>
      </c>
      <c r="N70" s="8">
        <v>4.5</v>
      </c>
      <c r="O70" s="8">
        <f t="shared" si="15"/>
        <v>0.31807687500000004</v>
      </c>
      <c r="P70">
        <v>4</v>
      </c>
      <c r="Q70" s="8">
        <f t="shared" si="16"/>
        <v>0.91630773671025811</v>
      </c>
    </row>
    <row r="71" spans="3:17" x14ac:dyDescent="0.3">
      <c r="C71" s="1">
        <v>7.71</v>
      </c>
      <c r="D71" s="1">
        <v>0.5</v>
      </c>
      <c r="E71" s="1"/>
      <c r="F71" s="2">
        <v>2.5000000000000001E-2</v>
      </c>
      <c r="G71" s="1">
        <f t="shared" si="17"/>
        <v>0.11999999999999998</v>
      </c>
      <c r="H71" s="1">
        <f t="shared" si="12"/>
        <v>0.29297999999999996</v>
      </c>
      <c r="K71">
        <f t="shared" si="13"/>
        <v>0.9251999999999998</v>
      </c>
      <c r="L71">
        <f t="shared" si="14"/>
        <v>3.9984337601902165</v>
      </c>
      <c r="M71">
        <v>0.3</v>
      </c>
      <c r="N71">
        <v>4.5</v>
      </c>
      <c r="O71">
        <f t="shared" si="15"/>
        <v>0.31807687500000004</v>
      </c>
      <c r="P71">
        <v>4</v>
      </c>
      <c r="Q71">
        <f t="shared" si="16"/>
        <v>0.99960844004755411</v>
      </c>
    </row>
    <row r="72" spans="3:17" x14ac:dyDescent="0.3">
      <c r="C72" s="1">
        <v>7.71</v>
      </c>
      <c r="D72" s="1">
        <v>0.5</v>
      </c>
      <c r="E72" s="1"/>
      <c r="F72" s="2">
        <v>2.5000000000000001E-2</v>
      </c>
      <c r="G72" s="1">
        <f t="shared" si="17"/>
        <v>0.12999999999999998</v>
      </c>
      <c r="H72" s="1">
        <f t="shared" si="12"/>
        <v>0.33345749999999985</v>
      </c>
      <c r="K72">
        <f t="shared" si="13"/>
        <v>1.0022999999999997</v>
      </c>
      <c r="L72">
        <f t="shared" si="14"/>
        <v>4.3316365735394013</v>
      </c>
      <c r="M72">
        <v>0.3</v>
      </c>
      <c r="N72">
        <v>4.5</v>
      </c>
      <c r="O72">
        <f t="shared" si="15"/>
        <v>0.31807687500000004</v>
      </c>
      <c r="P72">
        <v>4</v>
      </c>
      <c r="Q72">
        <f t="shared" si="16"/>
        <v>1.0829091433848503</v>
      </c>
    </row>
    <row r="73" spans="3:17" x14ac:dyDescent="0.3">
      <c r="C73" s="1">
        <v>7.71</v>
      </c>
      <c r="D73" s="1">
        <v>0.5</v>
      </c>
      <c r="E73" s="1"/>
      <c r="F73" s="2">
        <v>2.5000000000000001E-2</v>
      </c>
      <c r="G73" s="1">
        <f t="shared" si="17"/>
        <v>0.13999999999999999</v>
      </c>
      <c r="H73" s="1">
        <f t="shared" si="12"/>
        <v>0.37393499999999991</v>
      </c>
      <c r="K73">
        <f t="shared" si="13"/>
        <v>1.0793999999999999</v>
      </c>
      <c r="L73">
        <f t="shared" si="14"/>
        <v>4.6648393868885867</v>
      </c>
      <c r="M73">
        <v>0.3</v>
      </c>
      <c r="N73">
        <v>4.5</v>
      </c>
      <c r="O73">
        <f t="shared" si="15"/>
        <v>0.31807687500000004</v>
      </c>
      <c r="P73">
        <v>4</v>
      </c>
      <c r="Q73">
        <f t="shared" si="16"/>
        <v>1.1662098467221467</v>
      </c>
    </row>
    <row r="74" spans="3:17" x14ac:dyDescent="0.3">
      <c r="C74" s="1">
        <v>7.71</v>
      </c>
      <c r="D74" s="1">
        <v>0.5</v>
      </c>
      <c r="E74" s="1"/>
      <c r="F74" s="2">
        <v>2.5000000000000001E-2</v>
      </c>
      <c r="G74" s="1">
        <f t="shared" si="17"/>
        <v>0.15</v>
      </c>
      <c r="H74" s="1">
        <f t="shared" si="12"/>
        <v>0.41441249999999996</v>
      </c>
      <c r="K74">
        <f t="shared" si="13"/>
        <v>1.1564999999999999</v>
      </c>
      <c r="L74">
        <f t="shared" si="14"/>
        <v>4.998042200237772</v>
      </c>
      <c r="M74">
        <v>0.3</v>
      </c>
      <c r="N74">
        <v>4.5</v>
      </c>
      <c r="O74">
        <f t="shared" si="15"/>
        <v>0.31807687500000004</v>
      </c>
      <c r="P74">
        <v>4</v>
      </c>
      <c r="Q74">
        <f t="shared" si="16"/>
        <v>1.249510550059443</v>
      </c>
    </row>
    <row r="75" spans="3:17" x14ac:dyDescent="0.3">
      <c r="C75" s="1">
        <v>7.71</v>
      </c>
      <c r="D75" s="1">
        <v>0.5</v>
      </c>
      <c r="E75" s="1"/>
      <c r="F75" s="2">
        <v>2.5000000000000001E-2</v>
      </c>
      <c r="G75" s="1">
        <f t="shared" si="17"/>
        <v>0.16</v>
      </c>
      <c r="H75" s="1">
        <f t="shared" si="12"/>
        <v>0.45488999999999996</v>
      </c>
      <c r="K75">
        <f t="shared" si="13"/>
        <v>1.2336</v>
      </c>
      <c r="L75">
        <f t="shared" si="14"/>
        <v>5.3312450135869565</v>
      </c>
      <c r="M75">
        <v>0.3</v>
      </c>
      <c r="N75">
        <v>4.5</v>
      </c>
      <c r="O75">
        <f t="shared" si="15"/>
        <v>0.31807687500000004</v>
      </c>
      <c r="P75">
        <v>4</v>
      </c>
      <c r="Q75">
        <f t="shared" si="16"/>
        <v>1.3328112533967391</v>
      </c>
    </row>
    <row r="76" spans="3:17" x14ac:dyDescent="0.3">
      <c r="C76" s="1">
        <v>7.71</v>
      </c>
      <c r="D76" s="1">
        <v>0.5</v>
      </c>
      <c r="E76" s="1"/>
      <c r="F76" s="2">
        <v>2.5000000000000001E-2</v>
      </c>
      <c r="G76" s="1">
        <f t="shared" si="17"/>
        <v>0.17</v>
      </c>
      <c r="H76" s="1">
        <f t="shared" si="12"/>
        <v>0.49536750000000002</v>
      </c>
      <c r="K76">
        <f t="shared" si="13"/>
        <v>1.3107000000000002</v>
      </c>
      <c r="L76">
        <f t="shared" si="14"/>
        <v>5.6644478269361427</v>
      </c>
      <c r="M76">
        <v>0.3</v>
      </c>
      <c r="N76">
        <v>4.5</v>
      </c>
      <c r="O76">
        <f t="shared" si="15"/>
        <v>0.31807687500000004</v>
      </c>
      <c r="P76">
        <v>4</v>
      </c>
      <c r="Q76">
        <f t="shared" si="16"/>
        <v>1.4161119567340357</v>
      </c>
    </row>
    <row r="77" spans="3:17" x14ac:dyDescent="0.3">
      <c r="C77" s="1">
        <v>7.71</v>
      </c>
      <c r="D77" s="1">
        <v>0.5</v>
      </c>
      <c r="E77" s="1"/>
      <c r="F77" s="2">
        <v>2.5000000000000001E-2</v>
      </c>
      <c r="G77" s="1">
        <f t="shared" si="17"/>
        <v>0.18000000000000002</v>
      </c>
      <c r="H77" s="1">
        <f t="shared" si="12"/>
        <v>0.53584500000000002</v>
      </c>
      <c r="K77">
        <f t="shared" si="13"/>
        <v>1.3878000000000001</v>
      </c>
      <c r="L77">
        <f t="shared" si="14"/>
        <v>5.9976506402853271</v>
      </c>
      <c r="M77">
        <v>0.3</v>
      </c>
      <c r="N77">
        <v>4.5</v>
      </c>
      <c r="O77">
        <f t="shared" si="15"/>
        <v>0.31807687500000004</v>
      </c>
      <c r="P77">
        <v>4</v>
      </c>
      <c r="Q77">
        <f t="shared" si="16"/>
        <v>1.4994126600713318</v>
      </c>
    </row>
    <row r="80" spans="3:17" x14ac:dyDescent="0.3">
      <c r="C80" t="s">
        <v>13</v>
      </c>
    </row>
    <row r="81" spans="3:18" x14ac:dyDescent="0.3">
      <c r="C81" t="s">
        <v>6</v>
      </c>
      <c r="D81" t="s">
        <v>7</v>
      </c>
      <c r="F81" t="s">
        <v>18</v>
      </c>
      <c r="G81" t="s">
        <v>8</v>
      </c>
      <c r="H81" t="s">
        <v>9</v>
      </c>
      <c r="K81" t="s">
        <v>10</v>
      </c>
      <c r="L81" t="s">
        <v>11</v>
      </c>
      <c r="M81" t="s">
        <v>0</v>
      </c>
      <c r="N81" t="s">
        <v>1</v>
      </c>
      <c r="O81" t="s">
        <v>5</v>
      </c>
      <c r="P81" t="s">
        <v>12</v>
      </c>
      <c r="Q81" t="s">
        <v>16</v>
      </c>
    </row>
    <row r="82" spans="3:18" x14ac:dyDescent="0.3">
      <c r="C82" s="1">
        <v>7.71</v>
      </c>
      <c r="D82" s="1">
        <v>0.5</v>
      </c>
      <c r="E82" s="1"/>
      <c r="F82" s="2">
        <v>0.03</v>
      </c>
      <c r="G82" s="1">
        <v>0.01</v>
      </c>
      <c r="H82" s="1">
        <f>C82*(G82*D82-(1-G82)*F82)</f>
        <v>-0.19043699999999997</v>
      </c>
      <c r="K82">
        <f>C82*G82</f>
        <v>7.7100000000000002E-2</v>
      </c>
      <c r="L82">
        <f>K82*O82*25/1.84</f>
        <v>0.29618027853260875</v>
      </c>
      <c r="M82">
        <v>0.3</v>
      </c>
      <c r="N82">
        <v>4</v>
      </c>
      <c r="O82">
        <f>3.1415*M82*M82*N82/4</f>
        <v>0.28273500000000001</v>
      </c>
      <c r="P82">
        <v>3</v>
      </c>
      <c r="Q82">
        <f>L82/P82</f>
        <v>9.872675951086958E-2</v>
      </c>
    </row>
    <row r="83" spans="3:18" x14ac:dyDescent="0.3">
      <c r="C83" s="1">
        <v>7.71</v>
      </c>
      <c r="D83" s="1">
        <v>0.5</v>
      </c>
      <c r="E83" s="1"/>
      <c r="F83" s="2">
        <v>0.03</v>
      </c>
      <c r="G83" s="1">
        <v>0.02</v>
      </c>
      <c r="H83" s="1">
        <f t="shared" ref="H83:H99" si="18">C83*(G83*D83-(1-G83)*F83)</f>
        <v>-0.14957400000000001</v>
      </c>
      <c r="K83">
        <f t="shared" ref="K83:K99" si="19">C83*G83</f>
        <v>0.1542</v>
      </c>
      <c r="L83">
        <f t="shared" ref="L83:L99" si="20">K83*O83*25/1.84</f>
        <v>0.59236055706521751</v>
      </c>
      <c r="M83">
        <v>0.3</v>
      </c>
      <c r="N83">
        <v>4</v>
      </c>
      <c r="O83">
        <f t="shared" ref="O83:O99" si="21">3.1415*M83*M83*N83/4</f>
        <v>0.28273500000000001</v>
      </c>
      <c r="P83">
        <v>3</v>
      </c>
      <c r="Q83">
        <f t="shared" ref="Q83:Q99" si="22">L83/P83</f>
        <v>0.19745351902173916</v>
      </c>
    </row>
    <row r="84" spans="3:18" x14ac:dyDescent="0.3">
      <c r="C84" s="1">
        <v>7.71</v>
      </c>
      <c r="D84" s="1">
        <v>0.5</v>
      </c>
      <c r="E84" s="1"/>
      <c r="F84" s="2">
        <v>0.03</v>
      </c>
      <c r="G84" s="1">
        <f>G83+0.01</f>
        <v>0.03</v>
      </c>
      <c r="H84" s="1">
        <f t="shared" si="18"/>
        <v>-0.10871099999999999</v>
      </c>
      <c r="K84">
        <f t="shared" si="19"/>
        <v>0.23129999999999998</v>
      </c>
      <c r="L84">
        <f t="shared" si="20"/>
        <v>0.88854083559782604</v>
      </c>
      <c r="M84">
        <v>0.3</v>
      </c>
      <c r="N84">
        <v>4</v>
      </c>
      <c r="O84">
        <f t="shared" si="21"/>
        <v>0.28273500000000001</v>
      </c>
      <c r="P84">
        <v>3</v>
      </c>
      <c r="Q84">
        <f t="shared" si="22"/>
        <v>0.2961802785326087</v>
      </c>
    </row>
    <row r="85" spans="3:18" x14ac:dyDescent="0.3">
      <c r="C85" s="1">
        <v>7.71</v>
      </c>
      <c r="D85" s="1">
        <v>0.5</v>
      </c>
      <c r="E85" s="1"/>
      <c r="F85" s="2">
        <v>0.03</v>
      </c>
      <c r="G85" s="1">
        <f t="shared" ref="G85:G99" si="23">G84+0.01</f>
        <v>0.04</v>
      </c>
      <c r="H85" s="1">
        <f t="shared" si="18"/>
        <v>-6.7847999999999992E-2</v>
      </c>
      <c r="K85">
        <f t="shared" si="19"/>
        <v>0.30840000000000001</v>
      </c>
      <c r="L85">
        <f t="shared" si="20"/>
        <v>1.184721114130435</v>
      </c>
      <c r="M85">
        <v>0.3</v>
      </c>
      <c r="N85">
        <v>4</v>
      </c>
      <c r="O85">
        <f t="shared" si="21"/>
        <v>0.28273500000000001</v>
      </c>
      <c r="P85">
        <v>3</v>
      </c>
      <c r="Q85">
        <f t="shared" si="22"/>
        <v>0.39490703804347832</v>
      </c>
    </row>
    <row r="86" spans="3:18" s="10" customFormat="1" x14ac:dyDescent="0.3">
      <c r="C86" s="9">
        <v>7.71</v>
      </c>
      <c r="D86" s="9">
        <v>0.5</v>
      </c>
      <c r="E86" s="9"/>
      <c r="F86" s="2">
        <v>0.03</v>
      </c>
      <c r="G86" s="9">
        <f t="shared" si="23"/>
        <v>0.05</v>
      </c>
      <c r="H86" s="9">
        <f t="shared" si="18"/>
        <v>-2.6984999999999971E-2</v>
      </c>
      <c r="K86" s="10">
        <f t="shared" si="19"/>
        <v>0.38550000000000001</v>
      </c>
      <c r="L86" s="10">
        <f t="shared" si="20"/>
        <v>1.4809013926630434</v>
      </c>
      <c r="M86" s="10">
        <v>0.3</v>
      </c>
      <c r="N86">
        <v>4</v>
      </c>
      <c r="O86" s="10">
        <f t="shared" si="21"/>
        <v>0.28273500000000001</v>
      </c>
      <c r="P86" s="11">
        <v>3</v>
      </c>
      <c r="Q86" s="10">
        <f t="shared" si="22"/>
        <v>0.49363379755434783</v>
      </c>
    </row>
    <row r="87" spans="3:18" s="13" customFormat="1" x14ac:dyDescent="0.3">
      <c r="C87" s="12">
        <v>7.71</v>
      </c>
      <c r="D87" s="12">
        <v>0.5</v>
      </c>
      <c r="E87" s="12"/>
      <c r="F87" s="2">
        <v>0.03</v>
      </c>
      <c r="G87" s="12">
        <f t="shared" si="23"/>
        <v>6.0000000000000005E-2</v>
      </c>
      <c r="H87" s="12">
        <f t="shared" si="18"/>
        <v>1.387800000000005E-2</v>
      </c>
      <c r="K87" s="13">
        <f t="shared" si="19"/>
        <v>0.46260000000000001</v>
      </c>
      <c r="L87" s="13">
        <f t="shared" si="20"/>
        <v>1.7770816711956523</v>
      </c>
      <c r="M87" s="13">
        <v>0.3</v>
      </c>
      <c r="N87">
        <v>4</v>
      </c>
      <c r="O87" s="13">
        <f t="shared" si="21"/>
        <v>0.28273500000000001</v>
      </c>
      <c r="P87" s="13">
        <v>3</v>
      </c>
      <c r="Q87" s="13">
        <f t="shared" si="22"/>
        <v>0.5923605570652174</v>
      </c>
    </row>
    <row r="88" spans="3:18" x14ac:dyDescent="0.3">
      <c r="C88" s="1">
        <v>7.71</v>
      </c>
      <c r="D88" s="1">
        <v>0.5</v>
      </c>
      <c r="E88" s="1"/>
      <c r="F88" s="2">
        <v>0.03</v>
      </c>
      <c r="G88" s="1">
        <f t="shared" si="23"/>
        <v>7.0000000000000007E-2</v>
      </c>
      <c r="H88" s="1">
        <f t="shared" si="18"/>
        <v>5.474100000000004E-2</v>
      </c>
      <c r="K88">
        <f t="shared" si="19"/>
        <v>0.53970000000000007</v>
      </c>
      <c r="L88">
        <f t="shared" si="20"/>
        <v>2.0732619497282614</v>
      </c>
      <c r="M88">
        <v>0.3</v>
      </c>
      <c r="N88">
        <v>4</v>
      </c>
      <c r="O88">
        <f t="shared" si="21"/>
        <v>0.28273500000000001</v>
      </c>
      <c r="P88">
        <v>3</v>
      </c>
      <c r="Q88">
        <f t="shared" si="22"/>
        <v>0.69108731657608713</v>
      </c>
    </row>
    <row r="89" spans="3:18" x14ac:dyDescent="0.3">
      <c r="C89" s="1">
        <v>7.71</v>
      </c>
      <c r="D89" s="1">
        <v>0.5</v>
      </c>
      <c r="E89" s="1"/>
      <c r="F89" s="2">
        <v>0.03</v>
      </c>
      <c r="G89" s="1">
        <f t="shared" si="23"/>
        <v>0.08</v>
      </c>
      <c r="H89" s="1">
        <f t="shared" si="18"/>
        <v>9.5604000000000008E-2</v>
      </c>
      <c r="K89">
        <f t="shared" si="19"/>
        <v>0.61680000000000001</v>
      </c>
      <c r="L89">
        <f t="shared" si="20"/>
        <v>2.36944222826087</v>
      </c>
      <c r="M89">
        <v>0.3</v>
      </c>
      <c r="N89">
        <v>4</v>
      </c>
      <c r="O89">
        <f t="shared" si="21"/>
        <v>0.28273500000000001</v>
      </c>
      <c r="P89">
        <v>3</v>
      </c>
      <c r="Q89">
        <f t="shared" si="22"/>
        <v>0.78981407608695664</v>
      </c>
    </row>
    <row r="90" spans="3:18" x14ac:dyDescent="0.3">
      <c r="C90" s="1">
        <v>7.71</v>
      </c>
      <c r="D90" s="1">
        <v>0.5</v>
      </c>
      <c r="E90" s="1"/>
      <c r="F90" s="2">
        <v>0.03</v>
      </c>
      <c r="G90" s="1">
        <f t="shared" si="23"/>
        <v>0.09</v>
      </c>
      <c r="H90" s="1">
        <f t="shared" si="18"/>
        <v>0.13646699999999998</v>
      </c>
      <c r="K90">
        <f t="shared" si="19"/>
        <v>0.69389999999999996</v>
      </c>
      <c r="L90">
        <f t="shared" si="20"/>
        <v>2.6656225067934782</v>
      </c>
      <c r="M90">
        <v>0.3</v>
      </c>
      <c r="N90">
        <v>4</v>
      </c>
      <c r="O90">
        <f t="shared" si="21"/>
        <v>0.28273500000000001</v>
      </c>
      <c r="P90">
        <v>3</v>
      </c>
      <c r="Q90">
        <f t="shared" si="22"/>
        <v>0.88854083559782604</v>
      </c>
    </row>
    <row r="91" spans="3:18" x14ac:dyDescent="0.3">
      <c r="C91" s="1">
        <v>7.71</v>
      </c>
      <c r="D91" s="1">
        <v>0.5</v>
      </c>
      <c r="E91" s="1"/>
      <c r="F91" s="2">
        <v>0.03</v>
      </c>
      <c r="G91" s="1">
        <f t="shared" si="23"/>
        <v>9.9999999999999992E-2</v>
      </c>
      <c r="H91" s="1">
        <f t="shared" si="18"/>
        <v>0.17732999999999996</v>
      </c>
      <c r="K91">
        <f t="shared" si="19"/>
        <v>0.77099999999999991</v>
      </c>
      <c r="L91">
        <f t="shared" si="20"/>
        <v>2.9618027853260864</v>
      </c>
      <c r="M91">
        <v>0.3</v>
      </c>
      <c r="N91">
        <v>4</v>
      </c>
      <c r="O91">
        <f t="shared" si="21"/>
        <v>0.28273500000000001</v>
      </c>
      <c r="P91">
        <v>3</v>
      </c>
      <c r="Q91">
        <f t="shared" si="22"/>
        <v>0.98726759510869544</v>
      </c>
    </row>
    <row r="92" spans="3:18" s="8" customFormat="1" x14ac:dyDescent="0.3">
      <c r="C92" s="6">
        <v>7.71</v>
      </c>
      <c r="D92" s="6">
        <v>0.5</v>
      </c>
      <c r="E92" s="6"/>
      <c r="F92" s="2">
        <v>0.03</v>
      </c>
      <c r="G92" s="6">
        <f t="shared" si="23"/>
        <v>0.10999999999999999</v>
      </c>
      <c r="H92" s="6">
        <f t="shared" si="18"/>
        <v>0.21819299999999997</v>
      </c>
      <c r="K92" s="8">
        <f t="shared" si="19"/>
        <v>0.84809999999999985</v>
      </c>
      <c r="L92" s="8">
        <f t="shared" si="20"/>
        <v>3.2579830638586951</v>
      </c>
      <c r="M92" s="8">
        <v>0.3</v>
      </c>
      <c r="N92">
        <v>4</v>
      </c>
      <c r="O92" s="8">
        <f t="shared" si="21"/>
        <v>0.28273500000000001</v>
      </c>
      <c r="P92">
        <v>3</v>
      </c>
      <c r="Q92" s="8">
        <f t="shared" si="22"/>
        <v>1.0859943546195649</v>
      </c>
    </row>
    <row r="93" spans="3:18" x14ac:dyDescent="0.3">
      <c r="C93" s="1">
        <v>7.71</v>
      </c>
      <c r="D93" s="1">
        <v>0.5</v>
      </c>
      <c r="E93" s="1"/>
      <c r="F93" s="2">
        <v>0.03</v>
      </c>
      <c r="G93" s="1">
        <f t="shared" si="23"/>
        <v>0.11999999999999998</v>
      </c>
      <c r="H93" s="1">
        <f t="shared" si="18"/>
        <v>0.25905599999999995</v>
      </c>
      <c r="K93">
        <f t="shared" si="19"/>
        <v>0.9251999999999998</v>
      </c>
      <c r="L93">
        <f t="shared" si="20"/>
        <v>3.5541633423913033</v>
      </c>
      <c r="M93">
        <v>0.3</v>
      </c>
      <c r="N93">
        <v>4</v>
      </c>
      <c r="O93">
        <f t="shared" si="21"/>
        <v>0.28273500000000001</v>
      </c>
      <c r="P93">
        <v>3</v>
      </c>
      <c r="Q93">
        <f t="shared" si="22"/>
        <v>1.1847211141304343</v>
      </c>
    </row>
    <row r="94" spans="3:18" x14ac:dyDescent="0.3">
      <c r="C94" s="1">
        <v>7.71</v>
      </c>
      <c r="D94" s="1">
        <v>0.5</v>
      </c>
      <c r="E94" s="1"/>
      <c r="F94" s="2">
        <v>0.03</v>
      </c>
      <c r="G94" s="1">
        <f t="shared" si="23"/>
        <v>0.12999999999999998</v>
      </c>
      <c r="H94" s="1">
        <f t="shared" si="18"/>
        <v>0.29991899999999994</v>
      </c>
      <c r="K94">
        <f t="shared" si="19"/>
        <v>1.0022999999999997</v>
      </c>
      <c r="L94">
        <f t="shared" si="20"/>
        <v>3.8503436209239124</v>
      </c>
      <c r="M94">
        <v>0.3</v>
      </c>
      <c r="N94">
        <v>4</v>
      </c>
      <c r="O94">
        <f t="shared" si="21"/>
        <v>0.28273500000000001</v>
      </c>
      <c r="P94">
        <v>3</v>
      </c>
      <c r="Q94">
        <f t="shared" si="22"/>
        <v>1.2834478736413042</v>
      </c>
      <c r="R94" t="s">
        <v>17</v>
      </c>
    </row>
    <row r="95" spans="3:18" x14ac:dyDescent="0.3">
      <c r="C95" s="1">
        <v>7.71</v>
      </c>
      <c r="D95" s="1">
        <v>0.5</v>
      </c>
      <c r="E95" s="1"/>
      <c r="F95" s="2">
        <v>0.03</v>
      </c>
      <c r="G95" s="1">
        <f t="shared" si="23"/>
        <v>0.13999999999999999</v>
      </c>
      <c r="H95" s="1">
        <f t="shared" si="18"/>
        <v>0.34078199999999992</v>
      </c>
      <c r="K95">
        <f t="shared" si="19"/>
        <v>1.0793999999999999</v>
      </c>
      <c r="L95">
        <f t="shared" si="20"/>
        <v>4.1465238994565219</v>
      </c>
      <c r="M95">
        <v>0.3</v>
      </c>
      <c r="N95">
        <v>4</v>
      </c>
      <c r="O95">
        <f t="shared" si="21"/>
        <v>0.28273500000000001</v>
      </c>
      <c r="P95">
        <v>3</v>
      </c>
      <c r="Q95">
        <f t="shared" si="22"/>
        <v>1.382174633152174</v>
      </c>
    </row>
    <row r="96" spans="3:18" x14ac:dyDescent="0.3">
      <c r="C96" s="1">
        <v>7.71</v>
      </c>
      <c r="D96" s="1">
        <v>0.5</v>
      </c>
      <c r="E96" s="1"/>
      <c r="F96" s="2">
        <v>0.03</v>
      </c>
      <c r="G96" s="1">
        <f t="shared" si="23"/>
        <v>0.15</v>
      </c>
      <c r="H96" s="1">
        <f t="shared" si="18"/>
        <v>0.38164500000000001</v>
      </c>
      <c r="K96">
        <f t="shared" si="19"/>
        <v>1.1564999999999999</v>
      </c>
      <c r="L96">
        <f t="shared" si="20"/>
        <v>4.4427041779891301</v>
      </c>
      <c r="M96">
        <v>0.3</v>
      </c>
      <c r="N96">
        <v>4</v>
      </c>
      <c r="O96">
        <f t="shared" si="21"/>
        <v>0.28273500000000001</v>
      </c>
      <c r="P96">
        <v>3</v>
      </c>
      <c r="Q96">
        <f t="shared" si="22"/>
        <v>1.4809013926630434</v>
      </c>
    </row>
    <row r="97" spans="3:17" x14ac:dyDescent="0.3">
      <c r="C97" s="1">
        <v>7.71</v>
      </c>
      <c r="D97" s="1">
        <v>0.5</v>
      </c>
      <c r="E97" s="1"/>
      <c r="F97" s="2">
        <v>0.03</v>
      </c>
      <c r="G97" s="1">
        <f t="shared" si="23"/>
        <v>0.16</v>
      </c>
      <c r="H97" s="1">
        <f t="shared" si="18"/>
        <v>0.42250799999999999</v>
      </c>
      <c r="K97">
        <f t="shared" si="19"/>
        <v>1.2336</v>
      </c>
      <c r="L97">
        <f t="shared" si="20"/>
        <v>4.7388844565217401</v>
      </c>
      <c r="M97">
        <v>0.3</v>
      </c>
      <c r="N97">
        <v>4</v>
      </c>
      <c r="O97">
        <f t="shared" si="21"/>
        <v>0.28273500000000001</v>
      </c>
      <c r="P97">
        <v>3</v>
      </c>
      <c r="Q97">
        <f t="shared" si="22"/>
        <v>1.5796281521739133</v>
      </c>
    </row>
    <row r="98" spans="3:17" s="8" customFormat="1" x14ac:dyDescent="0.3">
      <c r="C98" s="6">
        <v>7.71</v>
      </c>
      <c r="D98" s="6">
        <v>0.5</v>
      </c>
      <c r="E98" s="6"/>
      <c r="F98" s="2">
        <v>0.03</v>
      </c>
      <c r="G98" s="6">
        <f t="shared" si="23"/>
        <v>0.17</v>
      </c>
      <c r="H98" s="6">
        <f t="shared" si="18"/>
        <v>0.46337100000000003</v>
      </c>
      <c r="K98" s="8">
        <f t="shared" si="19"/>
        <v>1.3107000000000002</v>
      </c>
      <c r="L98" s="8">
        <f t="shared" si="20"/>
        <v>5.0350647350543474</v>
      </c>
      <c r="M98" s="8">
        <v>0.3</v>
      </c>
      <c r="N98">
        <v>4</v>
      </c>
      <c r="O98" s="8">
        <f t="shared" si="21"/>
        <v>0.28273500000000001</v>
      </c>
      <c r="P98" s="8">
        <v>3</v>
      </c>
      <c r="Q98" s="8">
        <f t="shared" si="22"/>
        <v>1.6783549116847825</v>
      </c>
    </row>
    <row r="99" spans="3:17" x14ac:dyDescent="0.3">
      <c r="C99" s="1">
        <v>7.71</v>
      </c>
      <c r="D99" s="1">
        <v>0.5</v>
      </c>
      <c r="E99" s="1"/>
      <c r="F99" s="2">
        <v>0.03</v>
      </c>
      <c r="G99" s="1">
        <f t="shared" si="23"/>
        <v>0.18000000000000002</v>
      </c>
      <c r="H99" s="1">
        <f t="shared" si="18"/>
        <v>0.50423400000000007</v>
      </c>
      <c r="K99">
        <f t="shared" si="19"/>
        <v>1.3878000000000001</v>
      </c>
      <c r="L99">
        <f t="shared" si="20"/>
        <v>5.3312450135869565</v>
      </c>
      <c r="M99">
        <v>0.3</v>
      </c>
      <c r="N99">
        <v>4</v>
      </c>
      <c r="O99">
        <f t="shared" si="21"/>
        <v>0.28273500000000001</v>
      </c>
      <c r="P99">
        <v>3</v>
      </c>
      <c r="Q99">
        <f t="shared" si="22"/>
        <v>1.7770816711956521</v>
      </c>
    </row>
    <row r="103" spans="3:17" x14ac:dyDescent="0.3">
      <c r="C103" t="s">
        <v>13</v>
      </c>
      <c r="E103" t="s">
        <v>40</v>
      </c>
    </row>
    <row r="104" spans="3:17" x14ac:dyDescent="0.3">
      <c r="C104" t="s">
        <v>6</v>
      </c>
      <c r="D104" t="s">
        <v>7</v>
      </c>
      <c r="E104" t="s">
        <v>35</v>
      </c>
      <c r="F104" t="s">
        <v>18</v>
      </c>
      <c r="G104" t="s">
        <v>8</v>
      </c>
      <c r="H104" t="s">
        <v>9</v>
      </c>
      <c r="K104" t="s">
        <v>10</v>
      </c>
      <c r="L104" t="s">
        <v>11</v>
      </c>
      <c r="M104" t="s">
        <v>0</v>
      </c>
      <c r="N104" t="s">
        <v>1</v>
      </c>
      <c r="O104" t="s">
        <v>5</v>
      </c>
      <c r="P104" t="s">
        <v>12</v>
      </c>
      <c r="Q104" t="s">
        <v>16</v>
      </c>
    </row>
    <row r="105" spans="3:17" x14ac:dyDescent="0.3">
      <c r="C105" s="1">
        <v>7.71</v>
      </c>
      <c r="D105" s="1">
        <v>0.5</v>
      </c>
      <c r="E105" s="1">
        <v>0.05</v>
      </c>
      <c r="F105" s="2">
        <f>D105*E105</f>
        <v>2.5000000000000001E-2</v>
      </c>
      <c r="G105" s="1">
        <v>0.01</v>
      </c>
      <c r="H105" s="1">
        <f>C105*(G105*D105-(1-G105)*F105)</f>
        <v>-0.15227250000000001</v>
      </c>
      <c r="K105">
        <f>C105*G105</f>
        <v>7.7100000000000002E-2</v>
      </c>
      <c r="L105">
        <f>K105*O105*25/1.84</f>
        <v>0.29618027853260875</v>
      </c>
      <c r="M105">
        <v>0.3</v>
      </c>
      <c r="N105">
        <v>4</v>
      </c>
      <c r="O105">
        <f>3.1415*M105*M105*N105/4</f>
        <v>0.28273500000000001</v>
      </c>
      <c r="P105">
        <v>4</v>
      </c>
      <c r="Q105">
        <f>L105/P105</f>
        <v>7.4045069633152188E-2</v>
      </c>
    </row>
    <row r="106" spans="3:17" x14ac:dyDescent="0.3">
      <c r="C106" s="1">
        <v>7.71</v>
      </c>
      <c r="D106" s="1">
        <v>0.5</v>
      </c>
      <c r="E106" s="1">
        <v>0.05</v>
      </c>
      <c r="F106" s="2">
        <f t="shared" ref="F106:F122" si="24">D106*E106</f>
        <v>2.5000000000000001E-2</v>
      </c>
      <c r="G106" s="1">
        <v>0.02</v>
      </c>
      <c r="H106" s="1">
        <f t="shared" ref="H106:H122" si="25">C106*(G106*D106-(1-G106)*F106)</f>
        <v>-0.11179500000000001</v>
      </c>
      <c r="K106">
        <f t="shared" ref="K106:K122" si="26">C106*G106</f>
        <v>0.1542</v>
      </c>
      <c r="L106">
        <f t="shared" ref="L106:L122" si="27">K106*O106*25/1.84</f>
        <v>0.59236055706521751</v>
      </c>
      <c r="M106">
        <v>0.3</v>
      </c>
      <c r="N106">
        <v>4</v>
      </c>
      <c r="O106">
        <f t="shared" ref="O106:O122" si="28">3.1415*M106*M106*N106/4</f>
        <v>0.28273500000000001</v>
      </c>
      <c r="P106">
        <v>4</v>
      </c>
      <c r="Q106">
        <f t="shared" ref="Q106:Q122" si="29">L106/P106</f>
        <v>0.14809013926630438</v>
      </c>
    </row>
    <row r="107" spans="3:17" x14ac:dyDescent="0.3">
      <c r="C107" s="1">
        <v>7.71</v>
      </c>
      <c r="D107" s="1">
        <v>0.5</v>
      </c>
      <c r="E107" s="1">
        <v>0.05</v>
      </c>
      <c r="F107" s="2">
        <f t="shared" si="24"/>
        <v>2.5000000000000001E-2</v>
      </c>
      <c r="G107" s="1">
        <f>G106+0.01</f>
        <v>0.03</v>
      </c>
      <c r="H107" s="1">
        <f t="shared" si="25"/>
        <v>-7.1317500000000006E-2</v>
      </c>
      <c r="K107">
        <f t="shared" si="26"/>
        <v>0.23129999999999998</v>
      </c>
      <c r="L107">
        <f t="shared" si="27"/>
        <v>0.88854083559782604</v>
      </c>
      <c r="M107">
        <v>0.3</v>
      </c>
      <c r="N107">
        <v>4</v>
      </c>
      <c r="O107">
        <f t="shared" si="28"/>
        <v>0.28273500000000001</v>
      </c>
      <c r="P107">
        <v>4</v>
      </c>
      <c r="Q107">
        <f t="shared" si="29"/>
        <v>0.22213520889945651</v>
      </c>
    </row>
    <row r="108" spans="3:17" x14ac:dyDescent="0.3">
      <c r="C108" s="1">
        <v>7.71</v>
      </c>
      <c r="D108" s="1">
        <v>0.5</v>
      </c>
      <c r="E108" s="1">
        <v>0.05</v>
      </c>
      <c r="F108" s="2">
        <f t="shared" si="24"/>
        <v>2.5000000000000001E-2</v>
      </c>
      <c r="G108" s="1">
        <f t="shared" ref="G108:G122" si="30">G107+0.01</f>
        <v>0.04</v>
      </c>
      <c r="H108" s="1">
        <f t="shared" si="25"/>
        <v>-3.0839999999999999E-2</v>
      </c>
      <c r="K108">
        <f t="shared" si="26"/>
        <v>0.30840000000000001</v>
      </c>
      <c r="L108">
        <f t="shared" si="27"/>
        <v>1.184721114130435</v>
      </c>
      <c r="M108">
        <v>0.3</v>
      </c>
      <c r="N108">
        <v>4</v>
      </c>
      <c r="O108">
        <f t="shared" si="28"/>
        <v>0.28273500000000001</v>
      </c>
      <c r="P108">
        <v>4</v>
      </c>
      <c r="Q108">
        <f t="shared" si="29"/>
        <v>0.29618027853260875</v>
      </c>
    </row>
    <row r="109" spans="3:17" x14ac:dyDescent="0.3">
      <c r="C109" s="9">
        <v>7.71</v>
      </c>
      <c r="D109" s="9">
        <v>0.5</v>
      </c>
      <c r="E109" s="1">
        <v>0.05</v>
      </c>
      <c r="F109" s="2">
        <f t="shared" si="24"/>
        <v>2.5000000000000001E-2</v>
      </c>
      <c r="G109" s="9">
        <f t="shared" si="30"/>
        <v>0.05</v>
      </c>
      <c r="H109" s="9">
        <f t="shared" si="25"/>
        <v>9.6375000000000089E-3</v>
      </c>
      <c r="I109" s="10"/>
      <c r="J109" s="10"/>
      <c r="K109" s="10">
        <f t="shared" si="26"/>
        <v>0.38550000000000001</v>
      </c>
      <c r="L109" s="10">
        <f t="shared" si="27"/>
        <v>1.4809013926630434</v>
      </c>
      <c r="M109" s="10">
        <v>0.3</v>
      </c>
      <c r="N109">
        <v>4</v>
      </c>
      <c r="O109" s="10">
        <f t="shared" si="28"/>
        <v>0.28273500000000001</v>
      </c>
      <c r="P109">
        <v>4</v>
      </c>
      <c r="Q109" s="10">
        <f t="shared" si="29"/>
        <v>0.37022534816576086</v>
      </c>
    </row>
    <row r="110" spans="3:17" x14ac:dyDescent="0.3">
      <c r="C110" s="12">
        <v>7.71</v>
      </c>
      <c r="D110" s="12">
        <v>0.5</v>
      </c>
      <c r="E110" s="1">
        <v>0.05</v>
      </c>
      <c r="F110" s="2">
        <f t="shared" si="24"/>
        <v>2.5000000000000001E-2</v>
      </c>
      <c r="G110" s="12">
        <f t="shared" si="30"/>
        <v>6.0000000000000005E-2</v>
      </c>
      <c r="H110" s="12">
        <f t="shared" si="25"/>
        <v>5.0115000000000021E-2</v>
      </c>
      <c r="I110" s="13"/>
      <c r="J110" s="13"/>
      <c r="K110" s="13">
        <f t="shared" si="26"/>
        <v>0.46260000000000001</v>
      </c>
      <c r="L110" s="13">
        <f t="shared" si="27"/>
        <v>1.7770816711956523</v>
      </c>
      <c r="M110" s="13">
        <v>0.3</v>
      </c>
      <c r="N110">
        <v>4</v>
      </c>
      <c r="O110" s="13">
        <f t="shared" si="28"/>
        <v>0.28273500000000001</v>
      </c>
      <c r="P110">
        <v>4</v>
      </c>
      <c r="Q110" s="13">
        <f t="shared" si="29"/>
        <v>0.44427041779891308</v>
      </c>
    </row>
    <row r="111" spans="3:17" x14ac:dyDescent="0.3">
      <c r="C111" s="1">
        <v>7.71</v>
      </c>
      <c r="D111" s="1">
        <v>0.5</v>
      </c>
      <c r="E111" s="1">
        <v>0.05</v>
      </c>
      <c r="F111" s="2">
        <f t="shared" si="24"/>
        <v>2.5000000000000001E-2</v>
      </c>
      <c r="G111" s="1">
        <f t="shared" si="30"/>
        <v>7.0000000000000007E-2</v>
      </c>
      <c r="H111" s="1">
        <f t="shared" si="25"/>
        <v>9.059250000000002E-2</v>
      </c>
      <c r="K111">
        <f t="shared" si="26"/>
        <v>0.53970000000000007</v>
      </c>
      <c r="L111">
        <f t="shared" si="27"/>
        <v>2.0732619497282614</v>
      </c>
      <c r="M111">
        <v>0.3</v>
      </c>
      <c r="N111">
        <v>4</v>
      </c>
      <c r="O111">
        <f t="shared" si="28"/>
        <v>0.28273500000000001</v>
      </c>
      <c r="P111">
        <v>4</v>
      </c>
      <c r="Q111">
        <f t="shared" si="29"/>
        <v>0.51831548743206535</v>
      </c>
    </row>
    <row r="112" spans="3:17" x14ac:dyDescent="0.3">
      <c r="C112" s="1">
        <v>7.71</v>
      </c>
      <c r="D112" s="1">
        <v>0.5</v>
      </c>
      <c r="E112" s="1">
        <v>0.05</v>
      </c>
      <c r="F112" s="2">
        <f t="shared" si="24"/>
        <v>2.5000000000000001E-2</v>
      </c>
      <c r="G112" s="1">
        <f t="shared" si="30"/>
        <v>0.08</v>
      </c>
      <c r="H112" s="1">
        <f t="shared" si="25"/>
        <v>0.13106999999999999</v>
      </c>
      <c r="K112">
        <f t="shared" si="26"/>
        <v>0.61680000000000001</v>
      </c>
      <c r="L112">
        <f t="shared" si="27"/>
        <v>2.36944222826087</v>
      </c>
      <c r="M112">
        <v>0.3</v>
      </c>
      <c r="N112">
        <v>4</v>
      </c>
      <c r="O112">
        <f t="shared" si="28"/>
        <v>0.28273500000000001</v>
      </c>
      <c r="P112">
        <v>4</v>
      </c>
      <c r="Q112">
        <f t="shared" si="29"/>
        <v>0.59236055706521751</v>
      </c>
    </row>
    <row r="113" spans="3:17" x14ac:dyDescent="0.3">
      <c r="C113" s="1">
        <v>7.71</v>
      </c>
      <c r="D113" s="1">
        <v>0.5</v>
      </c>
      <c r="E113" s="1">
        <v>0.05</v>
      </c>
      <c r="F113" s="2">
        <f t="shared" si="24"/>
        <v>2.5000000000000001E-2</v>
      </c>
      <c r="G113" s="1">
        <f t="shared" si="30"/>
        <v>0.09</v>
      </c>
      <c r="H113" s="1">
        <f t="shared" si="25"/>
        <v>0.17154749999999996</v>
      </c>
      <c r="K113">
        <f t="shared" si="26"/>
        <v>0.69389999999999996</v>
      </c>
      <c r="L113">
        <f t="shared" si="27"/>
        <v>2.6656225067934782</v>
      </c>
      <c r="M113">
        <v>0.3</v>
      </c>
      <c r="N113">
        <v>4</v>
      </c>
      <c r="O113">
        <f t="shared" si="28"/>
        <v>0.28273500000000001</v>
      </c>
      <c r="P113">
        <v>4</v>
      </c>
      <c r="Q113">
        <f t="shared" si="29"/>
        <v>0.66640562669836956</v>
      </c>
    </row>
    <row r="114" spans="3:17" x14ac:dyDescent="0.3">
      <c r="C114" s="1">
        <v>7.71</v>
      </c>
      <c r="D114" s="1">
        <v>0.5</v>
      </c>
      <c r="E114" s="1">
        <v>0.05</v>
      </c>
      <c r="F114" s="2">
        <f t="shared" si="24"/>
        <v>2.5000000000000001E-2</v>
      </c>
      <c r="G114" s="1">
        <f t="shared" si="30"/>
        <v>9.9999999999999992E-2</v>
      </c>
      <c r="H114" s="1">
        <f t="shared" si="25"/>
        <v>0.21202499999999994</v>
      </c>
      <c r="K114">
        <f t="shared" si="26"/>
        <v>0.77099999999999991</v>
      </c>
      <c r="L114">
        <f t="shared" si="27"/>
        <v>2.9618027853260864</v>
      </c>
      <c r="M114">
        <v>0.3</v>
      </c>
      <c r="N114">
        <v>4</v>
      </c>
      <c r="O114">
        <f t="shared" si="28"/>
        <v>0.28273500000000001</v>
      </c>
      <c r="P114">
        <v>4</v>
      </c>
      <c r="Q114">
        <f t="shared" si="29"/>
        <v>0.74045069633152161</v>
      </c>
    </row>
    <row r="115" spans="3:17" x14ac:dyDescent="0.3">
      <c r="C115" s="6">
        <v>7.71</v>
      </c>
      <c r="D115" s="6">
        <v>0.5</v>
      </c>
      <c r="E115" s="1">
        <v>0.05</v>
      </c>
      <c r="F115" s="2">
        <f t="shared" si="24"/>
        <v>2.5000000000000001E-2</v>
      </c>
      <c r="G115" s="6">
        <f t="shared" si="30"/>
        <v>0.10999999999999999</v>
      </c>
      <c r="H115" s="6">
        <f t="shared" si="25"/>
        <v>0.25250249999999991</v>
      </c>
      <c r="I115" s="8"/>
      <c r="J115" s="8"/>
      <c r="K115" s="8">
        <f t="shared" si="26"/>
        <v>0.84809999999999985</v>
      </c>
      <c r="L115" s="8">
        <f t="shared" si="27"/>
        <v>3.2579830638586951</v>
      </c>
      <c r="M115" s="8">
        <v>0.3</v>
      </c>
      <c r="N115">
        <v>4</v>
      </c>
      <c r="O115" s="8">
        <f t="shared" si="28"/>
        <v>0.28273500000000001</v>
      </c>
      <c r="P115">
        <v>4</v>
      </c>
      <c r="Q115" s="8">
        <f t="shared" si="29"/>
        <v>0.81449576596467377</v>
      </c>
    </row>
    <row r="116" spans="3:17" x14ac:dyDescent="0.3">
      <c r="C116" s="1">
        <v>7.71</v>
      </c>
      <c r="D116" s="1">
        <v>0.5</v>
      </c>
      <c r="E116" s="1">
        <v>0.05</v>
      </c>
      <c r="F116" s="2">
        <f t="shared" si="24"/>
        <v>2.5000000000000001E-2</v>
      </c>
      <c r="G116" s="1">
        <f t="shared" si="30"/>
        <v>0.11999999999999998</v>
      </c>
      <c r="H116" s="1">
        <f t="shared" si="25"/>
        <v>0.29297999999999996</v>
      </c>
      <c r="K116">
        <f t="shared" si="26"/>
        <v>0.9251999999999998</v>
      </c>
      <c r="L116">
        <f t="shared" si="27"/>
        <v>3.5541633423913033</v>
      </c>
      <c r="M116">
        <v>0.3</v>
      </c>
      <c r="N116">
        <v>4</v>
      </c>
      <c r="O116">
        <f t="shared" si="28"/>
        <v>0.28273500000000001</v>
      </c>
      <c r="P116">
        <v>4</v>
      </c>
      <c r="Q116">
        <f t="shared" si="29"/>
        <v>0.88854083559782582</v>
      </c>
    </row>
    <row r="117" spans="3:17" x14ac:dyDescent="0.3">
      <c r="C117" s="1">
        <v>7.71</v>
      </c>
      <c r="D117" s="1">
        <v>0.5</v>
      </c>
      <c r="E117" s="1">
        <v>0.05</v>
      </c>
      <c r="F117" s="2">
        <f t="shared" si="24"/>
        <v>2.5000000000000001E-2</v>
      </c>
      <c r="G117" s="1">
        <f t="shared" si="30"/>
        <v>0.12999999999999998</v>
      </c>
      <c r="H117" s="1">
        <f t="shared" si="25"/>
        <v>0.33345749999999985</v>
      </c>
      <c r="K117">
        <f t="shared" si="26"/>
        <v>1.0022999999999997</v>
      </c>
      <c r="L117">
        <f t="shared" si="27"/>
        <v>3.8503436209239124</v>
      </c>
      <c r="M117">
        <v>0.3</v>
      </c>
      <c r="N117">
        <v>4</v>
      </c>
      <c r="O117">
        <f t="shared" si="28"/>
        <v>0.28273500000000001</v>
      </c>
      <c r="P117">
        <v>4</v>
      </c>
      <c r="Q117">
        <f t="shared" si="29"/>
        <v>0.96258590523097809</v>
      </c>
    </row>
    <row r="118" spans="3:17" x14ac:dyDescent="0.3">
      <c r="C118" s="1">
        <v>7.71</v>
      </c>
      <c r="D118" s="1">
        <v>0.5</v>
      </c>
      <c r="E118" s="1">
        <v>0.05</v>
      </c>
      <c r="F118" s="2">
        <f t="shared" si="24"/>
        <v>2.5000000000000001E-2</v>
      </c>
      <c r="G118" s="1">
        <f t="shared" si="30"/>
        <v>0.13999999999999999</v>
      </c>
      <c r="H118" s="1">
        <f t="shared" si="25"/>
        <v>0.37393499999999991</v>
      </c>
      <c r="K118">
        <f t="shared" si="26"/>
        <v>1.0793999999999999</v>
      </c>
      <c r="L118">
        <f t="shared" si="27"/>
        <v>4.1465238994565219</v>
      </c>
      <c r="M118">
        <v>0.3</v>
      </c>
      <c r="N118">
        <v>4</v>
      </c>
      <c r="O118">
        <f t="shared" si="28"/>
        <v>0.28273500000000001</v>
      </c>
      <c r="P118">
        <v>4</v>
      </c>
      <c r="Q118">
        <f t="shared" si="29"/>
        <v>1.0366309748641305</v>
      </c>
    </row>
    <row r="119" spans="3:17" x14ac:dyDescent="0.3">
      <c r="C119" s="1">
        <v>7.71</v>
      </c>
      <c r="D119" s="1">
        <v>0.5</v>
      </c>
      <c r="E119" s="1">
        <v>0.05</v>
      </c>
      <c r="F119" s="2">
        <f t="shared" si="24"/>
        <v>2.5000000000000001E-2</v>
      </c>
      <c r="G119" s="1">
        <f t="shared" si="30"/>
        <v>0.15</v>
      </c>
      <c r="H119" s="1">
        <f t="shared" si="25"/>
        <v>0.41441249999999996</v>
      </c>
      <c r="K119">
        <f t="shared" si="26"/>
        <v>1.1564999999999999</v>
      </c>
      <c r="L119">
        <f t="shared" si="27"/>
        <v>4.4427041779891301</v>
      </c>
      <c r="M119">
        <v>0.3</v>
      </c>
      <c r="N119">
        <v>4</v>
      </c>
      <c r="O119">
        <f t="shared" si="28"/>
        <v>0.28273500000000001</v>
      </c>
      <c r="P119">
        <v>4</v>
      </c>
      <c r="Q119">
        <f t="shared" si="29"/>
        <v>1.1106760444972825</v>
      </c>
    </row>
    <row r="120" spans="3:17" x14ac:dyDescent="0.3">
      <c r="C120" s="1">
        <v>7.71</v>
      </c>
      <c r="D120" s="1">
        <v>0.5</v>
      </c>
      <c r="E120" s="1">
        <v>0.05</v>
      </c>
      <c r="F120" s="2">
        <f t="shared" si="24"/>
        <v>2.5000000000000001E-2</v>
      </c>
      <c r="G120" s="1">
        <f t="shared" si="30"/>
        <v>0.16</v>
      </c>
      <c r="H120" s="1">
        <f t="shared" si="25"/>
        <v>0.45488999999999996</v>
      </c>
      <c r="K120">
        <f t="shared" si="26"/>
        <v>1.2336</v>
      </c>
      <c r="L120">
        <f t="shared" si="27"/>
        <v>4.7388844565217401</v>
      </c>
      <c r="M120">
        <v>0.3</v>
      </c>
      <c r="N120">
        <v>4</v>
      </c>
      <c r="O120">
        <f t="shared" si="28"/>
        <v>0.28273500000000001</v>
      </c>
      <c r="P120">
        <v>4</v>
      </c>
      <c r="Q120">
        <f t="shared" si="29"/>
        <v>1.184721114130435</v>
      </c>
    </row>
    <row r="121" spans="3:17" x14ac:dyDescent="0.3">
      <c r="C121" s="6">
        <v>7.71</v>
      </c>
      <c r="D121" s="6">
        <v>0.5</v>
      </c>
      <c r="E121" s="1">
        <v>0.05</v>
      </c>
      <c r="F121" s="2">
        <f t="shared" si="24"/>
        <v>2.5000000000000001E-2</v>
      </c>
      <c r="G121" s="6">
        <f t="shared" si="30"/>
        <v>0.17</v>
      </c>
      <c r="H121" s="6">
        <f t="shared" si="25"/>
        <v>0.49536750000000002</v>
      </c>
      <c r="I121" s="8"/>
      <c r="J121" s="8"/>
      <c r="K121" s="8">
        <f t="shared" si="26"/>
        <v>1.3107000000000002</v>
      </c>
      <c r="L121" s="8">
        <f t="shared" si="27"/>
        <v>5.0350647350543474</v>
      </c>
      <c r="M121" s="8">
        <v>0.3</v>
      </c>
      <c r="N121">
        <v>4</v>
      </c>
      <c r="O121" s="8">
        <f t="shared" si="28"/>
        <v>0.28273500000000001</v>
      </c>
      <c r="P121">
        <v>4</v>
      </c>
      <c r="Q121" s="8">
        <f t="shared" si="29"/>
        <v>1.2587661837635868</v>
      </c>
    </row>
    <row r="122" spans="3:17" x14ac:dyDescent="0.3">
      <c r="C122" s="1">
        <v>7.71</v>
      </c>
      <c r="D122" s="1">
        <v>0.5</v>
      </c>
      <c r="E122" s="1">
        <v>0.05</v>
      </c>
      <c r="F122" s="2">
        <f t="shared" si="24"/>
        <v>2.5000000000000001E-2</v>
      </c>
      <c r="G122" s="1">
        <f t="shared" si="30"/>
        <v>0.18000000000000002</v>
      </c>
      <c r="H122" s="1">
        <f t="shared" si="25"/>
        <v>0.53584500000000002</v>
      </c>
      <c r="K122">
        <f t="shared" si="26"/>
        <v>1.3878000000000001</v>
      </c>
      <c r="L122">
        <f t="shared" si="27"/>
        <v>5.3312450135869565</v>
      </c>
      <c r="M122">
        <v>0.3</v>
      </c>
      <c r="N122">
        <v>4</v>
      </c>
      <c r="O122">
        <f t="shared" si="28"/>
        <v>0.28273500000000001</v>
      </c>
      <c r="P122">
        <v>4</v>
      </c>
      <c r="Q122">
        <f t="shared" si="29"/>
        <v>1.3328112533967391</v>
      </c>
    </row>
    <row r="125" spans="3:17" x14ac:dyDescent="0.3">
      <c r="C125" t="s">
        <v>13</v>
      </c>
      <c r="E125" t="s">
        <v>39</v>
      </c>
    </row>
    <row r="126" spans="3:17" x14ac:dyDescent="0.3">
      <c r="C126" t="s">
        <v>6</v>
      </c>
      <c r="D126" t="s">
        <v>7</v>
      </c>
      <c r="E126" t="s">
        <v>35</v>
      </c>
      <c r="F126" t="s">
        <v>18</v>
      </c>
      <c r="G126" t="s">
        <v>8</v>
      </c>
      <c r="H126" t="s">
        <v>9</v>
      </c>
      <c r="K126" t="s">
        <v>10</v>
      </c>
      <c r="L126" t="s">
        <v>11</v>
      </c>
      <c r="M126" t="s">
        <v>0</v>
      </c>
      <c r="N126" t="s">
        <v>1</v>
      </c>
      <c r="O126" t="s">
        <v>5</v>
      </c>
      <c r="P126" t="s">
        <v>12</v>
      </c>
      <c r="Q126" t="s">
        <v>16</v>
      </c>
    </row>
    <row r="127" spans="3:17" x14ac:dyDescent="0.3">
      <c r="C127" s="1">
        <v>7.71</v>
      </c>
      <c r="D127" s="1">
        <v>0.5</v>
      </c>
      <c r="E127" s="1">
        <v>6.5000000000000002E-2</v>
      </c>
      <c r="F127" s="2">
        <f>D127*E127</f>
        <v>3.2500000000000001E-2</v>
      </c>
      <c r="G127" s="1">
        <v>0.01</v>
      </c>
      <c r="H127" s="1">
        <f>C127*(G127*D127-(1-G127)*F127)</f>
        <v>-0.20951925000000002</v>
      </c>
      <c r="K127">
        <f>C127*G127</f>
        <v>7.7100000000000002E-2</v>
      </c>
      <c r="L127">
        <f>K127*O127*25/1.84</f>
        <v>0.37022534816576086</v>
      </c>
      <c r="M127">
        <v>0.3</v>
      </c>
      <c r="N127">
        <v>5</v>
      </c>
      <c r="O127">
        <f>3.1415*M127*M127*N127/4</f>
        <v>0.35341875</v>
      </c>
      <c r="P127">
        <v>4</v>
      </c>
      <c r="Q127">
        <f>L127/P127</f>
        <v>9.2556337041440215E-2</v>
      </c>
    </row>
    <row r="128" spans="3:17" x14ac:dyDescent="0.3">
      <c r="C128" s="1">
        <v>7.71</v>
      </c>
      <c r="D128" s="1">
        <v>0.5</v>
      </c>
      <c r="E128" s="1">
        <v>6.5000000000000002E-2</v>
      </c>
      <c r="F128" s="2">
        <f t="shared" ref="F128:F144" si="31">D128*E128</f>
        <v>3.2500000000000001E-2</v>
      </c>
      <c r="G128" s="1">
        <v>0.02</v>
      </c>
      <c r="H128" s="1">
        <f t="shared" ref="H128:H144" si="32">C128*(G128*D128-(1-G128)*F128)</f>
        <v>-0.16846350000000002</v>
      </c>
      <c r="K128">
        <f t="shared" ref="K128:K144" si="33">C128*G128</f>
        <v>0.1542</v>
      </c>
      <c r="L128">
        <f t="shared" ref="L128:L144" si="34">K128*O128*25/1.84</f>
        <v>0.74045069633152172</v>
      </c>
      <c r="M128">
        <v>0.3</v>
      </c>
      <c r="N128">
        <v>5</v>
      </c>
      <c r="O128">
        <f t="shared" ref="O128:O144" si="35">3.1415*M128*M128*N128/4</f>
        <v>0.35341875</v>
      </c>
      <c r="P128">
        <v>4</v>
      </c>
      <c r="Q128">
        <f t="shared" ref="Q128:Q144" si="36">L128/P128</f>
        <v>0.18511267408288043</v>
      </c>
    </row>
    <row r="129" spans="3:17" x14ac:dyDescent="0.3">
      <c r="C129" s="1">
        <v>7.71</v>
      </c>
      <c r="D129" s="1">
        <v>0.5</v>
      </c>
      <c r="E129" s="1">
        <v>6.5000000000000002E-2</v>
      </c>
      <c r="F129" s="2">
        <f t="shared" si="31"/>
        <v>3.2500000000000001E-2</v>
      </c>
      <c r="G129" s="1">
        <f>G128+0.01</f>
        <v>0.03</v>
      </c>
      <c r="H129" s="1">
        <f t="shared" si="32"/>
        <v>-0.12740774999999999</v>
      </c>
      <c r="K129">
        <f t="shared" si="33"/>
        <v>0.23129999999999998</v>
      </c>
      <c r="L129">
        <f t="shared" si="34"/>
        <v>1.1106760444972825</v>
      </c>
      <c r="M129">
        <v>0.3</v>
      </c>
      <c r="N129">
        <v>5</v>
      </c>
      <c r="O129">
        <f t="shared" si="35"/>
        <v>0.35341875</v>
      </c>
      <c r="P129">
        <v>4</v>
      </c>
      <c r="Q129">
        <f t="shared" si="36"/>
        <v>0.27766901112432063</v>
      </c>
    </row>
    <row r="130" spans="3:17" x14ac:dyDescent="0.3">
      <c r="C130" s="1">
        <v>7.71</v>
      </c>
      <c r="D130" s="1">
        <v>0.5</v>
      </c>
      <c r="E130" s="1">
        <v>6.5000000000000002E-2</v>
      </c>
      <c r="F130" s="2">
        <f t="shared" si="31"/>
        <v>3.2500000000000001E-2</v>
      </c>
      <c r="G130" s="1">
        <f t="shared" ref="G130:G144" si="37">G129+0.01</f>
        <v>0.04</v>
      </c>
      <c r="H130" s="1">
        <f t="shared" si="32"/>
        <v>-8.6351999999999984E-2</v>
      </c>
      <c r="K130">
        <f t="shared" si="33"/>
        <v>0.30840000000000001</v>
      </c>
      <c r="L130">
        <f t="shared" si="34"/>
        <v>1.4809013926630434</v>
      </c>
      <c r="M130">
        <v>0.3</v>
      </c>
      <c r="N130">
        <v>5</v>
      </c>
      <c r="O130">
        <f t="shared" si="35"/>
        <v>0.35341875</v>
      </c>
      <c r="P130">
        <v>4</v>
      </c>
      <c r="Q130">
        <f t="shared" si="36"/>
        <v>0.37022534816576086</v>
      </c>
    </row>
    <row r="131" spans="3:17" s="17" customFormat="1" x14ac:dyDescent="0.3">
      <c r="C131" s="15">
        <v>7.71</v>
      </c>
      <c r="D131" s="15">
        <v>0.5</v>
      </c>
      <c r="E131" s="15">
        <v>6.5000000000000002E-2</v>
      </c>
      <c r="F131" s="16">
        <f t="shared" si="31"/>
        <v>3.2500000000000001E-2</v>
      </c>
      <c r="G131" s="15">
        <f t="shared" si="37"/>
        <v>0.05</v>
      </c>
      <c r="H131" s="15">
        <f t="shared" si="32"/>
        <v>-4.5296249999999989E-2</v>
      </c>
      <c r="K131" s="17">
        <f t="shared" si="33"/>
        <v>0.38550000000000001</v>
      </c>
      <c r="L131" s="17">
        <f t="shared" si="34"/>
        <v>1.8511267408288044</v>
      </c>
      <c r="M131" s="17">
        <v>0.3</v>
      </c>
      <c r="N131">
        <v>5</v>
      </c>
      <c r="O131" s="17">
        <f t="shared" si="35"/>
        <v>0.35341875</v>
      </c>
      <c r="P131">
        <v>4</v>
      </c>
      <c r="Q131" s="17">
        <f t="shared" si="36"/>
        <v>0.46278168520720109</v>
      </c>
    </row>
    <row r="132" spans="3:17" s="23" customFormat="1" x14ac:dyDescent="0.3">
      <c r="C132" s="21">
        <v>7.71</v>
      </c>
      <c r="D132" s="21">
        <v>0.5</v>
      </c>
      <c r="E132" s="21">
        <v>6.5000000000000002E-2</v>
      </c>
      <c r="F132" s="22">
        <f t="shared" si="31"/>
        <v>3.2500000000000001E-2</v>
      </c>
      <c r="G132" s="21">
        <f t="shared" si="37"/>
        <v>6.0000000000000005E-2</v>
      </c>
      <c r="H132" s="21">
        <f t="shared" si="32"/>
        <v>-4.2404999999999873E-3</v>
      </c>
      <c r="K132" s="23">
        <f t="shared" si="33"/>
        <v>0.46260000000000001</v>
      </c>
      <c r="L132" s="23">
        <f t="shared" si="34"/>
        <v>2.2213520889945655</v>
      </c>
      <c r="M132" s="23">
        <v>0.3</v>
      </c>
      <c r="N132">
        <v>5</v>
      </c>
      <c r="O132" s="23">
        <f t="shared" si="35"/>
        <v>0.35341875</v>
      </c>
      <c r="P132">
        <v>4</v>
      </c>
      <c r="Q132" s="23">
        <f t="shared" si="36"/>
        <v>0.55533802224864137</v>
      </c>
    </row>
    <row r="133" spans="3:17" s="20" customFormat="1" x14ac:dyDescent="0.3">
      <c r="C133" s="18">
        <v>7.71</v>
      </c>
      <c r="D133" s="18">
        <v>0.5</v>
      </c>
      <c r="E133" s="18">
        <v>6.5000000000000002E-2</v>
      </c>
      <c r="F133" s="19">
        <f t="shared" si="31"/>
        <v>3.2500000000000001E-2</v>
      </c>
      <c r="G133" s="18">
        <f t="shared" si="37"/>
        <v>7.0000000000000007E-2</v>
      </c>
      <c r="H133" s="18">
        <f t="shared" si="32"/>
        <v>3.6815250000000035E-2</v>
      </c>
      <c r="K133" s="20">
        <f t="shared" si="33"/>
        <v>0.53970000000000007</v>
      </c>
      <c r="L133" s="20">
        <f t="shared" si="34"/>
        <v>2.5915774371603262</v>
      </c>
      <c r="M133" s="20">
        <v>0.3</v>
      </c>
      <c r="N133">
        <v>5</v>
      </c>
      <c r="O133" s="20">
        <f t="shared" si="35"/>
        <v>0.35341875</v>
      </c>
      <c r="P133">
        <v>4</v>
      </c>
      <c r="Q133" s="20">
        <f t="shared" si="36"/>
        <v>0.64789435929008155</v>
      </c>
    </row>
    <row r="134" spans="3:17" x14ac:dyDescent="0.3">
      <c r="C134" s="1">
        <v>7.71</v>
      </c>
      <c r="D134" s="1">
        <v>0.5</v>
      </c>
      <c r="E134" s="1">
        <v>6.5000000000000002E-2</v>
      </c>
      <c r="F134" s="2">
        <f t="shared" si="31"/>
        <v>3.2500000000000001E-2</v>
      </c>
      <c r="G134" s="1">
        <f t="shared" si="37"/>
        <v>0.08</v>
      </c>
      <c r="H134" s="1">
        <f t="shared" si="32"/>
        <v>7.7870999999999982E-2</v>
      </c>
      <c r="K134">
        <f t="shared" si="33"/>
        <v>0.61680000000000001</v>
      </c>
      <c r="L134">
        <f t="shared" si="34"/>
        <v>2.9618027853260869</v>
      </c>
      <c r="M134">
        <v>0.3</v>
      </c>
      <c r="N134">
        <v>5</v>
      </c>
      <c r="O134">
        <f t="shared" si="35"/>
        <v>0.35341875</v>
      </c>
      <c r="P134">
        <v>4</v>
      </c>
      <c r="Q134">
        <f t="shared" si="36"/>
        <v>0.74045069633152172</v>
      </c>
    </row>
    <row r="135" spans="3:17" x14ac:dyDescent="0.3">
      <c r="C135" s="1">
        <v>7.71</v>
      </c>
      <c r="D135" s="1">
        <v>0.5</v>
      </c>
      <c r="E135" s="1">
        <v>6.5000000000000002E-2</v>
      </c>
      <c r="F135" s="2">
        <f t="shared" si="31"/>
        <v>3.2500000000000001E-2</v>
      </c>
      <c r="G135" s="1">
        <f t="shared" si="37"/>
        <v>0.09</v>
      </c>
      <c r="H135" s="1">
        <f t="shared" si="32"/>
        <v>0.11892674999999998</v>
      </c>
      <c r="K135">
        <f t="shared" si="33"/>
        <v>0.69389999999999996</v>
      </c>
      <c r="L135">
        <f t="shared" si="34"/>
        <v>3.3320281334918471</v>
      </c>
      <c r="M135">
        <v>0.3</v>
      </c>
      <c r="N135">
        <v>5</v>
      </c>
      <c r="O135">
        <f t="shared" si="35"/>
        <v>0.35341875</v>
      </c>
      <c r="P135">
        <v>4</v>
      </c>
      <c r="Q135">
        <f t="shared" si="36"/>
        <v>0.83300703337296178</v>
      </c>
    </row>
    <row r="136" spans="3:17" x14ac:dyDescent="0.3">
      <c r="C136" s="1">
        <v>7.71</v>
      </c>
      <c r="D136" s="1">
        <v>0.5</v>
      </c>
      <c r="E136" s="1">
        <v>6.5000000000000002E-2</v>
      </c>
      <c r="F136" s="2">
        <f t="shared" si="31"/>
        <v>3.2500000000000001E-2</v>
      </c>
      <c r="G136" s="1">
        <f t="shared" si="37"/>
        <v>9.9999999999999992E-2</v>
      </c>
      <c r="H136" s="1">
        <f t="shared" si="32"/>
        <v>0.15998249999999994</v>
      </c>
      <c r="K136">
        <f t="shared" si="33"/>
        <v>0.77099999999999991</v>
      </c>
      <c r="L136">
        <f t="shared" si="34"/>
        <v>3.7022534816576087</v>
      </c>
      <c r="M136">
        <v>0.3</v>
      </c>
      <c r="N136">
        <v>5</v>
      </c>
      <c r="O136">
        <f t="shared" si="35"/>
        <v>0.35341875</v>
      </c>
      <c r="P136">
        <v>4</v>
      </c>
      <c r="Q136">
        <f t="shared" si="36"/>
        <v>0.92556337041440218</v>
      </c>
    </row>
    <row r="137" spans="3:17" x14ac:dyDescent="0.3">
      <c r="C137" s="6">
        <v>7.71</v>
      </c>
      <c r="D137" s="6">
        <v>0.5</v>
      </c>
      <c r="E137" s="1">
        <v>6.5000000000000002E-2</v>
      </c>
      <c r="F137" s="2">
        <f t="shared" si="31"/>
        <v>3.2500000000000001E-2</v>
      </c>
      <c r="G137" s="6">
        <f t="shared" si="37"/>
        <v>0.10999999999999999</v>
      </c>
      <c r="H137" s="6">
        <f t="shared" si="32"/>
        <v>0.20103824999999992</v>
      </c>
      <c r="I137" s="8"/>
      <c r="J137" s="8"/>
      <c r="K137" s="8">
        <f t="shared" si="33"/>
        <v>0.84809999999999985</v>
      </c>
      <c r="L137" s="8">
        <f t="shared" si="34"/>
        <v>4.0724788298233685</v>
      </c>
      <c r="M137" s="8">
        <v>0.3</v>
      </c>
      <c r="N137">
        <v>5</v>
      </c>
      <c r="O137" s="8">
        <f t="shared" si="35"/>
        <v>0.35341875</v>
      </c>
      <c r="P137">
        <v>4</v>
      </c>
      <c r="Q137" s="8">
        <f t="shared" si="36"/>
        <v>1.0181197074558421</v>
      </c>
    </row>
    <row r="138" spans="3:17" x14ac:dyDescent="0.3">
      <c r="C138" s="1">
        <v>7.71</v>
      </c>
      <c r="D138" s="1">
        <v>0.5</v>
      </c>
      <c r="E138" s="1">
        <v>6.5000000000000002E-2</v>
      </c>
      <c r="F138" s="2">
        <f t="shared" si="31"/>
        <v>3.2500000000000001E-2</v>
      </c>
      <c r="G138" s="1">
        <f t="shared" si="37"/>
        <v>0.11999999999999998</v>
      </c>
      <c r="H138" s="1">
        <f t="shared" si="32"/>
        <v>0.24209399999999992</v>
      </c>
      <c r="K138">
        <f t="shared" si="33"/>
        <v>0.9251999999999998</v>
      </c>
      <c r="L138">
        <f t="shared" si="34"/>
        <v>4.4427041779891292</v>
      </c>
      <c r="M138">
        <v>0.3</v>
      </c>
      <c r="N138">
        <v>5</v>
      </c>
      <c r="O138">
        <f t="shared" si="35"/>
        <v>0.35341875</v>
      </c>
      <c r="P138">
        <v>4</v>
      </c>
      <c r="Q138">
        <f t="shared" si="36"/>
        <v>1.1106760444972823</v>
      </c>
    </row>
    <row r="139" spans="3:17" x14ac:dyDescent="0.3">
      <c r="C139" s="1">
        <v>7.71</v>
      </c>
      <c r="D139" s="1">
        <v>0.5</v>
      </c>
      <c r="E139" s="1">
        <v>6.5000000000000002E-2</v>
      </c>
      <c r="F139" s="2">
        <f t="shared" si="31"/>
        <v>3.2500000000000001E-2</v>
      </c>
      <c r="G139" s="1">
        <f t="shared" si="37"/>
        <v>0.12999999999999998</v>
      </c>
      <c r="H139" s="1">
        <f t="shared" si="32"/>
        <v>0.28314974999999992</v>
      </c>
      <c r="K139">
        <f t="shared" si="33"/>
        <v>1.0022999999999997</v>
      </c>
      <c r="L139">
        <f t="shared" si="34"/>
        <v>4.8129295261548899</v>
      </c>
      <c r="M139">
        <v>0.3</v>
      </c>
      <c r="N139">
        <v>5</v>
      </c>
      <c r="O139">
        <f t="shared" si="35"/>
        <v>0.35341875</v>
      </c>
      <c r="P139">
        <v>4</v>
      </c>
      <c r="Q139">
        <f t="shared" si="36"/>
        <v>1.2032323815387225</v>
      </c>
    </row>
    <row r="140" spans="3:17" x14ac:dyDescent="0.3">
      <c r="C140" s="1">
        <v>7.71</v>
      </c>
      <c r="D140" s="1">
        <v>0.5</v>
      </c>
      <c r="E140" s="1">
        <v>6.5000000000000002E-2</v>
      </c>
      <c r="F140" s="2">
        <f t="shared" si="31"/>
        <v>3.2500000000000001E-2</v>
      </c>
      <c r="G140" s="1">
        <f t="shared" si="37"/>
        <v>0.13999999999999999</v>
      </c>
      <c r="H140" s="1">
        <f t="shared" si="32"/>
        <v>0.32420549999999992</v>
      </c>
      <c r="K140">
        <f t="shared" si="33"/>
        <v>1.0793999999999999</v>
      </c>
      <c r="L140">
        <f t="shared" si="34"/>
        <v>5.1831548743206524</v>
      </c>
      <c r="M140">
        <v>0.3</v>
      </c>
      <c r="N140">
        <v>5</v>
      </c>
      <c r="O140">
        <f t="shared" si="35"/>
        <v>0.35341875</v>
      </c>
      <c r="P140">
        <v>4</v>
      </c>
      <c r="Q140">
        <f t="shared" si="36"/>
        <v>1.2957887185801631</v>
      </c>
    </row>
    <row r="141" spans="3:17" x14ac:dyDescent="0.3">
      <c r="C141" s="1">
        <v>7.71</v>
      </c>
      <c r="D141" s="1">
        <v>0.5</v>
      </c>
      <c r="E141" s="1">
        <v>6.5000000000000002E-2</v>
      </c>
      <c r="F141" s="2">
        <f t="shared" si="31"/>
        <v>3.2500000000000001E-2</v>
      </c>
      <c r="G141" s="1">
        <f t="shared" si="37"/>
        <v>0.15</v>
      </c>
      <c r="H141" s="1">
        <f t="shared" si="32"/>
        <v>0.36526124999999998</v>
      </c>
      <c r="K141">
        <f t="shared" si="33"/>
        <v>1.1564999999999999</v>
      </c>
      <c r="L141">
        <f t="shared" si="34"/>
        <v>5.5533802224864113</v>
      </c>
      <c r="M141">
        <v>0.3</v>
      </c>
      <c r="N141">
        <v>5</v>
      </c>
      <c r="O141">
        <f t="shared" si="35"/>
        <v>0.35341875</v>
      </c>
      <c r="P141">
        <v>4</v>
      </c>
      <c r="Q141">
        <f t="shared" si="36"/>
        <v>1.3883450556216028</v>
      </c>
    </row>
    <row r="142" spans="3:17" x14ac:dyDescent="0.3">
      <c r="C142" s="1">
        <v>7.71</v>
      </c>
      <c r="D142" s="1">
        <v>0.5</v>
      </c>
      <c r="E142" s="1">
        <v>6.5000000000000002E-2</v>
      </c>
      <c r="F142" s="2">
        <f t="shared" si="31"/>
        <v>3.2500000000000001E-2</v>
      </c>
      <c r="G142" s="1">
        <f t="shared" si="37"/>
        <v>0.16</v>
      </c>
      <c r="H142" s="1">
        <f t="shared" si="32"/>
        <v>0.40631699999999998</v>
      </c>
      <c r="K142">
        <f t="shared" si="33"/>
        <v>1.2336</v>
      </c>
      <c r="L142">
        <f t="shared" si="34"/>
        <v>5.9236055706521737</v>
      </c>
      <c r="M142">
        <v>0.3</v>
      </c>
      <c r="N142">
        <v>5</v>
      </c>
      <c r="O142">
        <f t="shared" si="35"/>
        <v>0.35341875</v>
      </c>
      <c r="P142">
        <v>4</v>
      </c>
      <c r="Q142">
        <f t="shared" si="36"/>
        <v>1.4809013926630434</v>
      </c>
    </row>
    <row r="143" spans="3:17" x14ac:dyDescent="0.3">
      <c r="C143" s="6">
        <v>7.71</v>
      </c>
      <c r="D143" s="6">
        <v>0.5</v>
      </c>
      <c r="E143" s="1">
        <v>6.5000000000000002E-2</v>
      </c>
      <c r="F143" s="2">
        <f t="shared" si="31"/>
        <v>3.2500000000000001E-2</v>
      </c>
      <c r="G143" s="6">
        <f t="shared" si="37"/>
        <v>0.17</v>
      </c>
      <c r="H143" s="6">
        <f t="shared" si="32"/>
        <v>0.44737275000000004</v>
      </c>
      <c r="I143" s="8"/>
      <c r="J143" s="8"/>
      <c r="K143" s="8">
        <f t="shared" si="33"/>
        <v>1.3107000000000002</v>
      </c>
      <c r="L143" s="8">
        <f t="shared" si="34"/>
        <v>6.2938309188179353</v>
      </c>
      <c r="M143" s="8">
        <v>0.3</v>
      </c>
      <c r="N143">
        <v>5</v>
      </c>
      <c r="O143" s="8">
        <f t="shared" si="35"/>
        <v>0.35341875</v>
      </c>
      <c r="P143">
        <v>4</v>
      </c>
      <c r="Q143" s="8">
        <f t="shared" si="36"/>
        <v>1.5734577297044838</v>
      </c>
    </row>
    <row r="144" spans="3:17" x14ac:dyDescent="0.3">
      <c r="C144" s="1">
        <v>7.71</v>
      </c>
      <c r="D144" s="1">
        <v>0.5</v>
      </c>
      <c r="E144" s="1">
        <v>6.5000000000000002E-2</v>
      </c>
      <c r="F144" s="2">
        <f t="shared" si="31"/>
        <v>3.2500000000000001E-2</v>
      </c>
      <c r="G144" s="1">
        <f t="shared" si="37"/>
        <v>0.18000000000000002</v>
      </c>
      <c r="H144" s="1">
        <f t="shared" si="32"/>
        <v>0.48842850000000015</v>
      </c>
      <c r="K144">
        <f t="shared" si="33"/>
        <v>1.3878000000000001</v>
      </c>
      <c r="L144">
        <f t="shared" si="34"/>
        <v>6.6640562669836969</v>
      </c>
      <c r="M144">
        <v>0.3</v>
      </c>
      <c r="N144">
        <v>5</v>
      </c>
      <c r="O144">
        <f t="shared" si="35"/>
        <v>0.35341875</v>
      </c>
      <c r="P144">
        <v>4</v>
      </c>
      <c r="Q144">
        <f t="shared" si="36"/>
        <v>1.6660140667459242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32"/>
  <sheetViews>
    <sheetView workbookViewId="0">
      <selection activeCell="Q17" sqref="Q17"/>
    </sheetView>
  </sheetViews>
  <sheetFormatPr defaultRowHeight="14.4" x14ac:dyDescent="0.3"/>
  <cols>
    <col min="7" max="7" width="18.109375" bestFit="1" customWidth="1"/>
    <col min="9" max="9" width="15.5546875" style="14" bestFit="1" customWidth="1"/>
    <col min="11" max="11" width="24.77734375" bestFit="1" customWidth="1"/>
    <col min="12" max="12" width="14.6640625" bestFit="1" customWidth="1"/>
    <col min="15" max="15" width="11.5546875" bestFit="1" customWidth="1"/>
  </cols>
  <sheetData>
    <row r="3" spans="2:19" x14ac:dyDescent="0.3">
      <c r="B3" t="s">
        <v>6</v>
      </c>
      <c r="C3" t="s">
        <v>19</v>
      </c>
      <c r="D3" t="s">
        <v>1</v>
      </c>
      <c r="E3" t="s">
        <v>9</v>
      </c>
      <c r="G3" t="s">
        <v>16</v>
      </c>
      <c r="K3" t="s">
        <v>31</v>
      </c>
      <c r="L3" t="s">
        <v>30</v>
      </c>
      <c r="O3" t="s">
        <v>21</v>
      </c>
      <c r="P3" t="s">
        <v>1</v>
      </c>
      <c r="R3" t="s">
        <v>22</v>
      </c>
      <c r="S3" t="s">
        <v>20</v>
      </c>
    </row>
    <row r="4" spans="2:19" x14ac:dyDescent="0.3">
      <c r="B4">
        <v>7.71</v>
      </c>
      <c r="C4">
        <v>-0.19</v>
      </c>
      <c r="D4">
        <v>5</v>
      </c>
      <c r="E4">
        <f>C4*D4</f>
        <v>-0.95</v>
      </c>
      <c r="F4">
        <f t="shared" ref="F4:F8" si="0">EXP(E4)</f>
        <v>0.38674102345450123</v>
      </c>
      <c r="I4" s="14" t="s">
        <v>29</v>
      </c>
      <c r="J4">
        <v>-1.4999999999999999E-2</v>
      </c>
      <c r="K4">
        <v>450</v>
      </c>
      <c r="L4">
        <f>K4*2</f>
        <v>900</v>
      </c>
      <c r="O4">
        <v>5</v>
      </c>
      <c r="P4">
        <v>0.1</v>
      </c>
      <c r="Q4">
        <f>O4*P4</f>
        <v>0.5</v>
      </c>
      <c r="R4">
        <f>EXP(-Q4)</f>
        <v>0.60653065971263342</v>
      </c>
      <c r="S4">
        <f>R4*R4</f>
        <v>0.36787944117144233</v>
      </c>
    </row>
    <row r="5" spans="2:19" ht="43.2" x14ac:dyDescent="0.3">
      <c r="B5">
        <v>7.71</v>
      </c>
      <c r="C5">
        <v>-0.19</v>
      </c>
      <c r="D5">
        <v>1</v>
      </c>
      <c r="E5">
        <f>C5*D5</f>
        <v>-0.19</v>
      </c>
      <c r="F5">
        <f t="shared" si="0"/>
        <v>0.82695913394336229</v>
      </c>
      <c r="I5" s="14" t="s">
        <v>32</v>
      </c>
      <c r="J5">
        <v>0.05</v>
      </c>
      <c r="K5">
        <v>600</v>
      </c>
      <c r="L5">
        <f>K5*2</f>
        <v>1200</v>
      </c>
      <c r="O5">
        <v>5</v>
      </c>
      <c r="P5">
        <v>0.2</v>
      </c>
      <c r="Q5">
        <f t="shared" ref="Q5:Q6" si="1">O5*P5</f>
        <v>1</v>
      </c>
      <c r="R5">
        <f t="shared" ref="R5:R6" si="2">EXP(-Q5)</f>
        <v>0.36787944117144233</v>
      </c>
      <c r="S5">
        <f t="shared" ref="S5:S6" si="3">R5*R5</f>
        <v>0.1353352832366127</v>
      </c>
    </row>
    <row r="6" spans="2:19" x14ac:dyDescent="0.3">
      <c r="B6">
        <v>7.71</v>
      </c>
      <c r="C6">
        <v>0.06</v>
      </c>
      <c r="D6">
        <v>4</v>
      </c>
      <c r="E6">
        <f>C6*D6</f>
        <v>0.24</v>
      </c>
      <c r="F6">
        <f t="shared" si="0"/>
        <v>1.2712491503214047</v>
      </c>
      <c r="G6">
        <f>Лист1!Q138</f>
        <v>1.1106760444972823</v>
      </c>
      <c r="O6">
        <v>5</v>
      </c>
      <c r="P6">
        <v>0.3</v>
      </c>
      <c r="Q6">
        <f t="shared" si="1"/>
        <v>1.5</v>
      </c>
      <c r="R6">
        <f t="shared" si="2"/>
        <v>0.22313016014842982</v>
      </c>
      <c r="S6">
        <f t="shared" si="3"/>
        <v>4.9787068367863938E-2</v>
      </c>
    </row>
    <row r="7" spans="2:19" x14ac:dyDescent="0.3">
      <c r="B7">
        <v>7.71</v>
      </c>
      <c r="E7">
        <f>SUM(E5:E6)</f>
        <v>4.9999999999999989E-2</v>
      </c>
      <c r="F7">
        <f t="shared" si="0"/>
        <v>1.0512710963760241</v>
      </c>
    </row>
    <row r="8" spans="2:19" x14ac:dyDescent="0.3">
      <c r="B8">
        <v>7.71</v>
      </c>
      <c r="C8">
        <v>0.01</v>
      </c>
      <c r="D8">
        <v>5</v>
      </c>
      <c r="E8">
        <f>C8*D8</f>
        <v>0.05</v>
      </c>
      <c r="F8">
        <f t="shared" si="0"/>
        <v>1.0512710963760241</v>
      </c>
      <c r="G8">
        <v>0.65</v>
      </c>
    </row>
    <row r="11" spans="2:19" x14ac:dyDescent="0.3">
      <c r="O11">
        <v>900</v>
      </c>
    </row>
    <row r="12" spans="2:19" x14ac:dyDescent="0.3">
      <c r="B12" t="s">
        <v>6</v>
      </c>
      <c r="C12" t="s">
        <v>19</v>
      </c>
      <c r="D12" t="s">
        <v>1</v>
      </c>
      <c r="E12" t="s">
        <v>9</v>
      </c>
      <c r="O12" t="s">
        <v>23</v>
      </c>
      <c r="P12">
        <v>0.95</v>
      </c>
    </row>
    <row r="13" spans="2:19" x14ac:dyDescent="0.3">
      <c r="B13">
        <v>7.71</v>
      </c>
      <c r="C13">
        <v>-0.19</v>
      </c>
      <c r="D13">
        <v>5</v>
      </c>
      <c r="E13">
        <f>C13*D13</f>
        <v>-0.95</v>
      </c>
      <c r="F13">
        <f t="shared" ref="F13:F16" si="4">EXP(E13)</f>
        <v>0.38674102345450123</v>
      </c>
      <c r="O13" t="s">
        <v>24</v>
      </c>
      <c r="P13">
        <v>0.97</v>
      </c>
    </row>
    <row r="14" spans="2:19" x14ac:dyDescent="0.3">
      <c r="B14">
        <v>7.71</v>
      </c>
      <c r="C14">
        <v>-0.19</v>
      </c>
      <c r="D14">
        <v>1</v>
      </c>
      <c r="E14">
        <f>C14*D14</f>
        <v>-0.19</v>
      </c>
      <c r="F14">
        <f t="shared" si="4"/>
        <v>0.82695913394336229</v>
      </c>
      <c r="O14" t="s">
        <v>25</v>
      </c>
      <c r="P14">
        <v>0.8</v>
      </c>
    </row>
    <row r="15" spans="2:19" x14ac:dyDescent="0.3">
      <c r="B15">
        <v>7.71</v>
      </c>
      <c r="C15">
        <v>-1.4999999999999999E-2</v>
      </c>
      <c r="D15">
        <v>4</v>
      </c>
      <c r="E15">
        <f>C15*D15</f>
        <v>-0.06</v>
      </c>
      <c r="F15">
        <f t="shared" si="4"/>
        <v>0.94176453358424872</v>
      </c>
      <c r="O15" t="s">
        <v>26</v>
      </c>
      <c r="P15">
        <v>0.8</v>
      </c>
    </row>
    <row r="16" spans="2:19" x14ac:dyDescent="0.3">
      <c r="E16">
        <f>SUM(E14:E15)</f>
        <v>-0.25</v>
      </c>
      <c r="F16">
        <f t="shared" si="4"/>
        <v>0.77880078307140488</v>
      </c>
      <c r="Q16" t="s">
        <v>28</v>
      </c>
    </row>
    <row r="17" spans="1:17" x14ac:dyDescent="0.3">
      <c r="O17" t="s">
        <v>27</v>
      </c>
      <c r="P17">
        <f>P12*P13*P14*P15</f>
        <v>0.58976000000000006</v>
      </c>
      <c r="Q17">
        <f>O11*P17</f>
        <v>530.78400000000011</v>
      </c>
    </row>
    <row r="21" spans="1:17" x14ac:dyDescent="0.3">
      <c r="O21">
        <v>900</v>
      </c>
    </row>
    <row r="22" spans="1:17" x14ac:dyDescent="0.3">
      <c r="O22" t="s">
        <v>23</v>
      </c>
      <c r="P22">
        <v>0.99</v>
      </c>
    </row>
    <row r="23" spans="1:17" x14ac:dyDescent="0.3">
      <c r="O23" t="s">
        <v>24</v>
      </c>
      <c r="P23">
        <v>0.97</v>
      </c>
    </row>
    <row r="24" spans="1:17" x14ac:dyDescent="0.3">
      <c r="A24" t="s">
        <v>36</v>
      </c>
      <c r="B24" t="s">
        <v>33</v>
      </c>
      <c r="C24" t="s">
        <v>34</v>
      </c>
      <c r="D24" t="s">
        <v>35</v>
      </c>
      <c r="E24" t="s">
        <v>37</v>
      </c>
      <c r="F24" t="s">
        <v>38</v>
      </c>
      <c r="G24" t="s">
        <v>19</v>
      </c>
      <c r="O24" t="s">
        <v>25</v>
      </c>
      <c r="P24">
        <v>0.9</v>
      </c>
    </row>
    <row r="25" spans="1:17" x14ac:dyDescent="0.3">
      <c r="A25">
        <v>628</v>
      </c>
      <c r="B25">
        <v>250</v>
      </c>
      <c r="C25">
        <v>210</v>
      </c>
      <c r="D25">
        <f>EXP(-300*A25/(C25*B25))</f>
        <v>2.7637784784544928E-2</v>
      </c>
      <c r="E25">
        <v>0.5</v>
      </c>
      <c r="F25">
        <v>7.8</v>
      </c>
      <c r="G25">
        <f>D25*E25*F25</f>
        <v>0.10778736065972522</v>
      </c>
      <c r="O25" t="s">
        <v>26</v>
      </c>
      <c r="P25">
        <v>0.8</v>
      </c>
    </row>
    <row r="26" spans="1:17" x14ac:dyDescent="0.3">
      <c r="A26">
        <v>628</v>
      </c>
      <c r="B26">
        <v>280</v>
      </c>
      <c r="C26">
        <v>210</v>
      </c>
      <c r="D26">
        <f t="shared" ref="D26:D32" si="5">EXP(-300*A26/(C26*B26))</f>
        <v>4.0596166717661038E-2</v>
      </c>
      <c r="E26">
        <v>0.5</v>
      </c>
      <c r="F26">
        <v>7.8</v>
      </c>
      <c r="G26">
        <f t="shared" ref="G26:G32" si="6">D26*E26*F26</f>
        <v>0.15832505019887805</v>
      </c>
      <c r="Q26" t="s">
        <v>28</v>
      </c>
    </row>
    <row r="27" spans="1:17" x14ac:dyDescent="0.3">
      <c r="A27">
        <v>628</v>
      </c>
      <c r="B27">
        <v>300</v>
      </c>
      <c r="C27">
        <v>210</v>
      </c>
      <c r="D27">
        <f t="shared" si="5"/>
        <v>5.0263496025770606E-2</v>
      </c>
      <c r="E27">
        <v>0.5</v>
      </c>
      <c r="F27">
        <v>7.8</v>
      </c>
      <c r="G27">
        <f t="shared" si="6"/>
        <v>0.19602763450050537</v>
      </c>
      <c r="O27" t="s">
        <v>27</v>
      </c>
      <c r="P27">
        <f>P22*P23*P24*P25</f>
        <v>0.69141600000000003</v>
      </c>
      <c r="Q27">
        <f>O21*P27</f>
        <v>622.27440000000001</v>
      </c>
    </row>
    <row r="28" spans="1:17" x14ac:dyDescent="0.3">
      <c r="A28">
        <v>628</v>
      </c>
      <c r="B28">
        <v>310</v>
      </c>
      <c r="C28">
        <v>210</v>
      </c>
      <c r="D28">
        <f t="shared" si="5"/>
        <v>5.5353841602511077E-2</v>
      </c>
      <c r="E28">
        <v>0.5</v>
      </c>
      <c r="F28">
        <v>7.8</v>
      </c>
      <c r="G28">
        <f t="shared" si="6"/>
        <v>0.21587998224979318</v>
      </c>
    </row>
    <row r="29" spans="1:17" x14ac:dyDescent="0.3">
      <c r="A29">
        <v>628</v>
      </c>
      <c r="B29">
        <v>320</v>
      </c>
      <c r="C29">
        <v>210</v>
      </c>
      <c r="D29">
        <f t="shared" si="5"/>
        <v>6.0593271188127171E-2</v>
      </c>
      <c r="E29">
        <v>0.5</v>
      </c>
      <c r="F29">
        <v>7.8</v>
      </c>
      <c r="G29">
        <f t="shared" si="6"/>
        <v>0.23631375763369597</v>
      </c>
    </row>
    <row r="30" spans="1:17" x14ac:dyDescent="0.3">
      <c r="A30">
        <v>628</v>
      </c>
      <c r="B30">
        <v>330</v>
      </c>
      <c r="C30">
        <v>210</v>
      </c>
      <c r="D30">
        <f t="shared" si="5"/>
        <v>6.5966072733642078E-2</v>
      </c>
      <c r="E30">
        <v>0.5</v>
      </c>
      <c r="F30">
        <v>7.8</v>
      </c>
      <c r="G30">
        <f t="shared" si="6"/>
        <v>0.25726768366120412</v>
      </c>
    </row>
    <row r="31" spans="1:17" x14ac:dyDescent="0.3">
      <c r="A31">
        <v>628</v>
      </c>
      <c r="B31">
        <v>340</v>
      </c>
      <c r="C31">
        <v>210</v>
      </c>
      <c r="D31">
        <f t="shared" si="5"/>
        <v>7.1457282013565604E-2</v>
      </c>
      <c r="E31">
        <v>0.5</v>
      </c>
      <c r="F31">
        <v>7.8</v>
      </c>
      <c r="G31">
        <f t="shared" si="6"/>
        <v>0.27868339985290586</v>
      </c>
    </row>
    <row r="32" spans="1:17" x14ac:dyDescent="0.3">
      <c r="A32">
        <v>628</v>
      </c>
      <c r="B32">
        <v>350</v>
      </c>
      <c r="C32">
        <v>210</v>
      </c>
      <c r="D32">
        <f t="shared" si="5"/>
        <v>7.7052728473067864E-2</v>
      </c>
      <c r="E32">
        <v>0.5</v>
      </c>
      <c r="F32">
        <v>7.8</v>
      </c>
      <c r="G32">
        <f t="shared" si="6"/>
        <v>0.30050564104496469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Oleg</cp:lastModifiedBy>
  <dcterms:created xsi:type="dcterms:W3CDTF">2016-09-14T07:17:10Z</dcterms:created>
  <dcterms:modified xsi:type="dcterms:W3CDTF">2016-12-05T12:46:32Z</dcterms:modified>
</cp:coreProperties>
</file>