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imulation" sheetId="5" r:id="rId8"/>
    <sheet state="visible" name="Standings" sheetId="6" r:id="rId9"/>
  </sheets>
  <definedNames/>
  <calcPr/>
</workbook>
</file>

<file path=xl/sharedStrings.xml><?xml version="1.0" encoding="utf-8"?>
<sst xmlns="http://schemas.openxmlformats.org/spreadsheetml/2006/main" count="1553" uniqueCount="479">
  <si>
    <t>Rank</t>
  </si>
  <si>
    <t>School</t>
  </si>
  <si>
    <t>Points/Poss.</t>
  </si>
  <si>
    <t>ORB</t>
  </si>
  <si>
    <t>T2P%</t>
  </si>
  <si>
    <t>T3P%</t>
  </si>
  <si>
    <t>TFT%</t>
  </si>
  <si>
    <t>Predicted Points/Poss.</t>
  </si>
  <si>
    <t>True PPG</t>
  </si>
  <si>
    <t>Opp T2P%</t>
  </si>
  <si>
    <t>Opp T3P%</t>
  </si>
  <si>
    <t>Opp TFT%</t>
  </si>
  <si>
    <t>BLK</t>
  </si>
  <si>
    <t>DRB</t>
  </si>
  <si>
    <t>STL</t>
  </si>
  <si>
    <t>Opp TOV-STL</t>
  </si>
  <si>
    <t>Predicted Opp Points/Poss.</t>
  </si>
  <si>
    <t>True PAPG</t>
  </si>
  <si>
    <t>True PD</t>
  </si>
  <si>
    <t>Gonzaga</t>
  </si>
  <si>
    <t>Liberty</t>
  </si>
  <si>
    <t>Abilene Christian</t>
  </si>
  <si>
    <t>Loyola (IL)</t>
  </si>
  <si>
    <t>Baylor</t>
  </si>
  <si>
    <t>Houston</t>
  </si>
  <si>
    <t>Weber State</t>
  </si>
  <si>
    <t>Colgate</t>
  </si>
  <si>
    <t>Belmont</t>
  </si>
  <si>
    <t>Colorado State</t>
  </si>
  <si>
    <t>Furman</t>
  </si>
  <si>
    <t>Florida State</t>
  </si>
  <si>
    <t>North Texas</t>
  </si>
  <si>
    <t>Virginia Commonwealth</t>
  </si>
  <si>
    <t>Tarleton State</t>
  </si>
  <si>
    <t>Michigan</t>
  </si>
  <si>
    <t>Coastal Carolina</t>
  </si>
  <si>
    <t>Colorado</t>
  </si>
  <si>
    <t>Sam Houston State</t>
  </si>
  <si>
    <t>Bryant</t>
  </si>
  <si>
    <t>Wright State</t>
  </si>
  <si>
    <t>Alabama</t>
  </si>
  <si>
    <t>Grand Canyon</t>
  </si>
  <si>
    <t>Vermont</t>
  </si>
  <si>
    <t>San Diego State</t>
  </si>
  <si>
    <t>Missouri-Kansas City</t>
  </si>
  <si>
    <t>Dayton</t>
  </si>
  <si>
    <t>UC-Santa Barbara</t>
  </si>
  <si>
    <t>Murray State</t>
  </si>
  <si>
    <t>Brigham Young</t>
  </si>
  <si>
    <t>Oral Roberts</t>
  </si>
  <si>
    <t>Southern Utah</t>
  </si>
  <si>
    <t>Florida</t>
  </si>
  <si>
    <t>Stephen F. Austin</t>
  </si>
  <si>
    <t>Eastern Washington</t>
  </si>
  <si>
    <t>Virginia</t>
  </si>
  <si>
    <t>McNeese State</t>
  </si>
  <si>
    <t>Illinois</t>
  </si>
  <si>
    <t>Bellarmine</t>
  </si>
  <si>
    <t>Texas</t>
  </si>
  <si>
    <t>Tennessee</t>
  </si>
  <si>
    <t>Southern Methodist</t>
  </si>
  <si>
    <t>Texas Tech</t>
  </si>
  <si>
    <t>Eastern Kentucky</t>
  </si>
  <si>
    <t>Missouri State</t>
  </si>
  <si>
    <t>Drake</t>
  </si>
  <si>
    <t>Creighton</t>
  </si>
  <si>
    <t>Prairie View</t>
  </si>
  <si>
    <t>Iona</t>
  </si>
  <si>
    <t>Marshall</t>
  </si>
  <si>
    <t>Wofford</t>
  </si>
  <si>
    <t>Arkansas</t>
  </si>
  <si>
    <t>Florida Atlantic</t>
  </si>
  <si>
    <t>Montana</t>
  </si>
  <si>
    <t>California Baptist</t>
  </si>
  <si>
    <t>Georgia State</t>
  </si>
  <si>
    <t>Memphis</t>
  </si>
  <si>
    <t>St. Bonaventure</t>
  </si>
  <si>
    <t>Toledo</t>
  </si>
  <si>
    <t>Idaho State</t>
  </si>
  <si>
    <t>Campbell</t>
  </si>
  <si>
    <t>Alabama-Birmingham</t>
  </si>
  <si>
    <t>Winthrop</t>
  </si>
  <si>
    <t>Texas State</t>
  </si>
  <si>
    <t>Syracuse</t>
  </si>
  <si>
    <t>UC-Irvine</t>
  </si>
  <si>
    <t>Iowa</t>
  </si>
  <si>
    <t>UC-Riverside</t>
  </si>
  <si>
    <t>Tulsa</t>
  </si>
  <si>
    <t>Oklahoma State</t>
  </si>
  <si>
    <t>Ohio</t>
  </si>
  <si>
    <t>Boise State</t>
  </si>
  <si>
    <t>Louisiana State</t>
  </si>
  <si>
    <t>Davidson</t>
  </si>
  <si>
    <t>Morgan State</t>
  </si>
  <si>
    <t>Louisiana Tech</t>
  </si>
  <si>
    <t>Southern California</t>
  </si>
  <si>
    <t>South Dakota</t>
  </si>
  <si>
    <t>Georgia Tech</t>
  </si>
  <si>
    <t>Richmond</t>
  </si>
  <si>
    <t>Utah State</t>
  </si>
  <si>
    <t>New Orleans</t>
  </si>
  <si>
    <t>Morehead State</t>
  </si>
  <si>
    <t>Oregon</t>
  </si>
  <si>
    <t>Utah</t>
  </si>
  <si>
    <t>Maryland</t>
  </si>
  <si>
    <t>Clemson</t>
  </si>
  <si>
    <t>Purdue-Fort Wayne</t>
  </si>
  <si>
    <t>Siena</t>
  </si>
  <si>
    <t>Kansas</t>
  </si>
  <si>
    <t>Akron</t>
  </si>
  <si>
    <t>VMI</t>
  </si>
  <si>
    <t>Villanova</t>
  </si>
  <si>
    <t>Nevada</t>
  </si>
  <si>
    <t>Jacksonville State</t>
  </si>
  <si>
    <t>Mercer</t>
  </si>
  <si>
    <t>Norfolk State</t>
  </si>
  <si>
    <t>Kent State</t>
  </si>
  <si>
    <t>North Carolina State</t>
  </si>
  <si>
    <t>James Madison</t>
  </si>
  <si>
    <t>Maryland-Baltimore County</t>
  </si>
  <si>
    <t>Merrimack</t>
  </si>
  <si>
    <t>Stanford</t>
  </si>
  <si>
    <t>Saint Louis</t>
  </si>
  <si>
    <t>Texas-San Antonio</t>
  </si>
  <si>
    <t>South Dakota State</t>
  </si>
  <si>
    <t>North Carolina-Asheville</t>
  </si>
  <si>
    <t>Drexel</t>
  </si>
  <si>
    <t>Western Kentucky</t>
  </si>
  <si>
    <t>Hartford</t>
  </si>
  <si>
    <t>Ball State</t>
  </si>
  <si>
    <t>Pepperdine</t>
  </si>
  <si>
    <t>Connecticut</t>
  </si>
  <si>
    <t>Nicholls State</t>
  </si>
  <si>
    <t>Northeastern</t>
  </si>
  <si>
    <t>Austin Peay</t>
  </si>
  <si>
    <t>Virginia Tech</t>
  </si>
  <si>
    <t>Ohio State</t>
  </si>
  <si>
    <t>Saint Peter's</t>
  </si>
  <si>
    <t>Detroit Mercy</t>
  </si>
  <si>
    <t>Buffalo</t>
  </si>
  <si>
    <t>Seattle</t>
  </si>
  <si>
    <t>Oregon State</t>
  </si>
  <si>
    <t>Cal State Bakersfield</t>
  </si>
  <si>
    <t>New Mexico State</t>
  </si>
  <si>
    <t>Arkansas State</t>
  </si>
  <si>
    <t>Grambling</t>
  </si>
  <si>
    <t>Auburn</t>
  </si>
  <si>
    <t>Texas-Rio Grande Valley</t>
  </si>
  <si>
    <t>South Alabama</t>
  </si>
  <si>
    <t>Georgia Southern</t>
  </si>
  <si>
    <t>Jackson State</t>
  </si>
  <si>
    <t>Gardner-Webb</t>
  </si>
  <si>
    <t>American</t>
  </si>
  <si>
    <t>Duke</t>
  </si>
  <si>
    <t>Mississippi</t>
  </si>
  <si>
    <t>North Florida</t>
  </si>
  <si>
    <t>Oklahoma</t>
  </si>
  <si>
    <t>UC-San Diego</t>
  </si>
  <si>
    <t>East Tennessee State</t>
  </si>
  <si>
    <t>Marist</t>
  </si>
  <si>
    <t>San Francisco</t>
  </si>
  <si>
    <t>Northern Colorado</t>
  </si>
  <si>
    <t>Bradley</t>
  </si>
  <si>
    <t>Xavier</t>
  </si>
  <si>
    <t>Wisconsin</t>
  </si>
  <si>
    <t>North Alabama</t>
  </si>
  <si>
    <t>Central Florida</t>
  </si>
  <si>
    <t>Arizona</t>
  </si>
  <si>
    <t>St. John's (NY)</t>
  </si>
  <si>
    <t>Montana State</t>
  </si>
  <si>
    <t>Lipscomb</t>
  </si>
  <si>
    <t>Missouri</t>
  </si>
  <si>
    <t>Appalachian State</t>
  </si>
  <si>
    <t>Marquette</t>
  </si>
  <si>
    <t>Rice</t>
  </si>
  <si>
    <t>Hawaii</t>
  </si>
  <si>
    <t>Chattanooga</t>
  </si>
  <si>
    <t>Delaware</t>
  </si>
  <si>
    <t>Monmouth</t>
  </si>
  <si>
    <t>Florida Gulf Coast</t>
  </si>
  <si>
    <t>Florida A&amp;M</t>
  </si>
  <si>
    <t>Nevada-Las Vegas</t>
  </si>
  <si>
    <t>Wyoming</t>
  </si>
  <si>
    <t>Texas Southern</t>
  </si>
  <si>
    <t>Washington State</t>
  </si>
  <si>
    <t>Bucknell</t>
  </si>
  <si>
    <t>West Virginia</t>
  </si>
  <si>
    <t>Purdue</t>
  </si>
  <si>
    <t>UCLA</t>
  </si>
  <si>
    <t>Radford</t>
  </si>
  <si>
    <t>Quinnipiac</t>
  </si>
  <si>
    <t>Incarnate Word</t>
  </si>
  <si>
    <t>Wichita State</t>
  </si>
  <si>
    <t>Cleveland State</t>
  </si>
  <si>
    <t>Lafayette</t>
  </si>
  <si>
    <t>Texas-Arlington</t>
  </si>
  <si>
    <t>Georgia</t>
  </si>
  <si>
    <t>Southern</t>
  </si>
  <si>
    <t>Florida International</t>
  </si>
  <si>
    <t>Seton Hall</t>
  </si>
  <si>
    <t>Little Rock</t>
  </si>
  <si>
    <t>Louisiana</t>
  </si>
  <si>
    <t>Rutgers</t>
  </si>
  <si>
    <t>North Carolina-Greensboro</t>
  </si>
  <si>
    <t>Albany (NY)</t>
  </si>
  <si>
    <t>Notre Dame</t>
  </si>
  <si>
    <t>Cal State Long Beach</t>
  </si>
  <si>
    <t>Massachusetts</t>
  </si>
  <si>
    <t>Loyola Marymount</t>
  </si>
  <si>
    <t>Massachusetts-Lowell</t>
  </si>
  <si>
    <t>Vanderbilt</t>
  </si>
  <si>
    <t>Northern Kentucky</t>
  </si>
  <si>
    <t>Kentucky</t>
  </si>
  <si>
    <t>North Carolina A&amp;T</t>
  </si>
  <si>
    <t>Army</t>
  </si>
  <si>
    <t>Texas-El Paso</t>
  </si>
  <si>
    <t>Northwestern</t>
  </si>
  <si>
    <t>Miami (OH)</t>
  </si>
  <si>
    <t>Citadel</t>
  </si>
  <si>
    <t>Elon</t>
  </si>
  <si>
    <t>North Carolina-Wilmington</t>
  </si>
  <si>
    <t>UC-Davis</t>
  </si>
  <si>
    <t>Jacksonville</t>
  </si>
  <si>
    <t>Hampton</t>
  </si>
  <si>
    <t>Georgetown</t>
  </si>
  <si>
    <t>Mississippi State</t>
  </si>
  <si>
    <t>College of Charleston</t>
  </si>
  <si>
    <t>Fairleigh Dickinson</t>
  </si>
  <si>
    <t>Wagner</t>
  </si>
  <si>
    <t>Indiana State</t>
  </si>
  <si>
    <t>Mount St. Mary's</t>
  </si>
  <si>
    <t>Coppin State</t>
  </si>
  <si>
    <t>Rhode Island</t>
  </si>
  <si>
    <t>Louisiana-Monroe</t>
  </si>
  <si>
    <t>Illinois-Chicago</t>
  </si>
  <si>
    <t>Stetson</t>
  </si>
  <si>
    <t>Utah Valley</t>
  </si>
  <si>
    <t>Saint Mary's (CA)</t>
  </si>
  <si>
    <t>Navy</t>
  </si>
  <si>
    <t>Providence</t>
  </si>
  <si>
    <t>North Carolina</t>
  </si>
  <si>
    <t>Duquesne</t>
  </si>
  <si>
    <t>Alabama A&amp;M</t>
  </si>
  <si>
    <t>Old Dominion</t>
  </si>
  <si>
    <t>Hofstra</t>
  </si>
  <si>
    <t>Valparaiso</t>
  </si>
  <si>
    <t>Cal State Fullerton</t>
  </si>
  <si>
    <t>Temple</t>
  </si>
  <si>
    <t>Stony Brook</t>
  </si>
  <si>
    <t>Santa Clara</t>
  </si>
  <si>
    <t>Louisville</t>
  </si>
  <si>
    <t>Bowling Green State</t>
  </si>
  <si>
    <t>North Dakota State</t>
  </si>
  <si>
    <t>Loyola (MD)</t>
  </si>
  <si>
    <t>Western Carolina</t>
  </si>
  <si>
    <t>Southern Illinois</t>
  </si>
  <si>
    <t>Michigan State</t>
  </si>
  <si>
    <t>Tennessee State</t>
  </si>
  <si>
    <t>SIU Edwardsville</t>
  </si>
  <si>
    <t>Fresno State</t>
  </si>
  <si>
    <t>Arizona State</t>
  </si>
  <si>
    <t>La Salle</t>
  </si>
  <si>
    <t>Illinois State</t>
  </si>
  <si>
    <t>Indiana</t>
  </si>
  <si>
    <t>East Carolina</t>
  </si>
  <si>
    <t>Tulane</t>
  </si>
  <si>
    <t>DePaul</t>
  </si>
  <si>
    <t>Longwood</t>
  </si>
  <si>
    <t>Southeast Missouri State</t>
  </si>
  <si>
    <t>Youngstown State</t>
  </si>
  <si>
    <t>Iowa State</t>
  </si>
  <si>
    <t>Texas Christian</t>
  </si>
  <si>
    <t>Texas A&amp;M-Corpus Christi</t>
  </si>
  <si>
    <t>Dixie State</t>
  </si>
  <si>
    <t>Niagara</t>
  </si>
  <si>
    <t>Southern Mississippi</t>
  </si>
  <si>
    <t>George Washington</t>
  </si>
  <si>
    <t>Samford</t>
  </si>
  <si>
    <t>Milwaukee</t>
  </si>
  <si>
    <t>Washington</t>
  </si>
  <si>
    <t>Long Island University</t>
  </si>
  <si>
    <t>Holy Cross</t>
  </si>
  <si>
    <t>Portland State</t>
  </si>
  <si>
    <t>St. Francis (NY)</t>
  </si>
  <si>
    <t>North Carolina Central</t>
  </si>
  <si>
    <t>George Mason</t>
  </si>
  <si>
    <t>Pittsburgh</t>
  </si>
  <si>
    <t>Charlotte</t>
  </si>
  <si>
    <t>Sacred Heart</t>
  </si>
  <si>
    <t>Charleston Southern</t>
  </si>
  <si>
    <t>Minnesota</t>
  </si>
  <si>
    <t>Cincinnati</t>
  </si>
  <si>
    <t>Houston Baptist</t>
  </si>
  <si>
    <t>Texas A&amp;M</t>
  </si>
  <si>
    <t>Canisius</t>
  </si>
  <si>
    <t>Nebraska</t>
  </si>
  <si>
    <t>Presbyterian</t>
  </si>
  <si>
    <t>Air Force</t>
  </si>
  <si>
    <t>Eastern Illinois</t>
  </si>
  <si>
    <t>University of California</t>
  </si>
  <si>
    <t>Sacramento State</t>
  </si>
  <si>
    <t>Central Arkansas</t>
  </si>
  <si>
    <t>Kennesaw State</t>
  </si>
  <si>
    <t>IUPUI</t>
  </si>
  <si>
    <t>Western Michigan</t>
  </si>
  <si>
    <t>Northwestern State</t>
  </si>
  <si>
    <t>Troy</t>
  </si>
  <si>
    <t>Saint Francis (PA)</t>
  </si>
  <si>
    <t>South Carolina Upstate</t>
  </si>
  <si>
    <t>Howard</t>
  </si>
  <si>
    <t>Rider</t>
  </si>
  <si>
    <t>Central Michigan</t>
  </si>
  <si>
    <t>Boston University</t>
  </si>
  <si>
    <t>New Hampshire</t>
  </si>
  <si>
    <t>Robert Morris</t>
  </si>
  <si>
    <t>Penn State</t>
  </si>
  <si>
    <t>Northern Iowa</t>
  </si>
  <si>
    <t>Green Bay</t>
  </si>
  <si>
    <t>Cal Poly</t>
  </si>
  <si>
    <t>Lamar</t>
  </si>
  <si>
    <t>Pacific</t>
  </si>
  <si>
    <t>Central Connecticut State</t>
  </si>
  <si>
    <t>Manhattan</t>
  </si>
  <si>
    <t>Fairfield</t>
  </si>
  <si>
    <t>Denver</t>
  </si>
  <si>
    <t>Saint Joseph's</t>
  </si>
  <si>
    <t>Binghamton</t>
  </si>
  <si>
    <t>Evansville</t>
  </si>
  <si>
    <t>Wake Forest</t>
  </si>
  <si>
    <t>William &amp; Mary</t>
  </si>
  <si>
    <t>Cal State Northridge</t>
  </si>
  <si>
    <t>Alabama State</t>
  </si>
  <si>
    <t>Tennessee Tech</t>
  </si>
  <si>
    <t>Oakland</t>
  </si>
  <si>
    <t>NJIT</t>
  </si>
  <si>
    <t>North Dakota</t>
  </si>
  <si>
    <t>Kansas State</t>
  </si>
  <si>
    <t>Miami (FL)</t>
  </si>
  <si>
    <t>High Point</t>
  </si>
  <si>
    <t>Idaho</t>
  </si>
  <si>
    <t>Eastern Michigan</t>
  </si>
  <si>
    <t>Boston College</t>
  </si>
  <si>
    <t>South Carolina</t>
  </si>
  <si>
    <t>Butler</t>
  </si>
  <si>
    <t>Delaware State</t>
  </si>
  <si>
    <t>Middle Tennessee</t>
  </si>
  <si>
    <t>Maine</t>
  </si>
  <si>
    <t>Lehigh</t>
  </si>
  <si>
    <t>Towson</t>
  </si>
  <si>
    <t>Southeastern Louisiana</t>
  </si>
  <si>
    <t>South Florida</t>
  </si>
  <si>
    <t>Tennessee-Martin</t>
  </si>
  <si>
    <t>Alcorn State</t>
  </si>
  <si>
    <t>Omaha</t>
  </si>
  <si>
    <t>New Mexico</t>
  </si>
  <si>
    <t>Portland</t>
  </si>
  <si>
    <t>Western Illinois</t>
  </si>
  <si>
    <t>Arkansas-Pine Bluff</t>
  </si>
  <si>
    <t>San Diego</t>
  </si>
  <si>
    <t>San Jose State</t>
  </si>
  <si>
    <t>South Carolina State</t>
  </si>
  <si>
    <t>Fordham</t>
  </si>
  <si>
    <t>Northern Arizona</t>
  </si>
  <si>
    <t>Northern Illinois</t>
  </si>
  <si>
    <t>Mississippi Valley State</t>
  </si>
  <si>
    <t>Chicago State</t>
  </si>
  <si>
    <t>G</t>
  </si>
  <si>
    <t>W</t>
  </si>
  <si>
    <t>L</t>
  </si>
  <si>
    <t>W-L%</t>
  </si>
  <si>
    <t>SRS</t>
  </si>
  <si>
    <t>SOS</t>
  </si>
  <si>
    <t>Conf. W</t>
  </si>
  <si>
    <t>Conf. L</t>
  </si>
  <si>
    <t>Home W</t>
  </si>
  <si>
    <t>Home L</t>
  </si>
  <si>
    <t>Away W</t>
  </si>
  <si>
    <t>Away L</t>
  </si>
  <si>
    <t>PF</t>
  </si>
  <si>
    <t>PA</t>
  </si>
  <si>
    <t>PPG</t>
  </si>
  <si>
    <t>PAPG</t>
  </si>
  <si>
    <t>MP</t>
  </si>
  <si>
    <t>FG</t>
  </si>
  <si>
    <t>FG%</t>
  </si>
  <si>
    <t>FGA</t>
  </si>
  <si>
    <t>2P</t>
  </si>
  <si>
    <t>2PA</t>
  </si>
  <si>
    <t>3P</t>
  </si>
  <si>
    <t>3PA</t>
  </si>
  <si>
    <t>FT</t>
  </si>
  <si>
    <t>FTA</t>
  </si>
  <si>
    <t>2P%</t>
  </si>
  <si>
    <t>3P%</t>
  </si>
  <si>
    <t>FT%</t>
  </si>
  <si>
    <t>AST</t>
  </si>
  <si>
    <t>TRB</t>
  </si>
  <si>
    <t>TOV</t>
  </si>
  <si>
    <t>Poss.</t>
  </si>
  <si>
    <t>Opp TOV</t>
  </si>
  <si>
    <t>Opp Points/Poss.</t>
  </si>
  <si>
    <t>Opponent</t>
  </si>
  <si>
    <t>Opp. W%</t>
  </si>
  <si>
    <t>Date</t>
  </si>
  <si>
    <t>Opp</t>
  </si>
  <si>
    <t>W/L</t>
  </si>
  <si>
    <t>Tm</t>
  </si>
  <si>
    <t>N</t>
  </si>
  <si>
    <t>L (1 OT)</t>
  </si>
  <si>
    <t>@</t>
  </si>
  <si>
    <t>UConn</t>
  </si>
  <si>
    <t>Overall</t>
  </si>
  <si>
    <t>Conf.</t>
  </si>
  <si>
    <t>Home</t>
  </si>
  <si>
    <t>Away</t>
  </si>
  <si>
    <t>Rk</t>
  </si>
  <si>
    <t>Brown</t>
  </si>
  <si>
    <t>Columbia</t>
  </si>
  <si>
    <t>Cornell</t>
  </si>
  <si>
    <t>Dartmouth</t>
  </si>
  <si>
    <t>Harvard</t>
  </si>
  <si>
    <t>Maryland-Eastern Shore</t>
  </si>
  <si>
    <t>Pennsylvania</t>
  </si>
  <si>
    <t>Princeton</t>
  </si>
  <si>
    <t>Yale</t>
  </si>
  <si>
    <t>Team</t>
  </si>
  <si>
    <t>RB</t>
  </si>
  <si>
    <t>Opp W%</t>
  </si>
  <si>
    <t>PD</t>
  </si>
  <si>
    <t>Opp. Predicted Points/Poss.</t>
  </si>
  <si>
    <t>TPPG</t>
  </si>
  <si>
    <t>TPAPG</t>
  </si>
  <si>
    <t>TPD</t>
  </si>
  <si>
    <t>Win Score</t>
  </si>
  <si>
    <t>Win %</t>
  </si>
  <si>
    <t>Diff</t>
  </si>
  <si>
    <t>UCSB</t>
  </si>
  <si>
    <t>Loyola</t>
  </si>
  <si>
    <t>Wright St.</t>
  </si>
  <si>
    <t>Weber St.</t>
  </si>
  <si>
    <t>BYU</t>
  </si>
  <si>
    <t>Florida St.</t>
  </si>
  <si>
    <t>VCU</t>
  </si>
  <si>
    <t>W %</t>
  </si>
  <si>
    <t>Total Win Score</t>
  </si>
  <si>
    <t>Game 1</t>
  </si>
  <si>
    <t>Win Score 1</t>
  </si>
  <si>
    <t>Game 2</t>
  </si>
  <si>
    <t>Win Score 2</t>
  </si>
  <si>
    <t>Game 3</t>
  </si>
  <si>
    <t>Win Score 3</t>
  </si>
  <si>
    <t>Game 4</t>
  </si>
  <si>
    <t>Win Score 4</t>
  </si>
  <si>
    <t>Game 5</t>
  </si>
  <si>
    <t>Win Score 5</t>
  </si>
  <si>
    <t>Game 6</t>
  </si>
  <si>
    <t>Win Score 6</t>
  </si>
  <si>
    <t>Game 7</t>
  </si>
  <si>
    <t>Win Score 7</t>
  </si>
  <si>
    <t>Game 8</t>
  </si>
  <si>
    <t>Win Score 8</t>
  </si>
  <si>
    <t>Game 9</t>
  </si>
  <si>
    <t>Win Score 9</t>
  </si>
  <si>
    <t>Game 10</t>
  </si>
  <si>
    <t>Win Score 10</t>
  </si>
  <si>
    <t>Game 11</t>
  </si>
  <si>
    <t>Win Score 11</t>
  </si>
  <si>
    <t>Game 12</t>
  </si>
  <si>
    <t>Win Score 12</t>
  </si>
  <si>
    <t>Game 13</t>
  </si>
  <si>
    <t>Win Score 13</t>
  </si>
  <si>
    <t>Game 14</t>
  </si>
  <si>
    <t>Win Score 14</t>
  </si>
  <si>
    <t>Game 15</t>
  </si>
  <si>
    <t>Win Score 15</t>
  </si>
  <si>
    <t>Game 16</t>
  </si>
  <si>
    <t>Win Score 16</t>
  </si>
  <si>
    <t>Game 17</t>
  </si>
  <si>
    <t>Win Score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</si>
</sst>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/d/yyyy"/>
    <numFmt numFmtId="166" formatCode="0.0"/>
  </numFmts>
  <fonts count="6">
    <font>
      <sz val="10.0"/>
      <color rgb="FF000000"/>
      <name val="Arial"/>
    </font>
    <font>
      <sz val="12.0"/>
      <color rgb="FF000000"/>
      <name val="Times New Roman"/>
    </font>
    <font>
      <sz val="12.0"/>
      <color theme="1"/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2" fontId="1" numFmtId="0" xfId="0" applyAlignment="1" applyFill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164" xfId="0" applyFont="1" applyNumberFormat="1"/>
    <xf borderId="0" fillId="0" fontId="2" numFmtId="166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33.43"/>
    <col customWidth="1" min="3" max="3" width="12.71"/>
    <col customWidth="1" min="4" max="4" width="6.14"/>
    <col customWidth="1" min="5" max="5" width="12.71"/>
    <col customWidth="1" min="6" max="7" width="11.57"/>
    <col customWidth="1" min="8" max="8" width="21.43"/>
    <col customWidth="1" min="9" max="9" width="10.14"/>
    <col customWidth="1" min="10" max="12" width="13.86"/>
    <col customWidth="1" min="13" max="14" width="6.0"/>
    <col customWidth="1" min="15" max="15" width="5.43"/>
    <col customWidth="1" min="16" max="16" width="15.86"/>
    <col customWidth="1" min="17" max="17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6" t="s">
        <v>19</v>
      </c>
      <c r="C2" s="4">
        <v>0.956</v>
      </c>
      <c r="D2" s="6">
        <v>258.0</v>
      </c>
      <c r="E2" s="6">
        <v>-1.33883501</v>
      </c>
      <c r="F2" s="6">
        <v>-1.0959246</v>
      </c>
      <c r="G2" s="6">
        <v>-1.8671871</v>
      </c>
      <c r="H2" s="7">
        <f t="shared" ref="H2:H348" si="1">-0.153460837164271+(D2*0.0000485673905969863)+(E2*-0.411345214421862)+(F2*-0.275338015174512)+(G2*-0.129163979779979)</f>
        <v>0.9527159448</v>
      </c>
      <c r="I2" s="8">
        <f t="shared" ref="I2:I348" si="2">H2*90</f>
        <v>85.74443504</v>
      </c>
      <c r="J2" s="5">
        <f>VLOOKUP(B2, Sheet2!A:AW, 42, FALSE)</f>
        <v>-1.007043857</v>
      </c>
      <c r="K2" s="9">
        <f>VLOOKUP(B2, Sheet2!A:AW, 43, FALSE)</f>
        <v>-0.820498218</v>
      </c>
      <c r="L2" s="9">
        <f>VLOOKUP(B2, Sheet2!A:AW, 44, FALSE)</f>
        <v>-1.147998883</v>
      </c>
      <c r="M2" s="9">
        <f>VLOOKUP(B2, Sheet2!A:AW, 45, FALSE)</f>
        <v>77</v>
      </c>
      <c r="N2" s="9">
        <f>VLOOKUP(B2, Sheet2!A:AW, 46, FALSE)</f>
        <v>773</v>
      </c>
      <c r="O2" s="9">
        <f>VLOOKUP(B2, Sheet2!A:AW, 47, FALSE)</f>
        <v>224</v>
      </c>
      <c r="P2" s="9">
        <f>VLOOKUP(B2, Sheet2!A:AW, 48, FALSE)</f>
        <v>184</v>
      </c>
      <c r="Q2" s="7">
        <f t="shared" ref="Q2:Q348" si="3">-0.101649487697557+(J2*-0.441171947439624)+(K2*-0.311549062482329)+(L2*-0.13244698215547)+(M2*0.0000673039103004333)+(N2*0.000178316721972542)+(O2*-0.000329222978637638)+(P2*-0.000408092536772836)</f>
        <v>0.7444907032</v>
      </c>
      <c r="R2" s="8">
        <f t="shared" ref="R2:R348" si="4">Q2*90</f>
        <v>67.00416329</v>
      </c>
      <c r="S2" s="8">
        <f t="shared" ref="S2:S348" si="5">I2-R2</f>
        <v>18.74027175</v>
      </c>
      <c r="T2" s="5"/>
      <c r="U2" s="5"/>
      <c r="V2" s="5"/>
      <c r="W2" s="5"/>
      <c r="X2" s="5"/>
      <c r="Y2" s="5"/>
      <c r="Z2" s="5"/>
      <c r="AA2" s="5"/>
    </row>
    <row r="3">
      <c r="A3" s="6">
        <v>2.0</v>
      </c>
      <c r="B3" s="6" t="s">
        <v>20</v>
      </c>
      <c r="C3" s="4">
        <v>0.949</v>
      </c>
      <c r="D3" s="6">
        <v>202.0</v>
      </c>
      <c r="E3" s="6">
        <v>-1.20796728</v>
      </c>
      <c r="F3" s="6">
        <v>-1.146858</v>
      </c>
      <c r="G3" s="6">
        <v>-1.9819748</v>
      </c>
      <c r="H3" s="7">
        <f t="shared" si="1"/>
        <v>0.9250146939</v>
      </c>
      <c r="I3" s="8">
        <f t="shared" si="2"/>
        <v>83.25132245</v>
      </c>
      <c r="J3" s="5">
        <f>VLOOKUP(B3, Sheet2!A:AW, 42, FALSE)</f>
        <v>-1.016091949</v>
      </c>
      <c r="K3" s="9">
        <f>VLOOKUP(B3, Sheet2!A:AW, 43, FALSE)</f>
        <v>-0.778940932</v>
      </c>
      <c r="L3" s="9">
        <f>VLOOKUP(B3, Sheet2!A:AW, 44, FALSE)</f>
        <v>-1.13065511</v>
      </c>
      <c r="M3" s="9">
        <f>VLOOKUP(B3, Sheet2!A:AW, 45, FALSE)</f>
        <v>71</v>
      </c>
      <c r="N3" s="9">
        <f>VLOOKUP(B3, Sheet2!A:AW, 46, FALSE)</f>
        <v>768</v>
      </c>
      <c r="O3" s="9">
        <f>VLOOKUP(B3, Sheet2!A:AW, 47, FALSE)</f>
        <v>135</v>
      </c>
      <c r="P3" s="9">
        <f>VLOOKUP(B3, Sheet2!A:AW, 48, FALSE)</f>
        <v>206</v>
      </c>
      <c r="Q3" s="7">
        <f t="shared" si="3"/>
        <v>0.7522656059</v>
      </c>
      <c r="R3" s="8">
        <f t="shared" si="4"/>
        <v>67.70390453</v>
      </c>
      <c r="S3" s="8">
        <f t="shared" si="5"/>
        <v>15.54741792</v>
      </c>
      <c r="T3" s="5"/>
      <c r="U3" s="5"/>
      <c r="V3" s="5"/>
      <c r="W3" s="5"/>
      <c r="X3" s="5"/>
      <c r="Y3" s="5"/>
      <c r="Z3" s="5"/>
      <c r="AA3" s="5"/>
    </row>
    <row r="4">
      <c r="A4" s="6">
        <v>3.0</v>
      </c>
      <c r="B4" s="6" t="s">
        <v>21</v>
      </c>
      <c r="C4" s="4">
        <v>0.807</v>
      </c>
      <c r="D4" s="6">
        <v>322.0</v>
      </c>
      <c r="E4" s="6">
        <v>-1.08215785</v>
      </c>
      <c r="F4" s="6">
        <v>-1.0219108</v>
      </c>
      <c r="G4" s="6">
        <v>-1.7240866</v>
      </c>
      <c r="H4" s="7">
        <f t="shared" si="1"/>
        <v>0.8113790936</v>
      </c>
      <c r="I4" s="8">
        <f t="shared" si="2"/>
        <v>73.02411842</v>
      </c>
      <c r="J4" s="5">
        <f>VLOOKUP(B4, Sheet2!A:AW, 42, FALSE)</f>
        <v>-0.987208023</v>
      </c>
      <c r="K4" s="9">
        <f>VLOOKUP(B4, Sheet2!A:AW, 43, FALSE)</f>
        <v>-0.775713188</v>
      </c>
      <c r="L4" s="9">
        <f>VLOOKUP(B4, Sheet2!A:AW, 44, FALSE)</f>
        <v>-1.124194224</v>
      </c>
      <c r="M4" s="9">
        <f>VLOOKUP(B4, Sheet2!A:AW, 45, FALSE)</f>
        <v>84</v>
      </c>
      <c r="N4" s="9">
        <f>VLOOKUP(B4, Sheet2!A:AW, 46, FALSE)</f>
        <v>694</v>
      </c>
      <c r="O4" s="9">
        <f>VLOOKUP(B4, Sheet2!A:AW, 47, FALSE)</f>
        <v>279</v>
      </c>
      <c r="P4" s="9">
        <f>VLOOKUP(B4, Sheet2!A:AW, 48, FALSE)</f>
        <v>291</v>
      </c>
      <c r="Q4" s="7">
        <f t="shared" si="3"/>
        <v>0.6432450414</v>
      </c>
      <c r="R4" s="8">
        <f t="shared" si="4"/>
        <v>57.89205373</v>
      </c>
      <c r="S4" s="8">
        <f t="shared" si="5"/>
        <v>15.13206469</v>
      </c>
      <c r="T4" s="5"/>
      <c r="U4" s="5"/>
      <c r="V4" s="5"/>
      <c r="W4" s="5"/>
      <c r="X4" s="5"/>
      <c r="Y4" s="5"/>
      <c r="Z4" s="5"/>
      <c r="AA4" s="5"/>
    </row>
    <row r="5">
      <c r="A5" s="6">
        <v>4.0</v>
      </c>
      <c r="B5" s="6" t="s">
        <v>22</v>
      </c>
      <c r="C5" s="4">
        <v>0.889</v>
      </c>
      <c r="D5" s="6">
        <v>219.0</v>
      </c>
      <c r="E5" s="6">
        <v>-1.22495828</v>
      </c>
      <c r="F5" s="6">
        <v>-1.0887371</v>
      </c>
      <c r="G5" s="6">
        <v>-1.8347471</v>
      </c>
      <c r="H5" s="7">
        <f t="shared" si="1"/>
        <v>0.8978100972</v>
      </c>
      <c r="I5" s="8">
        <f t="shared" si="2"/>
        <v>80.80290875</v>
      </c>
      <c r="J5" s="5">
        <f>VLOOKUP(B5, Sheet2!A:AW, 42, FALSE)</f>
        <v>-0.99755613</v>
      </c>
      <c r="K5" s="9">
        <f>VLOOKUP(B5, Sheet2!A:AW, 43, FALSE)</f>
        <v>-0.818058464</v>
      </c>
      <c r="L5" s="9">
        <f>VLOOKUP(B5, Sheet2!A:AW, 44, FALSE)</f>
        <v>-1.151518389</v>
      </c>
      <c r="M5" s="9">
        <f>VLOOKUP(B5, Sheet2!A:AW, 45, FALSE)</f>
        <v>71</v>
      </c>
      <c r="N5" s="9">
        <f>VLOOKUP(B5, Sheet2!A:AW, 46, FALSE)</f>
        <v>755</v>
      </c>
      <c r="O5" s="9">
        <f>VLOOKUP(B5, Sheet2!A:AW, 47, FALSE)</f>
        <v>211</v>
      </c>
      <c r="P5" s="9">
        <f>VLOOKUP(B5, Sheet2!A:AW, 48, FALSE)</f>
        <v>207</v>
      </c>
      <c r="Q5" s="7">
        <f t="shared" si="3"/>
        <v>0.731291275</v>
      </c>
      <c r="R5" s="8">
        <f t="shared" si="4"/>
        <v>65.81621475</v>
      </c>
      <c r="S5" s="8">
        <f t="shared" si="5"/>
        <v>14.986694</v>
      </c>
      <c r="T5" s="5"/>
      <c r="U5" s="5"/>
      <c r="V5" s="5"/>
      <c r="W5" s="5"/>
      <c r="X5" s="5"/>
      <c r="Y5" s="5"/>
      <c r="Z5" s="5"/>
      <c r="AA5" s="5"/>
    </row>
    <row r="6">
      <c r="A6" s="6">
        <v>5.0</v>
      </c>
      <c r="B6" s="6" t="s">
        <v>23</v>
      </c>
      <c r="C6" s="4">
        <v>0.909</v>
      </c>
      <c r="D6" s="6">
        <v>328.0</v>
      </c>
      <c r="E6" s="6">
        <v>-1.12329749</v>
      </c>
      <c r="F6" s="6">
        <v>-1.22022</v>
      </c>
      <c r="G6" s="6">
        <v>-1.7834774</v>
      </c>
      <c r="H6" s="7">
        <f t="shared" si="1"/>
        <v>0.8908663055</v>
      </c>
      <c r="I6" s="8">
        <f t="shared" si="2"/>
        <v>80.1779675</v>
      </c>
      <c r="J6" s="5">
        <f>VLOOKUP(B6, Sheet2!A:AW, 42, FALSE)</f>
        <v>-1.048783991</v>
      </c>
      <c r="K6" s="9">
        <f>VLOOKUP(B6, Sheet2!A:AW, 43, FALSE)</f>
        <v>-0.849624283</v>
      </c>
      <c r="L6" s="9">
        <f>VLOOKUP(B6, Sheet2!A:AW, 44, FALSE)</f>
        <v>-1.132441698</v>
      </c>
      <c r="M6" s="9">
        <f>VLOOKUP(B6, Sheet2!A:AW, 45, FALSE)</f>
        <v>96</v>
      </c>
      <c r="N6" s="9">
        <f>VLOOKUP(B6, Sheet2!A:AW, 46, FALSE)</f>
        <v>620</v>
      </c>
      <c r="O6" s="9">
        <f>VLOOKUP(B6, Sheet2!A:AW, 47, FALSE)</f>
        <v>236</v>
      </c>
      <c r="P6" s="9">
        <f>VLOOKUP(B6, Sheet2!A:AW, 48, FALSE)</f>
        <v>218</v>
      </c>
      <c r="Q6" s="7">
        <f t="shared" si="3"/>
        <v>0.7260894693</v>
      </c>
      <c r="R6" s="8">
        <f t="shared" si="4"/>
        <v>65.34805224</v>
      </c>
      <c r="S6" s="8">
        <f t="shared" si="5"/>
        <v>14.82991526</v>
      </c>
      <c r="T6" s="5"/>
      <c r="U6" s="5"/>
      <c r="V6" s="5"/>
      <c r="W6" s="5"/>
      <c r="X6" s="5"/>
      <c r="Y6" s="5"/>
      <c r="Z6" s="5"/>
      <c r="AA6" s="5"/>
    </row>
    <row r="7">
      <c r="A7" s="6">
        <v>6.0</v>
      </c>
      <c r="B7" s="6" t="s">
        <v>24</v>
      </c>
      <c r="C7" s="4">
        <v>0.851</v>
      </c>
      <c r="D7" s="6">
        <v>416.0</v>
      </c>
      <c r="E7" s="6">
        <v>-1.05790176</v>
      </c>
      <c r="F7" s="6">
        <v>-1.0517446</v>
      </c>
      <c r="G7" s="6">
        <v>-1.8815122</v>
      </c>
      <c r="H7" s="7">
        <f t="shared" si="1"/>
        <v>0.834514898</v>
      </c>
      <c r="I7" s="8">
        <f t="shared" si="2"/>
        <v>75.10634082</v>
      </c>
      <c r="J7" s="5">
        <f>VLOOKUP(B7, Sheet2!A:AW, 42, FALSE)</f>
        <v>-0.934152177</v>
      </c>
      <c r="K7" s="9">
        <f>VLOOKUP(B7, Sheet2!A:AW, 43, FALSE)</f>
        <v>-0.713968398</v>
      </c>
      <c r="L7" s="9">
        <f>VLOOKUP(B7, Sheet2!A:AW, 44, FALSE)</f>
        <v>-1.08496929</v>
      </c>
      <c r="M7" s="9">
        <f>VLOOKUP(B7, Sheet2!A:AW, 45, FALSE)</f>
        <v>137</v>
      </c>
      <c r="N7" s="9">
        <f>VLOOKUP(B7, Sheet2!A:AW, 46, FALSE)</f>
        <v>771</v>
      </c>
      <c r="O7" s="9">
        <f>VLOOKUP(B7, Sheet2!A:AW, 47, FALSE)</f>
        <v>237</v>
      </c>
      <c r="P7" s="9">
        <f>VLOOKUP(B7, Sheet2!A:AW, 48, FALSE)</f>
        <v>185</v>
      </c>
      <c r="Q7" s="7">
        <f t="shared" si="3"/>
        <v>0.6697892038</v>
      </c>
      <c r="R7" s="8">
        <f t="shared" si="4"/>
        <v>60.28102834</v>
      </c>
      <c r="S7" s="8">
        <f t="shared" si="5"/>
        <v>14.82531248</v>
      </c>
      <c r="T7" s="5"/>
      <c r="U7" s="5"/>
      <c r="V7" s="5"/>
      <c r="W7" s="5"/>
      <c r="X7" s="5"/>
      <c r="Y7" s="5"/>
      <c r="Z7" s="5"/>
      <c r="AA7" s="5"/>
    </row>
    <row r="8">
      <c r="A8" s="6">
        <v>7.0</v>
      </c>
      <c r="B8" s="6" t="s">
        <v>25</v>
      </c>
      <c r="C8" s="4">
        <v>0.91</v>
      </c>
      <c r="D8" s="6">
        <v>148.0</v>
      </c>
      <c r="E8" s="6">
        <v>-1.20911038</v>
      </c>
      <c r="F8" s="6">
        <v>-1.1434402</v>
      </c>
      <c r="G8" s="6">
        <v>-2.0067411</v>
      </c>
      <c r="H8" s="7">
        <f t="shared" si="1"/>
        <v>0.9251201272</v>
      </c>
      <c r="I8" s="8">
        <f t="shared" si="2"/>
        <v>83.26081145</v>
      </c>
      <c r="J8" s="5">
        <f>VLOOKUP(B8, Sheet2!A:AW, 42, FALSE)</f>
        <v>-1.029813814</v>
      </c>
      <c r="K8" s="9">
        <f>VLOOKUP(B8, Sheet2!A:AW, 43, FALSE)</f>
        <v>-0.855274056</v>
      </c>
      <c r="L8" s="9">
        <f>VLOOKUP(B8, Sheet2!A:AW, 44, FALSE)</f>
        <v>-1.175605545</v>
      </c>
      <c r="M8" s="9">
        <f>VLOOKUP(B8, Sheet2!A:AW, 45, FALSE)</f>
        <v>69</v>
      </c>
      <c r="N8" s="9">
        <f>VLOOKUP(B8, Sheet2!A:AW, 46, FALSE)</f>
        <v>606</v>
      </c>
      <c r="O8" s="9">
        <f>VLOOKUP(B8, Sheet2!A:AW, 47, FALSE)</f>
        <v>154</v>
      </c>
      <c r="P8" s="9">
        <f>VLOOKUP(B8, Sheet2!A:AW, 48, FALSE)</f>
        <v>174</v>
      </c>
      <c r="Q8" s="7">
        <f t="shared" si="3"/>
        <v>0.7658361783</v>
      </c>
      <c r="R8" s="8">
        <f t="shared" si="4"/>
        <v>68.92525605</v>
      </c>
      <c r="S8" s="8">
        <f t="shared" si="5"/>
        <v>14.3355554</v>
      </c>
      <c r="T8" s="5"/>
      <c r="U8" s="5"/>
      <c r="V8" s="5"/>
      <c r="W8" s="5"/>
      <c r="X8" s="5"/>
      <c r="Y8" s="5"/>
      <c r="Z8" s="5"/>
      <c r="AA8" s="5"/>
    </row>
    <row r="9">
      <c r="A9" s="6">
        <v>8.0</v>
      </c>
      <c r="B9" s="6" t="s">
        <v>26</v>
      </c>
      <c r="C9" s="4">
        <v>0.916</v>
      </c>
      <c r="D9" s="6">
        <v>152.0</v>
      </c>
      <c r="E9" s="6">
        <v>-1.14017003</v>
      </c>
      <c r="F9" s="6">
        <v>-1.1915347</v>
      </c>
      <c r="G9" s="6">
        <v>-1.8456678</v>
      </c>
      <c r="H9" s="7">
        <f t="shared" si="1"/>
        <v>0.8893934894</v>
      </c>
      <c r="I9" s="8">
        <f t="shared" si="2"/>
        <v>80.04541404</v>
      </c>
      <c r="J9" s="5">
        <f>VLOOKUP(B9, Sheet2!A:AW, 42, FALSE)</f>
        <v>-1.078325989</v>
      </c>
      <c r="K9" s="9">
        <f>VLOOKUP(B9, Sheet2!A:AW, 43, FALSE)</f>
        <v>-0.665184462</v>
      </c>
      <c r="L9" s="9">
        <f>VLOOKUP(B9, Sheet2!A:AW, 44, FALSE)</f>
        <v>-1.123667915</v>
      </c>
      <c r="M9" s="9">
        <f>VLOOKUP(B9, Sheet2!A:AW, 45, FALSE)</f>
        <v>54</v>
      </c>
      <c r="N9" s="9">
        <f>VLOOKUP(B9, Sheet2!A:AW, 46, FALSE)</f>
        <v>486</v>
      </c>
      <c r="O9" s="9">
        <f>VLOOKUP(B9, Sheet2!A:AW, 47, FALSE)</f>
        <v>113</v>
      </c>
      <c r="P9" s="9">
        <f>VLOOKUP(B9, Sheet2!A:AW, 48, FALSE)</f>
        <v>78</v>
      </c>
      <c r="Q9" s="7">
        <f t="shared" si="3"/>
        <v>0.7514046322</v>
      </c>
      <c r="R9" s="8">
        <f t="shared" si="4"/>
        <v>67.6264169</v>
      </c>
      <c r="S9" s="8">
        <f t="shared" si="5"/>
        <v>12.41899714</v>
      </c>
      <c r="T9" s="5"/>
      <c r="U9" s="5"/>
      <c r="V9" s="5"/>
      <c r="W9" s="5"/>
      <c r="X9" s="5"/>
      <c r="Y9" s="5"/>
      <c r="Z9" s="5"/>
      <c r="AA9" s="5"/>
    </row>
    <row r="10">
      <c r="A10" s="6">
        <v>9.0</v>
      </c>
      <c r="B10" s="6" t="s">
        <v>27</v>
      </c>
      <c r="C10" s="4">
        <v>0.902</v>
      </c>
      <c r="D10" s="6">
        <v>264.0</v>
      </c>
      <c r="E10" s="6">
        <v>-1.2553399</v>
      </c>
      <c r="F10" s="6">
        <v>-1.0118879</v>
      </c>
      <c r="G10" s="6">
        <v>-1.882382</v>
      </c>
      <c r="H10" s="7">
        <f t="shared" si="1"/>
        <v>0.8974861708</v>
      </c>
      <c r="I10" s="8">
        <f t="shared" si="2"/>
        <v>80.77375538</v>
      </c>
      <c r="J10" s="5">
        <f>VLOOKUP(B10, Sheet2!A:AW, 42, FALSE)</f>
        <v>-1.041618014</v>
      </c>
      <c r="K10" s="9">
        <f>VLOOKUP(B10, Sheet2!A:AW, 43, FALSE)</f>
        <v>-0.852666318</v>
      </c>
      <c r="L10" s="9">
        <f>VLOOKUP(B10, Sheet2!A:AW, 44, FALSE)</f>
        <v>-1.116143354</v>
      </c>
      <c r="M10" s="9">
        <f>VLOOKUP(B10, Sheet2!A:AW, 45, FALSE)</f>
        <v>87</v>
      </c>
      <c r="N10" s="9">
        <f>VLOOKUP(B10, Sheet2!A:AW, 46, FALSE)</f>
        <v>808</v>
      </c>
      <c r="O10" s="9">
        <f>VLOOKUP(B10, Sheet2!A:AW, 47, FALSE)</f>
        <v>232</v>
      </c>
      <c r="P10" s="9">
        <f>VLOOKUP(B10, Sheet2!A:AW, 48, FALSE)</f>
        <v>209</v>
      </c>
      <c r="Q10" s="7">
        <f t="shared" si="3"/>
        <v>0.7596246512</v>
      </c>
      <c r="R10" s="8">
        <f t="shared" si="4"/>
        <v>68.36621861</v>
      </c>
      <c r="S10" s="8">
        <f t="shared" si="5"/>
        <v>12.40753677</v>
      </c>
      <c r="T10" s="5"/>
      <c r="U10" s="5"/>
      <c r="V10" s="5"/>
      <c r="W10" s="5"/>
      <c r="X10" s="5"/>
      <c r="Y10" s="5"/>
      <c r="Z10" s="5"/>
      <c r="AA10" s="5"/>
    </row>
    <row r="11">
      <c r="A11" s="6">
        <v>10.0</v>
      </c>
      <c r="B11" s="6" t="s">
        <v>28</v>
      </c>
      <c r="C11" s="4">
        <v>0.86</v>
      </c>
      <c r="D11" s="6">
        <v>195.0</v>
      </c>
      <c r="E11" s="6">
        <v>-1.16080983</v>
      </c>
      <c r="F11" s="6">
        <v>-1.05769</v>
      </c>
      <c r="G11" s="6">
        <v>-2.020802</v>
      </c>
      <c r="H11" s="7">
        <f t="shared" si="1"/>
        <v>0.8857404664</v>
      </c>
      <c r="I11" s="8">
        <f t="shared" si="2"/>
        <v>79.71664197</v>
      </c>
      <c r="J11" s="5">
        <f>VLOOKUP(B11, Sheet2!A:AW, 42, FALSE)</f>
        <v>-1.08512327</v>
      </c>
      <c r="K11" s="9">
        <f>VLOOKUP(B11, Sheet2!A:AW, 43, FALSE)</f>
        <v>-0.76580531</v>
      </c>
      <c r="L11" s="9">
        <f>VLOOKUP(B11, Sheet2!A:AW, 44, FALSE)</f>
        <v>-1.050078043</v>
      </c>
      <c r="M11" s="9">
        <f>VLOOKUP(B11, Sheet2!A:AW, 45, FALSE)</f>
        <v>66</v>
      </c>
      <c r="N11" s="9">
        <f>VLOOKUP(B11, Sheet2!A:AW, 46, FALSE)</f>
        <v>685</v>
      </c>
      <c r="O11" s="9">
        <f>VLOOKUP(B11, Sheet2!A:AW, 47, FALSE)</f>
        <v>140</v>
      </c>
      <c r="P11" s="9">
        <f>VLOOKUP(B11, Sheet2!A:AW, 48, FALSE)</f>
        <v>203</v>
      </c>
      <c r="Q11" s="7">
        <f t="shared" si="3"/>
        <v>0.7523970634</v>
      </c>
      <c r="R11" s="8">
        <f t="shared" si="4"/>
        <v>67.71573571</v>
      </c>
      <c r="S11" s="8">
        <f t="shared" si="5"/>
        <v>12.00090627</v>
      </c>
      <c r="T11" s="5"/>
      <c r="U11" s="5"/>
      <c r="V11" s="5"/>
      <c r="W11" s="5"/>
      <c r="X11" s="5"/>
      <c r="Y11" s="5"/>
      <c r="Z11" s="5"/>
      <c r="AA11" s="5"/>
    </row>
    <row r="12">
      <c r="A12" s="6">
        <v>11.0</v>
      </c>
      <c r="B12" s="6" t="s">
        <v>29</v>
      </c>
      <c r="C12" s="4">
        <v>0.9</v>
      </c>
      <c r="D12" s="6">
        <v>223.0</v>
      </c>
      <c r="E12" s="6">
        <v>-1.29534169</v>
      </c>
      <c r="F12" s="6">
        <v>-1.0044306</v>
      </c>
      <c r="G12" s="6">
        <v>-1.8460388</v>
      </c>
      <c r="H12" s="7">
        <f t="shared" si="1"/>
        <v>0.9052019422</v>
      </c>
      <c r="I12" s="8">
        <f t="shared" si="2"/>
        <v>81.4681748</v>
      </c>
      <c r="J12" s="5">
        <f>VLOOKUP(B12, Sheet2!A:AW, 42, FALSE)</f>
        <v>-1.125265605</v>
      </c>
      <c r="K12" s="9">
        <f>VLOOKUP(B12, Sheet2!A:AW, 43, FALSE)</f>
        <v>-0.817118319</v>
      </c>
      <c r="L12" s="9">
        <f>VLOOKUP(B12, Sheet2!A:AW, 44, FALSE)</f>
        <v>-1.054208925</v>
      </c>
      <c r="M12" s="9">
        <f>VLOOKUP(B12, Sheet2!A:AW, 45, FALSE)</f>
        <v>84</v>
      </c>
      <c r="N12" s="9">
        <f>VLOOKUP(B12, Sheet2!A:AW, 46, FALSE)</f>
        <v>656</v>
      </c>
      <c r="O12" s="9">
        <f>VLOOKUP(B12, Sheet2!A:AW, 47, FALSE)</f>
        <v>205</v>
      </c>
      <c r="P12" s="9">
        <f>VLOOKUP(B12, Sheet2!A:AW, 48, FALSE)</f>
        <v>165</v>
      </c>
      <c r="Q12" s="7">
        <f t="shared" si="3"/>
        <v>0.7767886864</v>
      </c>
      <c r="R12" s="8">
        <f t="shared" si="4"/>
        <v>69.91098178</v>
      </c>
      <c r="S12" s="8">
        <f t="shared" si="5"/>
        <v>11.55719302</v>
      </c>
      <c r="T12" s="5"/>
      <c r="U12" s="5"/>
      <c r="V12" s="5"/>
      <c r="W12" s="5"/>
      <c r="X12" s="5"/>
      <c r="Y12" s="5"/>
      <c r="Z12" s="5"/>
      <c r="AA12" s="5"/>
    </row>
    <row r="13">
      <c r="A13" s="6">
        <v>12.0</v>
      </c>
      <c r="B13" s="6" t="s">
        <v>30</v>
      </c>
      <c r="C13" s="4">
        <v>0.844</v>
      </c>
      <c r="D13" s="6">
        <v>260.0</v>
      </c>
      <c r="E13" s="6">
        <v>-1.10456277</v>
      </c>
      <c r="F13" s="6">
        <v>-1.1244892</v>
      </c>
      <c r="G13" s="6">
        <v>-1.8776722</v>
      </c>
      <c r="H13" s="7">
        <f t="shared" si="1"/>
        <v>0.8656655323</v>
      </c>
      <c r="I13" s="8">
        <f t="shared" si="2"/>
        <v>77.90989791</v>
      </c>
      <c r="J13" s="5">
        <f>VLOOKUP(B13, Sheet2!A:AW, 42, FALSE)</f>
        <v>-0.957866152</v>
      </c>
      <c r="K13" s="9">
        <f>VLOOKUP(B13, Sheet2!A:AW, 43, FALSE)</f>
        <v>-0.831900493</v>
      </c>
      <c r="L13" s="9">
        <f>VLOOKUP(B13, Sheet2!A:AW, 44, FALSE)</f>
        <v>-1.213397438</v>
      </c>
      <c r="M13" s="9">
        <f>VLOOKUP(B13, Sheet2!A:AW, 45, FALSE)</f>
        <v>119</v>
      </c>
      <c r="N13" s="9">
        <f>VLOOKUP(B13, Sheet2!A:AW, 46, FALSE)</f>
        <v>600</v>
      </c>
      <c r="O13" s="9">
        <f>VLOOKUP(B13, Sheet2!A:AW, 47, FALSE)</f>
        <v>166</v>
      </c>
      <c r="P13" s="9">
        <f>VLOOKUP(B13, Sheet2!A:AW, 48, FALSE)</f>
        <v>150</v>
      </c>
      <c r="Q13" s="7">
        <f t="shared" si="3"/>
        <v>0.739957139</v>
      </c>
      <c r="R13" s="8">
        <f t="shared" si="4"/>
        <v>66.59614251</v>
      </c>
      <c r="S13" s="8">
        <f t="shared" si="5"/>
        <v>11.3137554</v>
      </c>
      <c r="T13" s="5"/>
      <c r="U13" s="5"/>
      <c r="V13" s="5"/>
      <c r="W13" s="5"/>
      <c r="X13" s="5"/>
      <c r="Y13" s="5"/>
      <c r="Z13" s="5"/>
      <c r="AA13" s="5"/>
    </row>
    <row r="14">
      <c r="A14" s="6">
        <v>13.0</v>
      </c>
      <c r="B14" s="6" t="s">
        <v>31</v>
      </c>
      <c r="C14" s="4">
        <v>0.854</v>
      </c>
      <c r="D14" s="6">
        <v>238.0</v>
      </c>
      <c r="E14" s="6">
        <v>-1.1175763</v>
      </c>
      <c r="F14" s="6">
        <v>-1.101325</v>
      </c>
      <c r="G14" s="6">
        <v>-1.8993763</v>
      </c>
      <c r="H14" s="7">
        <f t="shared" si="1"/>
        <v>0.8663755061</v>
      </c>
      <c r="I14" s="8">
        <f t="shared" si="2"/>
        <v>77.97379555</v>
      </c>
      <c r="J14" s="5">
        <f>VLOOKUP(B14, Sheet2!A:AW, 42, FALSE)</f>
        <v>-0.994805853</v>
      </c>
      <c r="K14" s="9">
        <f>VLOOKUP(B14, Sheet2!A:AW, 43, FALSE)</f>
        <v>-0.842773698</v>
      </c>
      <c r="L14" s="9">
        <f>VLOOKUP(B14, Sheet2!A:AW, 44, FALSE)</f>
        <v>-1.185448396</v>
      </c>
      <c r="M14" s="9">
        <f>VLOOKUP(B14, Sheet2!A:AW, 45, FALSE)</f>
        <v>81</v>
      </c>
      <c r="N14" s="9">
        <f>VLOOKUP(B14, Sheet2!A:AW, 46, FALSE)</f>
        <v>689</v>
      </c>
      <c r="O14" s="9">
        <f>VLOOKUP(B14, Sheet2!A:AW, 47, FALSE)</f>
        <v>182</v>
      </c>
      <c r="P14" s="9">
        <f>VLOOKUP(B14, Sheet2!A:AW, 48, FALSE)</f>
        <v>205</v>
      </c>
      <c r="Q14" s="7">
        <f t="shared" si="3"/>
        <v>0.7415396519</v>
      </c>
      <c r="R14" s="8">
        <f t="shared" si="4"/>
        <v>66.73856867</v>
      </c>
      <c r="S14" s="8">
        <f t="shared" si="5"/>
        <v>11.23522688</v>
      </c>
      <c r="T14" s="5"/>
      <c r="U14" s="5"/>
      <c r="V14" s="5"/>
      <c r="W14" s="5"/>
      <c r="X14" s="5"/>
      <c r="Y14" s="5"/>
      <c r="Z14" s="5"/>
      <c r="AA14" s="5"/>
    </row>
    <row r="15">
      <c r="A15" s="6">
        <v>14.0</v>
      </c>
      <c r="B15" s="6" t="s">
        <v>32</v>
      </c>
      <c r="C15" s="4">
        <v>0.798</v>
      </c>
      <c r="D15" s="6">
        <v>238.0</v>
      </c>
      <c r="E15" s="6">
        <v>-1.08517278</v>
      </c>
      <c r="F15" s="6">
        <v>-0.9680035</v>
      </c>
      <c r="G15" s="6">
        <v>-1.9402907</v>
      </c>
      <c r="H15" s="7">
        <f t="shared" si="1"/>
        <v>0.8216226628</v>
      </c>
      <c r="I15" s="8">
        <f t="shared" si="2"/>
        <v>73.94603965</v>
      </c>
      <c r="J15" s="5">
        <f>VLOOKUP(B15, Sheet2!A:AW, 42, FALSE)</f>
        <v>-1.001783082</v>
      </c>
      <c r="K15" s="9">
        <f>VLOOKUP(B15, Sheet2!A:AW, 43, FALSE)</f>
        <v>-0.770409942</v>
      </c>
      <c r="L15" s="9">
        <f>VLOOKUP(B15, Sheet2!A:AW, 44, FALSE)</f>
        <v>-1.137447805</v>
      </c>
      <c r="M15" s="9">
        <f>VLOOKUP(B15, Sheet2!A:AW, 45, FALSE)</f>
        <v>140</v>
      </c>
      <c r="N15" s="9">
        <f>VLOOKUP(B15, Sheet2!A:AW, 46, FALSE)</f>
        <v>652</v>
      </c>
      <c r="O15" s="9">
        <f>VLOOKUP(B15, Sheet2!A:AW, 47, FALSE)</f>
        <v>240</v>
      </c>
      <c r="P15" s="9">
        <f>VLOOKUP(B15, Sheet2!A:AW, 48, FALSE)</f>
        <v>196</v>
      </c>
      <c r="Q15" s="7">
        <f t="shared" si="3"/>
        <v>0.6976665279</v>
      </c>
      <c r="R15" s="8">
        <f t="shared" si="4"/>
        <v>62.78998751</v>
      </c>
      <c r="S15" s="8">
        <f t="shared" si="5"/>
        <v>11.15605214</v>
      </c>
      <c r="T15" s="5"/>
      <c r="U15" s="5"/>
      <c r="V15" s="5"/>
      <c r="W15" s="5"/>
      <c r="X15" s="5"/>
      <c r="Y15" s="5"/>
      <c r="Z15" s="5"/>
      <c r="AA15" s="5"/>
    </row>
    <row r="16">
      <c r="A16" s="6">
        <v>15.0</v>
      </c>
      <c r="B16" s="6" t="s">
        <v>33</v>
      </c>
      <c r="C16" s="4">
        <v>0.828</v>
      </c>
      <c r="D16" s="6">
        <v>170.0</v>
      </c>
      <c r="E16" s="6">
        <v>-1.05231625</v>
      </c>
      <c r="F16" s="6">
        <v>-1.1108043</v>
      </c>
      <c r="G16" s="6">
        <v>-1.8390377</v>
      </c>
      <c r="H16" s="7">
        <f t="shared" si="1"/>
        <v>0.8310449522</v>
      </c>
      <c r="I16" s="8">
        <f t="shared" si="2"/>
        <v>74.7940457</v>
      </c>
      <c r="J16" s="5">
        <f>VLOOKUP(B16, Sheet2!A:AW, 42, FALSE)</f>
        <v>-0.992924605</v>
      </c>
      <c r="K16" s="9">
        <f>VLOOKUP(B16, Sheet2!A:AW, 43, FALSE)</f>
        <v>-0.870775971</v>
      </c>
      <c r="L16" s="9">
        <f>VLOOKUP(B16, Sheet2!A:AW, 44, FALSE)</f>
        <v>-1.174471451</v>
      </c>
      <c r="M16" s="9">
        <f>VLOOKUP(B16, Sheet2!A:AW, 45, FALSE)</f>
        <v>53</v>
      </c>
      <c r="N16" s="9">
        <f>VLOOKUP(B16, Sheet2!A:AW, 46, FALSE)</f>
        <v>469</v>
      </c>
      <c r="O16" s="9">
        <f>VLOOKUP(B16, Sheet2!A:AW, 47, FALSE)</f>
        <v>209</v>
      </c>
      <c r="P16" s="9">
        <f>VLOOKUP(B16, Sheet2!A:AW, 48, FALSE)</f>
        <v>180</v>
      </c>
      <c r="Q16" s="7">
        <f t="shared" si="3"/>
        <v>0.7081790214</v>
      </c>
      <c r="R16" s="8">
        <f t="shared" si="4"/>
        <v>63.73611192</v>
      </c>
      <c r="S16" s="8">
        <f t="shared" si="5"/>
        <v>11.05793378</v>
      </c>
      <c r="T16" s="5"/>
      <c r="U16" s="5"/>
      <c r="V16" s="5"/>
      <c r="W16" s="5"/>
      <c r="X16" s="5"/>
      <c r="Y16" s="5"/>
      <c r="Z16" s="5"/>
      <c r="AA16" s="5"/>
    </row>
    <row r="17">
      <c r="A17" s="6">
        <v>16.0</v>
      </c>
      <c r="B17" s="6" t="s">
        <v>34</v>
      </c>
      <c r="C17" s="4">
        <v>0.893</v>
      </c>
      <c r="D17" s="6">
        <v>228.0</v>
      </c>
      <c r="E17" s="6">
        <v>-1.12336435</v>
      </c>
      <c r="F17" s="6">
        <v>-1.1302239</v>
      </c>
      <c r="G17" s="6">
        <v>-1.9881992</v>
      </c>
      <c r="H17" s="7">
        <f t="shared" si="1"/>
        <v>0.8877004039</v>
      </c>
      <c r="I17" s="8">
        <f t="shared" si="2"/>
        <v>79.89303635</v>
      </c>
      <c r="J17" s="5">
        <f>VLOOKUP(B17, Sheet2!A:AW, 42, FALSE)</f>
        <v>-0.923998449</v>
      </c>
      <c r="K17" s="9">
        <f>VLOOKUP(B17, Sheet2!A:AW, 43, FALSE)</f>
        <v>-0.829104365</v>
      </c>
      <c r="L17" s="9">
        <f>VLOOKUP(B17, Sheet2!A:AW, 44, FALSE)</f>
        <v>-1.239371947</v>
      </c>
      <c r="M17" s="9">
        <f>VLOOKUP(B17, Sheet2!A:AW, 45, FALSE)</f>
        <v>107</v>
      </c>
      <c r="N17" s="9">
        <f>VLOOKUP(B17, Sheet2!A:AW, 46, FALSE)</f>
        <v>709</v>
      </c>
      <c r="O17" s="9">
        <f>VLOOKUP(B17, Sheet2!A:AW, 47, FALSE)</f>
        <v>110</v>
      </c>
      <c r="P17" s="9">
        <f>VLOOKUP(B17, Sheet2!A:AW, 48, FALSE)</f>
        <v>146</v>
      </c>
      <c r="Q17" s="7">
        <f t="shared" si="3"/>
        <v>0.7662825055</v>
      </c>
      <c r="R17" s="8">
        <f t="shared" si="4"/>
        <v>68.9654255</v>
      </c>
      <c r="S17" s="8">
        <f t="shared" si="5"/>
        <v>10.92761086</v>
      </c>
      <c r="T17" s="5"/>
      <c r="U17" s="5"/>
      <c r="V17" s="5"/>
      <c r="W17" s="5"/>
      <c r="X17" s="5"/>
      <c r="Y17" s="5"/>
      <c r="Z17" s="5"/>
      <c r="AA17" s="5"/>
    </row>
    <row r="18">
      <c r="A18" s="6">
        <v>17.0</v>
      </c>
      <c r="B18" s="6" t="s">
        <v>35</v>
      </c>
      <c r="C18" s="4">
        <v>0.829</v>
      </c>
      <c r="D18" s="6">
        <v>316.0</v>
      </c>
      <c r="E18" s="6">
        <v>-1.09863914</v>
      </c>
      <c r="F18" s="6">
        <v>-1.0618848</v>
      </c>
      <c r="G18" s="6">
        <v>-1.8625456</v>
      </c>
      <c r="H18" s="7">
        <f t="shared" si="1"/>
        <v>0.8467574663</v>
      </c>
      <c r="I18" s="8">
        <f t="shared" si="2"/>
        <v>76.20817196</v>
      </c>
      <c r="J18" s="5">
        <f>VLOOKUP(B18, Sheet2!A:AW, 42, FALSE)</f>
        <v>-0.975963678</v>
      </c>
      <c r="K18" s="9">
        <f>VLOOKUP(B18, Sheet2!A:AW, 43, FALSE)</f>
        <v>-0.776791442</v>
      </c>
      <c r="L18" s="9">
        <f>VLOOKUP(B18, Sheet2!A:AW, 44, FALSE)</f>
        <v>-1.098390758</v>
      </c>
      <c r="M18" s="9">
        <f>VLOOKUP(B18, Sheet2!A:AW, 45, FALSE)</f>
        <v>96</v>
      </c>
      <c r="N18" s="9">
        <f>VLOOKUP(B18, Sheet2!A:AW, 46, FALSE)</f>
        <v>689</v>
      </c>
      <c r="O18" s="9">
        <f>VLOOKUP(B18, Sheet2!A:AW, 47, FALSE)</f>
        <v>195</v>
      </c>
      <c r="P18" s="9">
        <f>VLOOKUP(B18, Sheet2!A:AW, 48, FALSE)</f>
        <v>128</v>
      </c>
      <c r="Q18" s="7">
        <f t="shared" si="3"/>
        <v>0.7292925667</v>
      </c>
      <c r="R18" s="8">
        <f t="shared" si="4"/>
        <v>65.636331</v>
      </c>
      <c r="S18" s="8">
        <f t="shared" si="5"/>
        <v>10.57184096</v>
      </c>
      <c r="T18" s="5"/>
      <c r="U18" s="5"/>
      <c r="V18" s="5"/>
      <c r="W18" s="5"/>
      <c r="X18" s="5"/>
      <c r="Y18" s="5"/>
      <c r="Z18" s="5"/>
      <c r="AA18" s="5"/>
    </row>
    <row r="19">
      <c r="A19" s="6">
        <v>18.0</v>
      </c>
      <c r="B19" s="6" t="s">
        <v>36</v>
      </c>
      <c r="C19" s="4">
        <v>0.87</v>
      </c>
      <c r="D19" s="6">
        <v>297.0</v>
      </c>
      <c r="E19" s="6">
        <v>-1.06196349</v>
      </c>
      <c r="F19" s="6">
        <v>-1.1088989</v>
      </c>
      <c r="G19" s="6">
        <v>-2.0983474</v>
      </c>
      <c r="H19" s="7">
        <f t="shared" si="1"/>
        <v>0.8741502006</v>
      </c>
      <c r="I19" s="8">
        <f t="shared" si="2"/>
        <v>78.67351806</v>
      </c>
      <c r="J19" s="5">
        <f>VLOOKUP(B19, Sheet2!A:AW, 42, FALSE)</f>
        <v>-1.012688755</v>
      </c>
      <c r="K19" s="9">
        <f>VLOOKUP(B19, Sheet2!A:AW, 43, FALSE)</f>
        <v>-0.839781697</v>
      </c>
      <c r="L19" s="9">
        <f>VLOOKUP(B19, Sheet2!A:AW, 44, FALSE)</f>
        <v>-1.190793864</v>
      </c>
      <c r="M19" s="9">
        <f>VLOOKUP(B19, Sheet2!A:AW, 45, FALSE)</f>
        <v>86</v>
      </c>
      <c r="N19" s="9">
        <f>VLOOKUP(B19, Sheet2!A:AW, 46, FALSE)</f>
        <v>781</v>
      </c>
      <c r="O19" s="9">
        <f>VLOOKUP(B19, Sheet2!A:AW, 47, FALSE)</f>
        <v>162</v>
      </c>
      <c r="P19" s="9">
        <f>VLOOKUP(B19, Sheet2!A:AW, 48, FALSE)</f>
        <v>243</v>
      </c>
      <c r="Q19" s="7">
        <f t="shared" si="3"/>
        <v>0.7570235237</v>
      </c>
      <c r="R19" s="8">
        <f t="shared" si="4"/>
        <v>68.13211713</v>
      </c>
      <c r="S19" s="8">
        <f t="shared" si="5"/>
        <v>10.54140092</v>
      </c>
      <c r="T19" s="5"/>
      <c r="U19" s="5"/>
      <c r="V19" s="5"/>
      <c r="W19" s="5"/>
      <c r="X19" s="5"/>
      <c r="Y19" s="5"/>
      <c r="Z19" s="5"/>
      <c r="AA19" s="5"/>
    </row>
    <row r="20">
      <c r="A20" s="6">
        <v>19.0</v>
      </c>
      <c r="B20" s="6" t="s">
        <v>37</v>
      </c>
      <c r="C20" s="4">
        <v>0.823</v>
      </c>
      <c r="D20" s="6">
        <v>320.0</v>
      </c>
      <c r="E20" s="6">
        <v>-1.09107846</v>
      </c>
      <c r="F20" s="6">
        <v>-1.0480258</v>
      </c>
      <c r="G20" s="6">
        <v>-1.7658046</v>
      </c>
      <c r="H20" s="7">
        <f t="shared" si="1"/>
        <v>0.8275303242</v>
      </c>
      <c r="I20" s="8">
        <f t="shared" si="2"/>
        <v>74.47772918</v>
      </c>
      <c r="J20" s="5">
        <f>VLOOKUP(B20, Sheet2!A:AW, 42, FALSE)</f>
        <v>-1.091805064</v>
      </c>
      <c r="K20" s="9">
        <f>VLOOKUP(B20, Sheet2!A:AW, 43, FALSE)</f>
        <v>-0.735349683</v>
      </c>
      <c r="L20" s="9">
        <f>VLOOKUP(B20, Sheet2!A:AW, 44, FALSE)</f>
        <v>-1.152405537</v>
      </c>
      <c r="M20" s="9">
        <f>VLOOKUP(B20, Sheet2!A:AW, 45, FALSE)</f>
        <v>88</v>
      </c>
      <c r="N20" s="9">
        <f>VLOOKUP(B20, Sheet2!A:AW, 46, FALSE)</f>
        <v>713</v>
      </c>
      <c r="O20" s="9">
        <f>VLOOKUP(B20, Sheet2!A:AW, 47, FALSE)</f>
        <v>237</v>
      </c>
      <c r="P20" s="9">
        <f>VLOOKUP(B20, Sheet2!A:AW, 48, FALSE)</f>
        <v>258</v>
      </c>
      <c r="Q20" s="7">
        <f t="shared" si="3"/>
        <v>0.711503265</v>
      </c>
      <c r="R20" s="8">
        <f t="shared" si="4"/>
        <v>64.03529385</v>
      </c>
      <c r="S20" s="8">
        <f t="shared" si="5"/>
        <v>10.44243533</v>
      </c>
      <c r="T20" s="5"/>
      <c r="U20" s="5"/>
      <c r="V20" s="5"/>
      <c r="W20" s="5"/>
      <c r="X20" s="5"/>
      <c r="Y20" s="5"/>
      <c r="Z20" s="5"/>
      <c r="AA20" s="5"/>
    </row>
    <row r="21">
      <c r="A21" s="6">
        <v>20.0</v>
      </c>
      <c r="B21" s="6" t="s">
        <v>38</v>
      </c>
      <c r="C21" s="4">
        <v>0.849</v>
      </c>
      <c r="D21" s="6">
        <v>220.0</v>
      </c>
      <c r="E21" s="6">
        <v>-1.09929226</v>
      </c>
      <c r="F21" s="6">
        <v>-1.129785</v>
      </c>
      <c r="G21" s="6">
        <v>-1.930126</v>
      </c>
      <c r="H21" s="7">
        <f t="shared" si="1"/>
        <v>0.8697881143</v>
      </c>
      <c r="I21" s="8">
        <f t="shared" si="2"/>
        <v>78.28093029</v>
      </c>
      <c r="J21" s="5">
        <f>VLOOKUP(B21, Sheet2!A:AW, 42, FALSE)</f>
        <v>-1.064004472</v>
      </c>
      <c r="K21" s="9">
        <f>VLOOKUP(B21, Sheet2!A:AW, 43, FALSE)</f>
        <v>-0.71903657</v>
      </c>
      <c r="L21" s="9">
        <f>VLOOKUP(B21, Sheet2!A:AW, 44, FALSE)</f>
        <v>-1.154172736</v>
      </c>
      <c r="M21" s="9">
        <f>VLOOKUP(B21, Sheet2!A:AW, 45, FALSE)</f>
        <v>75</v>
      </c>
      <c r="N21" s="9">
        <f>VLOOKUP(B21, Sheet2!A:AW, 46, FALSE)</f>
        <v>625</v>
      </c>
      <c r="O21" s="9">
        <f>VLOOKUP(B21, Sheet2!A:AW, 47, FALSE)</f>
        <v>143</v>
      </c>
      <c r="P21" s="9">
        <f>VLOOKUP(B21, Sheet2!A:AW, 48, FALSE)</f>
        <v>139</v>
      </c>
      <c r="Q21" s="7">
        <f t="shared" si="3"/>
        <v>0.7573332983</v>
      </c>
      <c r="R21" s="8">
        <f t="shared" si="4"/>
        <v>68.15999685</v>
      </c>
      <c r="S21" s="8">
        <f t="shared" si="5"/>
        <v>10.12093344</v>
      </c>
      <c r="T21" s="5"/>
      <c r="U21" s="5"/>
      <c r="V21" s="5"/>
      <c r="W21" s="5"/>
      <c r="X21" s="5"/>
      <c r="Y21" s="5"/>
      <c r="Z21" s="5"/>
      <c r="AA21" s="5"/>
    </row>
    <row r="22">
      <c r="A22" s="6">
        <v>21.0</v>
      </c>
      <c r="B22" s="6" t="s">
        <v>39</v>
      </c>
      <c r="C22" s="4">
        <v>0.858</v>
      </c>
      <c r="D22" s="6">
        <v>284.0</v>
      </c>
      <c r="E22" s="6">
        <v>-1.12958359</v>
      </c>
      <c r="F22" s="6">
        <v>-1.0867897</v>
      </c>
      <c r="G22" s="6">
        <v>-1.8480576</v>
      </c>
      <c r="H22" s="7">
        <f t="shared" si="1"/>
        <v>0.8629180992</v>
      </c>
      <c r="I22" s="8">
        <f t="shared" si="2"/>
        <v>77.66262893</v>
      </c>
      <c r="J22" s="5">
        <f>VLOOKUP(B22, Sheet2!A:AW, 42, FALSE)</f>
        <v>-0.977324533</v>
      </c>
      <c r="K22" s="9">
        <f>VLOOKUP(B22, Sheet2!A:AW, 43, FALSE)</f>
        <v>-0.771095848</v>
      </c>
      <c r="L22" s="9">
        <f>VLOOKUP(B22, Sheet2!A:AW, 44, FALSE)</f>
        <v>-1.148596643</v>
      </c>
      <c r="M22" s="9">
        <f>VLOOKUP(B22, Sheet2!A:AW, 45, FALSE)</f>
        <v>87</v>
      </c>
      <c r="N22" s="9">
        <f>VLOOKUP(B22, Sheet2!A:AW, 46, FALSE)</f>
        <v>731</v>
      </c>
      <c r="O22" s="9">
        <f>VLOOKUP(B22, Sheet2!A:AW, 47, FALSE)</f>
        <v>141</v>
      </c>
      <c r="P22" s="9">
        <f>VLOOKUP(B22, Sheet2!A:AW, 48, FALSE)</f>
        <v>149</v>
      </c>
      <c r="Q22" s="7">
        <f t="shared" si="3"/>
        <v>0.7508597634</v>
      </c>
      <c r="R22" s="8">
        <f t="shared" si="4"/>
        <v>67.57737871</v>
      </c>
      <c r="S22" s="8">
        <f t="shared" si="5"/>
        <v>10.08525022</v>
      </c>
      <c r="T22" s="5"/>
      <c r="U22" s="5"/>
      <c r="V22" s="5"/>
      <c r="W22" s="5"/>
      <c r="X22" s="5"/>
      <c r="Y22" s="5"/>
      <c r="Z22" s="5"/>
      <c r="AA22" s="5"/>
    </row>
    <row r="23">
      <c r="A23" s="6">
        <v>22.0</v>
      </c>
      <c r="B23" s="6" t="s">
        <v>40</v>
      </c>
      <c r="C23" s="4">
        <v>0.818</v>
      </c>
      <c r="D23" s="6">
        <v>382.0</v>
      </c>
      <c r="E23" s="6">
        <v>-1.05574187</v>
      </c>
      <c r="F23" s="6">
        <v>-1.0291371</v>
      </c>
      <c r="G23" s="6">
        <v>-1.8215991</v>
      </c>
      <c r="H23" s="7">
        <f t="shared" si="1"/>
        <v>0.8180118277</v>
      </c>
      <c r="I23" s="8">
        <f t="shared" si="2"/>
        <v>73.62106449</v>
      </c>
      <c r="J23" s="5">
        <f>VLOOKUP(B23, Sheet2!A:AW, 42, FALSE)</f>
        <v>-1.015352939</v>
      </c>
      <c r="K23" s="9">
        <f>VLOOKUP(B23, Sheet2!A:AW, 43, FALSE)</f>
        <v>-0.720468343</v>
      </c>
      <c r="L23" s="9">
        <f>VLOOKUP(B23, Sheet2!A:AW, 44, FALSE)</f>
        <v>-1.126779118</v>
      </c>
      <c r="M23" s="9">
        <f>VLOOKUP(B23, Sheet2!A:AW, 45, FALSE)</f>
        <v>134</v>
      </c>
      <c r="N23" s="9">
        <f>VLOOKUP(B23, Sheet2!A:AW, 46, FALSE)</f>
        <v>875</v>
      </c>
      <c r="O23" s="9">
        <f>VLOOKUP(B23, Sheet2!A:AW, 47, FALSE)</f>
        <v>269</v>
      </c>
      <c r="P23" s="9">
        <f>VLOOKUP(B23, Sheet2!A:AW, 48, FALSE)</f>
        <v>221</v>
      </c>
      <c r="Q23" s="7">
        <f t="shared" si="3"/>
        <v>0.7062919001</v>
      </c>
      <c r="R23" s="8">
        <f t="shared" si="4"/>
        <v>63.56627101</v>
      </c>
      <c r="S23" s="8">
        <f t="shared" si="5"/>
        <v>10.05479348</v>
      </c>
      <c r="T23" s="5"/>
      <c r="U23" s="5"/>
      <c r="V23" s="5"/>
      <c r="W23" s="5"/>
      <c r="X23" s="5"/>
      <c r="Y23" s="5"/>
      <c r="Z23" s="5"/>
      <c r="AA23" s="5"/>
    </row>
    <row r="24">
      <c r="A24" s="6">
        <v>23.0</v>
      </c>
      <c r="B24" s="6" t="s">
        <v>41</v>
      </c>
      <c r="C24" s="4">
        <v>0.852</v>
      </c>
      <c r="D24" s="6">
        <v>254.0</v>
      </c>
      <c r="E24" s="6">
        <v>-1.212957</v>
      </c>
      <c r="F24" s="6">
        <v>-0.9657034</v>
      </c>
      <c r="G24" s="6">
        <v>-1.7458146</v>
      </c>
      <c r="H24" s="7">
        <f t="shared" si="1"/>
        <v>0.8492105564</v>
      </c>
      <c r="I24" s="8">
        <f t="shared" si="2"/>
        <v>76.42895008</v>
      </c>
      <c r="J24" s="5">
        <f>VLOOKUP(B24, Sheet2!A:AW, 42, FALSE)</f>
        <v>-0.975714399</v>
      </c>
      <c r="K24" s="9">
        <f>VLOOKUP(B24, Sheet2!A:AW, 43, FALSE)</f>
        <v>-0.74379389</v>
      </c>
      <c r="L24" s="9">
        <f>VLOOKUP(B24, Sheet2!A:AW, 44, FALSE)</f>
        <v>-1.160416687</v>
      </c>
      <c r="M24" s="9">
        <f>VLOOKUP(B24, Sheet2!A:AW, 45, FALSE)</f>
        <v>72</v>
      </c>
      <c r="N24" s="9">
        <f>VLOOKUP(B24, Sheet2!A:AW, 46, FALSE)</f>
        <v>704</v>
      </c>
      <c r="O24" s="9">
        <f>VLOOKUP(B24, Sheet2!A:AW, 47, FALSE)</f>
        <v>116</v>
      </c>
      <c r="P24" s="9">
        <f>VLOOKUP(B24, Sheet2!A:AW, 48, FALSE)</f>
        <v>163</v>
      </c>
      <c r="Q24" s="7">
        <f t="shared" si="3"/>
        <v>0.739902216</v>
      </c>
      <c r="R24" s="8">
        <f t="shared" si="4"/>
        <v>66.59119944</v>
      </c>
      <c r="S24" s="8">
        <f t="shared" si="5"/>
        <v>9.837750636</v>
      </c>
      <c r="T24" s="5"/>
      <c r="U24" s="5"/>
      <c r="V24" s="5"/>
      <c r="W24" s="5"/>
      <c r="X24" s="5"/>
      <c r="Y24" s="5"/>
      <c r="Z24" s="5"/>
      <c r="AA24" s="5"/>
    </row>
    <row r="25">
      <c r="A25" s="6">
        <v>24.0</v>
      </c>
      <c r="B25" s="6" t="s">
        <v>42</v>
      </c>
      <c r="C25" s="4">
        <v>0.853</v>
      </c>
      <c r="D25" s="6">
        <v>126.0</v>
      </c>
      <c r="E25" s="6">
        <v>-1.14174935</v>
      </c>
      <c r="F25" s="6">
        <v>-1.0115001</v>
      </c>
      <c r="G25" s="6">
        <v>-1.9904366</v>
      </c>
      <c r="H25" s="7">
        <f t="shared" si="1"/>
        <v>0.8579089279</v>
      </c>
      <c r="I25" s="8">
        <f t="shared" si="2"/>
        <v>77.21180351</v>
      </c>
      <c r="J25" s="5">
        <f>VLOOKUP(B25, Sheet2!A:AW, 42, FALSE)</f>
        <v>-1.028902714</v>
      </c>
      <c r="K25" s="9">
        <f>VLOOKUP(B25, Sheet2!A:AW, 43, FALSE)</f>
        <v>-0.786673542</v>
      </c>
      <c r="L25" s="9">
        <f>VLOOKUP(B25, Sheet2!A:AW, 44, FALSE)</f>
        <v>-1.149429826</v>
      </c>
      <c r="M25" s="9">
        <f>VLOOKUP(B25, Sheet2!A:AW, 45, FALSE)</f>
        <v>39</v>
      </c>
      <c r="N25" s="9">
        <f>VLOOKUP(B25, Sheet2!A:AW, 46, FALSE)</f>
        <v>398</v>
      </c>
      <c r="O25" s="9">
        <f>VLOOKUP(B25, Sheet2!A:AW, 47, FALSE)</f>
        <v>75</v>
      </c>
      <c r="P25" s="9">
        <f>VLOOKUP(B25, Sheet2!A:AW, 48, FALSE)</f>
        <v>117</v>
      </c>
      <c r="Q25" s="7">
        <f t="shared" si="3"/>
        <v>0.7507558002</v>
      </c>
      <c r="R25" s="8">
        <f t="shared" si="4"/>
        <v>67.56802201</v>
      </c>
      <c r="S25" s="8">
        <f t="shared" si="5"/>
        <v>9.643781496</v>
      </c>
      <c r="T25" s="5"/>
      <c r="U25" s="5"/>
      <c r="V25" s="5"/>
      <c r="W25" s="5"/>
      <c r="X25" s="5"/>
      <c r="Y25" s="5"/>
      <c r="Z25" s="5"/>
      <c r="AA25" s="5"/>
    </row>
    <row r="26">
      <c r="A26" s="6">
        <v>25.0</v>
      </c>
      <c r="B26" s="6" t="s">
        <v>43</v>
      </c>
      <c r="C26" s="4">
        <v>0.845</v>
      </c>
      <c r="D26" s="6">
        <v>274.0</v>
      </c>
      <c r="E26" s="6">
        <v>-1.06425258</v>
      </c>
      <c r="F26" s="6">
        <v>-1.0833483</v>
      </c>
      <c r="G26" s="6">
        <v>-1.8345154</v>
      </c>
      <c r="H26" s="7">
        <f t="shared" si="1"/>
        <v>0.8328621143</v>
      </c>
      <c r="I26" s="8">
        <f t="shared" si="2"/>
        <v>74.95759028</v>
      </c>
      <c r="J26" s="5">
        <f>VLOOKUP(B26, Sheet2!A:AW, 42, FALSE)</f>
        <v>-0.960678033</v>
      </c>
      <c r="K26" s="9">
        <f>VLOOKUP(B26, Sheet2!A:AW, 43, FALSE)</f>
        <v>-0.847473049</v>
      </c>
      <c r="L26" s="9">
        <f>VLOOKUP(B26, Sheet2!A:AW, 44, FALSE)</f>
        <v>-1.205788966</v>
      </c>
      <c r="M26" s="9">
        <f>VLOOKUP(B26, Sheet2!A:AW, 45, FALSE)</f>
        <v>78</v>
      </c>
      <c r="N26" s="9">
        <f>VLOOKUP(B26, Sheet2!A:AW, 46, FALSE)</f>
        <v>729</v>
      </c>
      <c r="O26" s="9">
        <f>VLOOKUP(B26, Sheet2!A:AW, 47, FALSE)</f>
        <v>229</v>
      </c>
      <c r="P26" s="9">
        <f>VLOOKUP(B26, Sheet2!A:AW, 48, FALSE)</f>
        <v>192</v>
      </c>
      <c r="Q26" s="7">
        <f t="shared" si="3"/>
        <v>0.7274040207</v>
      </c>
      <c r="R26" s="8">
        <f t="shared" si="4"/>
        <v>65.46636186</v>
      </c>
      <c r="S26" s="8">
        <f t="shared" si="5"/>
        <v>9.491228422</v>
      </c>
      <c r="T26" s="5"/>
      <c r="U26" s="5"/>
      <c r="V26" s="5"/>
      <c r="W26" s="5"/>
      <c r="X26" s="5"/>
      <c r="Y26" s="5"/>
      <c r="Z26" s="5"/>
      <c r="AA26" s="5"/>
    </row>
    <row r="27">
      <c r="A27" s="6">
        <v>26.0</v>
      </c>
      <c r="B27" s="6" t="s">
        <v>44</v>
      </c>
      <c r="C27" s="4">
        <v>0.854</v>
      </c>
      <c r="D27" s="6">
        <v>175.0</v>
      </c>
      <c r="E27" s="6">
        <v>-1.16961965</v>
      </c>
      <c r="F27" s="6">
        <v>-1.0757954</v>
      </c>
      <c r="G27" s="6">
        <v>-1.6827988</v>
      </c>
      <c r="H27" s="7">
        <f t="shared" si="1"/>
        <v>0.8497202623</v>
      </c>
      <c r="I27" s="8">
        <f t="shared" si="2"/>
        <v>76.4748236</v>
      </c>
      <c r="J27" s="5">
        <f>VLOOKUP(B27, Sheet2!A:AW, 42, FALSE)</f>
        <v>-1.085566177</v>
      </c>
      <c r="K27" s="9">
        <f>VLOOKUP(B27, Sheet2!A:AW, 43, FALSE)</f>
        <v>-0.821071177</v>
      </c>
      <c r="L27" s="9">
        <f>VLOOKUP(B27, Sheet2!A:AW, 44, FALSE)</f>
        <v>-1.130851064</v>
      </c>
      <c r="M27" s="9">
        <f>VLOOKUP(B27, Sheet2!A:AW, 45, FALSE)</f>
        <v>50</v>
      </c>
      <c r="N27" s="9">
        <f>VLOOKUP(B27, Sheet2!A:AW, 46, FALSE)</f>
        <v>555</v>
      </c>
      <c r="O27" s="9">
        <f>VLOOKUP(B27, Sheet2!A:AW, 47, FALSE)</f>
        <v>190</v>
      </c>
      <c r="P27" s="9">
        <f>VLOOKUP(B27, Sheet2!A:AW, 48, FALSE)</f>
        <v>188</v>
      </c>
      <c r="Q27" s="7">
        <f t="shared" si="3"/>
        <v>0.7459108362</v>
      </c>
      <c r="R27" s="8">
        <f t="shared" si="4"/>
        <v>67.13197525</v>
      </c>
      <c r="S27" s="8">
        <f t="shared" si="5"/>
        <v>9.342848349</v>
      </c>
      <c r="T27" s="5"/>
      <c r="U27" s="5"/>
      <c r="V27" s="5"/>
      <c r="W27" s="5"/>
      <c r="X27" s="5"/>
      <c r="Y27" s="5"/>
      <c r="Z27" s="5"/>
      <c r="AA27" s="5"/>
    </row>
    <row r="28">
      <c r="A28" s="6">
        <v>27.0</v>
      </c>
      <c r="B28" s="6" t="s">
        <v>45</v>
      </c>
      <c r="C28" s="4">
        <v>0.836</v>
      </c>
      <c r="D28" s="6">
        <v>161.0</v>
      </c>
      <c r="E28" s="6">
        <v>-1.16161631</v>
      </c>
      <c r="F28" s="6">
        <v>-1.0934259</v>
      </c>
      <c r="G28" s="6">
        <v>-1.8187432</v>
      </c>
      <c r="H28" s="7">
        <f t="shared" si="1"/>
        <v>0.8681616498</v>
      </c>
      <c r="I28" s="8">
        <f t="shared" si="2"/>
        <v>78.13454848</v>
      </c>
      <c r="J28" s="5">
        <f>VLOOKUP(B28, Sheet2!A:AW, 42, FALSE)</f>
        <v>-1.062363129</v>
      </c>
      <c r="K28" s="9">
        <f>VLOOKUP(B28, Sheet2!A:AW, 43, FALSE)</f>
        <v>-0.810155047</v>
      </c>
      <c r="L28" s="9">
        <f>VLOOKUP(B28, Sheet2!A:AW, 44, FALSE)</f>
        <v>-1.039332966</v>
      </c>
      <c r="M28" s="9">
        <f>VLOOKUP(B28, Sheet2!A:AW, 45, FALSE)</f>
        <v>47</v>
      </c>
      <c r="N28" s="9">
        <f>VLOOKUP(B28, Sheet2!A:AW, 46, FALSE)</f>
        <v>631</v>
      </c>
      <c r="O28" s="9">
        <f>VLOOKUP(B28, Sheet2!A:AW, 47, FALSE)</f>
        <v>108</v>
      </c>
      <c r="P28" s="9">
        <f>VLOOKUP(B28, Sheet2!A:AW, 48, FALSE)</f>
        <v>177</v>
      </c>
      <c r="Q28" s="7">
        <f t="shared" si="3"/>
        <v>0.7649875576</v>
      </c>
      <c r="R28" s="8">
        <f t="shared" si="4"/>
        <v>68.84888019</v>
      </c>
      <c r="S28" s="8">
        <f t="shared" si="5"/>
        <v>9.285668296</v>
      </c>
      <c r="T28" s="5"/>
      <c r="U28" s="5"/>
      <c r="V28" s="5"/>
      <c r="W28" s="5"/>
      <c r="X28" s="5"/>
      <c r="Y28" s="5"/>
      <c r="Z28" s="5"/>
      <c r="AA28" s="5"/>
    </row>
    <row r="29">
      <c r="A29" s="6">
        <v>28.0</v>
      </c>
      <c r="B29" s="6" t="s">
        <v>46</v>
      </c>
      <c r="C29" s="4">
        <v>0.873</v>
      </c>
      <c r="D29" s="6">
        <v>251.0</v>
      </c>
      <c r="E29" s="6">
        <v>-1.15769642</v>
      </c>
      <c r="F29" s="6">
        <v>-1.0189337</v>
      </c>
      <c r="G29" s="6">
        <v>-1.9157859</v>
      </c>
      <c r="H29" s="7">
        <f t="shared" si="1"/>
        <v>0.8629441738</v>
      </c>
      <c r="I29" s="8">
        <f t="shared" si="2"/>
        <v>77.66497564</v>
      </c>
      <c r="J29" s="5">
        <f>VLOOKUP(B29, Sheet2!A:AW, 42, FALSE)</f>
        <v>-1.01249982</v>
      </c>
      <c r="K29" s="9">
        <f>VLOOKUP(B29, Sheet2!A:AW, 43, FALSE)</f>
        <v>-0.834111719</v>
      </c>
      <c r="L29" s="9">
        <f>VLOOKUP(B29, Sheet2!A:AW, 44, FALSE)</f>
        <v>-1.222287083</v>
      </c>
      <c r="M29" s="9">
        <f>VLOOKUP(B29, Sheet2!A:AW, 45, FALSE)</f>
        <v>75</v>
      </c>
      <c r="N29" s="9">
        <f>VLOOKUP(B29, Sheet2!A:AW, 46, FALSE)</f>
        <v>700</v>
      </c>
      <c r="O29" s="9">
        <f>VLOOKUP(B29, Sheet2!A:AW, 47, FALSE)</f>
        <v>199</v>
      </c>
      <c r="P29" s="9">
        <f>VLOOKUP(B29, Sheet2!A:AW, 48, FALSE)</f>
        <v>174</v>
      </c>
      <c r="Q29" s="7">
        <f t="shared" si="3"/>
        <v>0.7601380137</v>
      </c>
      <c r="R29" s="8">
        <f t="shared" si="4"/>
        <v>68.41242123</v>
      </c>
      <c r="S29" s="8">
        <f t="shared" si="5"/>
        <v>9.252554408</v>
      </c>
      <c r="T29" s="5"/>
      <c r="U29" s="5"/>
      <c r="V29" s="5"/>
      <c r="W29" s="5"/>
      <c r="X29" s="5"/>
      <c r="Y29" s="5"/>
      <c r="Z29" s="5"/>
      <c r="AA29" s="5"/>
    </row>
    <row r="30">
      <c r="A30" s="6">
        <v>29.0</v>
      </c>
      <c r="B30" s="6" t="s">
        <v>47</v>
      </c>
      <c r="C30" s="4">
        <v>0.88</v>
      </c>
      <c r="D30" s="6">
        <v>239.0</v>
      </c>
      <c r="E30" s="6">
        <v>-1.20961279</v>
      </c>
      <c r="F30" s="6">
        <v>-1.0815615</v>
      </c>
      <c r="G30" s="6">
        <v>-1.7139328</v>
      </c>
      <c r="H30" s="7">
        <f t="shared" si="1"/>
        <v>0.8748885799</v>
      </c>
      <c r="I30" s="8">
        <f t="shared" si="2"/>
        <v>78.73997219</v>
      </c>
      <c r="J30" s="5">
        <f>VLOOKUP(B30, Sheet2!A:AW, 42, FALSE)</f>
        <v>-1.066820966</v>
      </c>
      <c r="K30" s="9">
        <f>VLOOKUP(B30, Sheet2!A:AW, 43, FALSE)</f>
        <v>-0.806377777</v>
      </c>
      <c r="L30" s="9">
        <f>VLOOKUP(B30, Sheet2!A:AW, 44, FALSE)</f>
        <v>-1.127352073</v>
      </c>
      <c r="M30" s="9">
        <f>VLOOKUP(B30, Sheet2!A:AW, 45, FALSE)</f>
        <v>91</v>
      </c>
      <c r="N30" s="9">
        <f>VLOOKUP(B30, Sheet2!A:AW, 46, FALSE)</f>
        <v>700</v>
      </c>
      <c r="O30" s="9">
        <f>VLOOKUP(B30, Sheet2!A:AW, 47, FALSE)</f>
        <v>175</v>
      </c>
      <c r="P30" s="9">
        <f>VLOOKUP(B30, Sheet2!A:AW, 48, FALSE)</f>
        <v>173</v>
      </c>
      <c r="Q30" s="7">
        <f t="shared" si="3"/>
        <v>0.7722749469</v>
      </c>
      <c r="R30" s="8">
        <f t="shared" si="4"/>
        <v>69.50474522</v>
      </c>
      <c r="S30" s="8">
        <f t="shared" si="5"/>
        <v>9.235226972</v>
      </c>
      <c r="T30" s="5"/>
      <c r="U30" s="5"/>
      <c r="V30" s="5"/>
      <c r="W30" s="5"/>
      <c r="X30" s="5"/>
      <c r="Y30" s="5"/>
      <c r="Z30" s="5"/>
      <c r="AA30" s="5"/>
    </row>
    <row r="31">
      <c r="A31" s="6">
        <v>30.0</v>
      </c>
      <c r="B31" s="6" t="s">
        <v>48</v>
      </c>
      <c r="C31" s="4">
        <v>0.876</v>
      </c>
      <c r="D31" s="6">
        <v>255.0</v>
      </c>
      <c r="E31" s="6">
        <v>-1.16286728</v>
      </c>
      <c r="F31" s="6">
        <v>-1.0955851</v>
      </c>
      <c r="G31" s="6">
        <v>-1.8485564</v>
      </c>
      <c r="H31" s="7">
        <f t="shared" si="1"/>
        <v>0.8776868664</v>
      </c>
      <c r="I31" s="8">
        <f t="shared" si="2"/>
        <v>78.99181798</v>
      </c>
      <c r="J31" s="5">
        <f>VLOOKUP(B31, Sheet2!A:AW, 42, FALSE)</f>
        <v>-0.993676889</v>
      </c>
      <c r="K31" s="9">
        <f>VLOOKUP(B31, Sheet2!A:AW, 43, FALSE)</f>
        <v>-0.832340781</v>
      </c>
      <c r="L31" s="9">
        <f>VLOOKUP(B31, Sheet2!A:AW, 44, FALSE)</f>
        <v>-1.116875251</v>
      </c>
      <c r="M31" s="9">
        <f>VLOOKUP(B31, Sheet2!A:AW, 45, FALSE)</f>
        <v>75</v>
      </c>
      <c r="N31" s="9">
        <f>VLOOKUP(B31, Sheet2!A:AW, 46, FALSE)</f>
        <v>803</v>
      </c>
      <c r="O31" s="9">
        <f>VLOOKUP(B31, Sheet2!A:AW, 47, FALSE)</f>
        <v>124</v>
      </c>
      <c r="P31" s="9">
        <f>VLOOKUP(B31, Sheet2!A:AW, 48, FALSE)</f>
        <v>182</v>
      </c>
      <c r="Q31" s="7">
        <f t="shared" si="3"/>
        <v>0.7771142569</v>
      </c>
      <c r="R31" s="8">
        <f t="shared" si="4"/>
        <v>69.94028313</v>
      </c>
      <c r="S31" s="8">
        <f t="shared" si="5"/>
        <v>9.051534854</v>
      </c>
      <c r="T31" s="5"/>
      <c r="U31" s="5"/>
      <c r="V31" s="5"/>
      <c r="W31" s="5"/>
      <c r="X31" s="5"/>
      <c r="Y31" s="5"/>
      <c r="Z31" s="5"/>
      <c r="AA31" s="5"/>
    </row>
    <row r="32">
      <c r="A32" s="6">
        <v>31.0</v>
      </c>
      <c r="B32" s="6" t="s">
        <v>49</v>
      </c>
      <c r="C32" s="4">
        <v>0.897</v>
      </c>
      <c r="D32" s="6">
        <v>232.0</v>
      </c>
      <c r="E32" s="6">
        <v>-1.06568261</v>
      </c>
      <c r="F32" s="6">
        <v>-1.1316056</v>
      </c>
      <c r="G32" s="6">
        <v>-2.0968858</v>
      </c>
      <c r="H32" s="7">
        <f t="shared" si="1"/>
        <v>0.8785863941</v>
      </c>
      <c r="I32" s="8">
        <f t="shared" si="2"/>
        <v>79.07277547</v>
      </c>
      <c r="J32" s="5">
        <f>VLOOKUP(B32, Sheet2!A:AW, 42, FALSE)</f>
        <v>-1.051299648</v>
      </c>
      <c r="K32" s="9">
        <f>VLOOKUP(B32, Sheet2!A:AW, 43, FALSE)</f>
        <v>-0.863101603</v>
      </c>
      <c r="L32" s="9">
        <f>VLOOKUP(B32, Sheet2!A:AW, 44, FALSE)</f>
        <v>-1.13703784</v>
      </c>
      <c r="M32" s="9">
        <f>VLOOKUP(B32, Sheet2!A:AW, 45, FALSE)</f>
        <v>107</v>
      </c>
      <c r="N32" s="9">
        <f>VLOOKUP(B32, Sheet2!A:AW, 46, FALSE)</f>
        <v>739</v>
      </c>
      <c r="O32" s="9">
        <f>VLOOKUP(B32, Sheet2!A:AW, 47, FALSE)</f>
        <v>188</v>
      </c>
      <c r="P32" s="9">
        <f>VLOOKUP(B32, Sheet2!A:AW, 48, FALSE)</f>
        <v>195</v>
      </c>
      <c r="Q32" s="7">
        <f t="shared" si="3"/>
        <v>0.7791557624</v>
      </c>
      <c r="R32" s="8">
        <f t="shared" si="4"/>
        <v>70.12401861</v>
      </c>
      <c r="S32" s="8">
        <f t="shared" si="5"/>
        <v>8.948756855</v>
      </c>
      <c r="T32" s="5"/>
      <c r="U32" s="5"/>
      <c r="V32" s="5"/>
      <c r="W32" s="5"/>
      <c r="X32" s="5"/>
      <c r="Y32" s="5"/>
      <c r="Z32" s="5"/>
      <c r="AA32" s="5"/>
    </row>
    <row r="33">
      <c r="A33" s="6">
        <v>32.0</v>
      </c>
      <c r="B33" s="6" t="s">
        <v>50</v>
      </c>
      <c r="C33" s="4">
        <v>0.873</v>
      </c>
      <c r="D33" s="6">
        <v>263.0</v>
      </c>
      <c r="E33" s="6">
        <v>-1.19558376</v>
      </c>
      <c r="F33" s="6">
        <v>-1.0033023</v>
      </c>
      <c r="G33" s="6">
        <v>-1.9075548</v>
      </c>
      <c r="H33" s="7">
        <f t="shared" si="1"/>
        <v>0.8737446782</v>
      </c>
      <c r="I33" s="8">
        <f t="shared" si="2"/>
        <v>78.63702104</v>
      </c>
      <c r="J33" s="5">
        <f>VLOOKUP(B33, Sheet2!A:AW, 42, FALSE)</f>
        <v>-1.06304044</v>
      </c>
      <c r="K33" s="9">
        <f>VLOOKUP(B33, Sheet2!A:AW, 43, FALSE)</f>
        <v>-0.827554463</v>
      </c>
      <c r="L33" s="9">
        <f>VLOOKUP(B33, Sheet2!A:AW, 44, FALSE)</f>
        <v>-1.094302751</v>
      </c>
      <c r="M33" s="9">
        <f>VLOOKUP(B33, Sheet2!A:AW, 45, FALSE)</f>
        <v>63</v>
      </c>
      <c r="N33" s="9">
        <f>VLOOKUP(B33, Sheet2!A:AW, 46, FALSE)</f>
        <v>683</v>
      </c>
      <c r="O33" s="9">
        <f>VLOOKUP(B33, Sheet2!A:AW, 47, FALSE)</f>
        <v>168</v>
      </c>
      <c r="P33" s="9">
        <f>VLOOKUP(B33, Sheet2!A:AW, 48, FALSE)</f>
        <v>161</v>
      </c>
      <c r="Q33" s="7">
        <f t="shared" si="3"/>
        <v>0.7751131561</v>
      </c>
      <c r="R33" s="8">
        <f t="shared" si="4"/>
        <v>69.76018405</v>
      </c>
      <c r="S33" s="8">
        <f t="shared" si="5"/>
        <v>8.87683699</v>
      </c>
      <c r="T33" s="5"/>
      <c r="U33" s="5"/>
      <c r="V33" s="5"/>
      <c r="W33" s="5"/>
      <c r="X33" s="5"/>
      <c r="Y33" s="5"/>
      <c r="Z33" s="5"/>
      <c r="AA33" s="5"/>
    </row>
    <row r="34">
      <c r="A34" s="6">
        <v>33.0</v>
      </c>
      <c r="B34" s="6" t="s">
        <v>51</v>
      </c>
      <c r="C34" s="4">
        <v>0.821</v>
      </c>
      <c r="D34" s="6">
        <v>245.0</v>
      </c>
      <c r="E34" s="6">
        <v>-1.11288949</v>
      </c>
      <c r="F34" s="6">
        <v>-1.0455166</v>
      </c>
      <c r="G34" s="6">
        <v>-1.9200276</v>
      </c>
      <c r="H34" s="7">
        <f t="shared" si="1"/>
        <v>0.852088811</v>
      </c>
      <c r="I34" s="8">
        <f t="shared" si="2"/>
        <v>76.68799299</v>
      </c>
      <c r="J34" s="5">
        <f>VLOOKUP(B34, Sheet2!A:AW, 42, FALSE)</f>
        <v>-1.065977417</v>
      </c>
      <c r="K34" s="9">
        <f>VLOOKUP(B34, Sheet2!A:AW, 43, FALSE)</f>
        <v>-0.774282194</v>
      </c>
      <c r="L34" s="9">
        <f>VLOOKUP(B34, Sheet2!A:AW, 44, FALSE)</f>
        <v>-1.162344369</v>
      </c>
      <c r="M34" s="9">
        <f>VLOOKUP(B34, Sheet2!A:AW, 45, FALSE)</f>
        <v>131</v>
      </c>
      <c r="N34" s="9">
        <f>VLOOKUP(B34, Sheet2!A:AW, 46, FALSE)</f>
        <v>637</v>
      </c>
      <c r="O34" s="9">
        <f>VLOOKUP(B34, Sheet2!A:AW, 47, FALSE)</f>
        <v>180</v>
      </c>
      <c r="P34" s="9">
        <f>VLOOKUP(B34, Sheet2!A:AW, 48, FALSE)</f>
        <v>177</v>
      </c>
      <c r="Q34" s="7">
        <f t="shared" si="3"/>
        <v>0.7547177898</v>
      </c>
      <c r="R34" s="8">
        <f t="shared" si="4"/>
        <v>67.92460108</v>
      </c>
      <c r="S34" s="8">
        <f t="shared" si="5"/>
        <v>8.763391908</v>
      </c>
      <c r="T34" s="5"/>
      <c r="U34" s="5"/>
      <c r="V34" s="5"/>
      <c r="W34" s="5"/>
      <c r="X34" s="5"/>
      <c r="Y34" s="5"/>
      <c r="Z34" s="5"/>
      <c r="AA34" s="5"/>
    </row>
    <row r="35">
      <c r="A35" s="6">
        <v>34.0</v>
      </c>
      <c r="B35" s="6" t="s">
        <v>52</v>
      </c>
      <c r="C35" s="4">
        <v>0.824</v>
      </c>
      <c r="D35" s="6">
        <v>243.0</v>
      </c>
      <c r="E35" s="6">
        <v>-1.22049266</v>
      </c>
      <c r="F35" s="6">
        <v>-0.9894216</v>
      </c>
      <c r="G35" s="6">
        <v>-1.7345608</v>
      </c>
      <c r="H35" s="7">
        <f t="shared" si="1"/>
        <v>0.8568530093</v>
      </c>
      <c r="I35" s="8">
        <f t="shared" si="2"/>
        <v>77.11677084</v>
      </c>
      <c r="J35" s="5">
        <f>VLOOKUP(B35, Sheet2!A:AW, 42, FALSE)</f>
        <v>-1.090307389</v>
      </c>
      <c r="K35" s="9">
        <f>VLOOKUP(B35, Sheet2!A:AW, 43, FALSE)</f>
        <v>-0.847426548</v>
      </c>
      <c r="L35" s="9">
        <f>VLOOKUP(B35, Sheet2!A:AW, 44, FALSE)</f>
        <v>-1.224310233</v>
      </c>
      <c r="M35" s="9">
        <f>VLOOKUP(B35, Sheet2!A:AW, 45, FALSE)</f>
        <v>73</v>
      </c>
      <c r="N35" s="9">
        <f>VLOOKUP(B35, Sheet2!A:AW, 46, FALSE)</f>
        <v>506</v>
      </c>
      <c r="O35" s="9">
        <f>VLOOKUP(B35, Sheet2!A:AW, 47, FALSE)</f>
        <v>199</v>
      </c>
      <c r="P35" s="9">
        <f>VLOOKUP(B35, Sheet2!A:AW, 48, FALSE)</f>
        <v>182</v>
      </c>
      <c r="Q35" s="7">
        <f t="shared" si="3"/>
        <v>0.7608879209</v>
      </c>
      <c r="R35" s="8">
        <f t="shared" si="4"/>
        <v>68.47991288</v>
      </c>
      <c r="S35" s="8">
        <f t="shared" si="5"/>
        <v>8.636857957</v>
      </c>
      <c r="T35" s="5"/>
      <c r="U35" s="5"/>
      <c r="V35" s="5"/>
      <c r="W35" s="5"/>
      <c r="X35" s="5"/>
      <c r="Y35" s="5"/>
      <c r="Z35" s="5"/>
      <c r="AA35" s="5"/>
    </row>
    <row r="36">
      <c r="A36" s="6">
        <v>35.0</v>
      </c>
      <c r="B36" s="6" t="s">
        <v>53</v>
      </c>
      <c r="C36" s="4">
        <v>0.881</v>
      </c>
      <c r="D36" s="6">
        <v>178.0</v>
      </c>
      <c r="E36" s="6">
        <v>-1.14233225</v>
      </c>
      <c r="F36" s="6">
        <v>-1.0443742</v>
      </c>
      <c r="G36" s="6">
        <v>-2.0184059</v>
      </c>
      <c r="H36" s="7">
        <f t="shared" si="1"/>
        <v>0.8733383209</v>
      </c>
      <c r="I36" s="8">
        <f t="shared" si="2"/>
        <v>78.60044888</v>
      </c>
      <c r="J36" s="5">
        <f>VLOOKUP(B36, Sheet2!A:AW, 42, FALSE)</f>
        <v>-1.036640176</v>
      </c>
      <c r="K36" s="9">
        <f>VLOOKUP(B36, Sheet2!A:AW, 43, FALSE)</f>
        <v>-0.791900462</v>
      </c>
      <c r="L36" s="9">
        <f>VLOOKUP(B36, Sheet2!A:AW, 44, FALSE)</f>
        <v>-1.185637092</v>
      </c>
      <c r="M36" s="9">
        <f>VLOOKUP(B36, Sheet2!A:AW, 45, FALSE)</f>
        <v>70</v>
      </c>
      <c r="N36" s="9">
        <f>VLOOKUP(B36, Sheet2!A:AW, 46, FALSE)</f>
        <v>670</v>
      </c>
      <c r="O36" s="9">
        <f>VLOOKUP(B36, Sheet2!A:AW, 47, FALSE)</f>
        <v>115</v>
      </c>
      <c r="P36" s="9">
        <f>VLOOKUP(B36, Sheet2!A:AW, 48, FALSE)</f>
        <v>164</v>
      </c>
      <c r="Q36" s="7">
        <f t="shared" si="3"/>
        <v>0.7788326377</v>
      </c>
      <c r="R36" s="8">
        <f t="shared" si="4"/>
        <v>70.09493739</v>
      </c>
      <c r="S36" s="8">
        <f t="shared" si="5"/>
        <v>8.505511485</v>
      </c>
      <c r="T36" s="5"/>
      <c r="U36" s="5"/>
      <c r="V36" s="5"/>
      <c r="W36" s="5"/>
      <c r="X36" s="5"/>
      <c r="Y36" s="5"/>
      <c r="Z36" s="5"/>
      <c r="AA36" s="5"/>
    </row>
    <row r="37">
      <c r="A37" s="6">
        <v>36.0</v>
      </c>
      <c r="B37" s="6" t="s">
        <v>54</v>
      </c>
      <c r="C37" s="4">
        <v>0.925</v>
      </c>
      <c r="D37" s="6">
        <v>162.0</v>
      </c>
      <c r="E37" s="6">
        <v>-1.15202915</v>
      </c>
      <c r="F37" s="6">
        <v>-1.1006704</v>
      </c>
      <c r="G37" s="6">
        <v>-2.0816455</v>
      </c>
      <c r="H37" s="7">
        <f t="shared" si="1"/>
        <v>0.9002187784</v>
      </c>
      <c r="I37" s="8">
        <f t="shared" si="2"/>
        <v>81.01969006</v>
      </c>
      <c r="J37" s="5">
        <f>VLOOKUP(B37, Sheet2!A:AW, 42, FALSE)</f>
        <v>-1.009853594</v>
      </c>
      <c r="K37" s="9">
        <f>VLOOKUP(B37, Sheet2!A:AW, 43, FALSE)</f>
        <v>-0.854763139</v>
      </c>
      <c r="L37" s="9">
        <f>VLOOKUP(B37, Sheet2!A:AW, 44, FALSE)</f>
        <v>-1.22833403</v>
      </c>
      <c r="M37" s="9">
        <f>VLOOKUP(B37, Sheet2!A:AW, 45, FALSE)</f>
        <v>111</v>
      </c>
      <c r="N37" s="9">
        <f>VLOOKUP(B37, Sheet2!A:AW, 46, FALSE)</f>
        <v>629</v>
      </c>
      <c r="O37" s="9">
        <f>VLOOKUP(B37, Sheet2!A:AW, 47, FALSE)</f>
        <v>123</v>
      </c>
      <c r="P37" s="9">
        <f>VLOOKUP(B37, Sheet2!A:AW, 48, FALSE)</f>
        <v>110</v>
      </c>
      <c r="Q37" s="7">
        <f t="shared" si="3"/>
        <v>0.8071067257</v>
      </c>
      <c r="R37" s="8">
        <f t="shared" si="4"/>
        <v>72.63960531</v>
      </c>
      <c r="S37" s="8">
        <f t="shared" si="5"/>
        <v>8.380084744</v>
      </c>
      <c r="T37" s="5"/>
      <c r="U37" s="5"/>
      <c r="V37" s="5"/>
      <c r="W37" s="5"/>
      <c r="X37" s="5"/>
      <c r="Y37" s="5"/>
      <c r="Z37" s="5"/>
      <c r="AA37" s="5"/>
    </row>
    <row r="38">
      <c r="A38" s="6">
        <v>37.0</v>
      </c>
      <c r="B38" s="6" t="s">
        <v>55</v>
      </c>
      <c r="C38" s="4">
        <v>0.863</v>
      </c>
      <c r="D38" s="6">
        <v>255.0</v>
      </c>
      <c r="E38" s="6">
        <v>-1.16043595</v>
      </c>
      <c r="F38" s="6">
        <v>-1.1396783</v>
      </c>
      <c r="G38" s="6">
        <v>-1.7558089</v>
      </c>
      <c r="H38" s="7">
        <f t="shared" si="1"/>
        <v>0.8768476484</v>
      </c>
      <c r="I38" s="8">
        <f t="shared" si="2"/>
        <v>78.91628836</v>
      </c>
      <c r="J38" s="5">
        <f>VLOOKUP(B38, Sheet2!A:AW, 42, FALSE)</f>
        <v>-1.079807206</v>
      </c>
      <c r="K38" s="9">
        <f>VLOOKUP(B38, Sheet2!A:AW, 43, FALSE)</f>
        <v>-0.910065275</v>
      </c>
      <c r="L38" s="9">
        <f>VLOOKUP(B38, Sheet2!A:AW, 44, FALSE)</f>
        <v>-1.091603805</v>
      </c>
      <c r="M38" s="9">
        <f>VLOOKUP(B38, Sheet2!A:AW, 45, FALSE)</f>
        <v>49</v>
      </c>
      <c r="N38" s="9">
        <f>VLOOKUP(B38, Sheet2!A:AW, 46, FALSE)</f>
        <v>641</v>
      </c>
      <c r="O38" s="9">
        <f>VLOOKUP(B38, Sheet2!A:AW, 47, FALSE)</f>
        <v>172</v>
      </c>
      <c r="P38" s="9">
        <f>VLOOKUP(B38, Sheet2!A:AW, 48, FALSE)</f>
        <v>195</v>
      </c>
      <c r="Q38" s="7">
        <f t="shared" si="3"/>
        <v>0.7842352865</v>
      </c>
      <c r="R38" s="8">
        <f t="shared" si="4"/>
        <v>70.58117579</v>
      </c>
      <c r="S38" s="8">
        <f t="shared" si="5"/>
        <v>8.335112571</v>
      </c>
      <c r="T38" s="5"/>
      <c r="U38" s="5"/>
      <c r="V38" s="5"/>
      <c r="W38" s="5"/>
      <c r="X38" s="5"/>
      <c r="Y38" s="5"/>
      <c r="Z38" s="5"/>
      <c r="AA38" s="5"/>
    </row>
    <row r="39">
      <c r="A39" s="6">
        <v>38.0</v>
      </c>
      <c r="B39" s="6" t="s">
        <v>56</v>
      </c>
      <c r="C39" s="4">
        <v>0.857</v>
      </c>
      <c r="D39" s="6">
        <v>322.0</v>
      </c>
      <c r="E39" s="6">
        <v>-1.1635265</v>
      </c>
      <c r="F39" s="6">
        <v>-1.0945545</v>
      </c>
      <c r="G39" s="6">
        <v>-1.7599052</v>
      </c>
      <c r="H39" s="7">
        <f t="shared" si="1"/>
        <v>0.8694777434</v>
      </c>
      <c r="I39" s="8">
        <f t="shared" si="2"/>
        <v>78.25299691</v>
      </c>
      <c r="J39" s="5">
        <f>VLOOKUP(B39, Sheet2!A:AW, 42, FALSE)</f>
        <v>-0.984527862</v>
      </c>
      <c r="K39" s="9">
        <f>VLOOKUP(B39, Sheet2!A:AW, 43, FALSE)</f>
        <v>-0.830181455</v>
      </c>
      <c r="L39" s="9">
        <f>VLOOKUP(B39, Sheet2!A:AW, 44, FALSE)</f>
        <v>-1.126939813</v>
      </c>
      <c r="M39" s="9">
        <f>VLOOKUP(B39, Sheet2!A:AW, 45, FALSE)</f>
        <v>87</v>
      </c>
      <c r="N39" s="9">
        <f>VLOOKUP(B39, Sheet2!A:AW, 46, FALSE)</f>
        <v>917</v>
      </c>
      <c r="O39" s="9">
        <f>VLOOKUP(B39, Sheet2!A:AW, 47, FALSE)</f>
        <v>176</v>
      </c>
      <c r="P39" s="9">
        <f>VLOOKUP(B39, Sheet2!A:AW, 48, FALSE)</f>
        <v>182</v>
      </c>
      <c r="Q39" s="7">
        <f t="shared" si="3"/>
        <v>0.7777544061</v>
      </c>
      <c r="R39" s="8">
        <f t="shared" si="4"/>
        <v>69.99789655</v>
      </c>
      <c r="S39" s="8">
        <f t="shared" si="5"/>
        <v>8.25510036</v>
      </c>
      <c r="T39" s="5"/>
      <c r="U39" s="5"/>
      <c r="V39" s="5"/>
      <c r="W39" s="5"/>
      <c r="X39" s="5"/>
      <c r="Y39" s="5"/>
      <c r="Z39" s="5"/>
      <c r="AA39" s="5"/>
    </row>
    <row r="40">
      <c r="A40" s="6">
        <v>39.0</v>
      </c>
      <c r="B40" s="6" t="s">
        <v>57</v>
      </c>
      <c r="C40" s="4">
        <v>0.913</v>
      </c>
      <c r="D40" s="6">
        <v>159.0</v>
      </c>
      <c r="E40" s="6">
        <v>-1.21498096</v>
      </c>
      <c r="F40" s="6">
        <v>-1.1030455</v>
      </c>
      <c r="G40" s="6">
        <v>-1.9011554</v>
      </c>
      <c r="H40" s="7">
        <f t="shared" si="1"/>
        <v>0.9033091377</v>
      </c>
      <c r="I40" s="8">
        <f t="shared" si="2"/>
        <v>81.29782239</v>
      </c>
      <c r="J40" s="5">
        <f>VLOOKUP(B40, Sheet2!A:AW, 42, FALSE)</f>
        <v>-1.11485661</v>
      </c>
      <c r="K40" s="9">
        <f>VLOOKUP(B40, Sheet2!A:AW, 43, FALSE)</f>
        <v>-0.963277517</v>
      </c>
      <c r="L40" s="9">
        <f>VLOOKUP(B40, Sheet2!A:AW, 44, FALSE)</f>
        <v>-1.152828735</v>
      </c>
      <c r="M40" s="9">
        <f>VLOOKUP(B40, Sheet2!A:AW, 45, FALSE)</f>
        <v>42</v>
      </c>
      <c r="N40" s="9">
        <f>VLOOKUP(B40, Sheet2!A:AW, 46, FALSE)</f>
        <v>449</v>
      </c>
      <c r="O40" s="9">
        <f>VLOOKUP(B40, Sheet2!A:AW, 47, FALSE)</f>
        <v>143</v>
      </c>
      <c r="P40" s="9">
        <f>VLOOKUP(B40, Sheet2!A:AW, 48, FALSE)</f>
        <v>163</v>
      </c>
      <c r="Q40" s="7">
        <f t="shared" si="3"/>
        <v>0.8122838712</v>
      </c>
      <c r="R40" s="8">
        <f t="shared" si="4"/>
        <v>73.10554841</v>
      </c>
      <c r="S40" s="8">
        <f t="shared" si="5"/>
        <v>8.192273983</v>
      </c>
      <c r="T40" s="5"/>
      <c r="U40" s="5"/>
      <c r="V40" s="5"/>
      <c r="W40" s="5"/>
      <c r="X40" s="5"/>
      <c r="Y40" s="5"/>
      <c r="Z40" s="5"/>
      <c r="AA40" s="5"/>
    </row>
    <row r="41">
      <c r="A41" s="6">
        <v>40.0</v>
      </c>
      <c r="B41" s="6" t="s">
        <v>58</v>
      </c>
      <c r="C41" s="4">
        <v>0.815</v>
      </c>
      <c r="D41" s="6">
        <v>291.0</v>
      </c>
      <c r="E41" s="6">
        <v>-1.10259452</v>
      </c>
      <c r="F41" s="6">
        <v>-1.0472367</v>
      </c>
      <c r="G41" s="6">
        <v>-1.8111026</v>
      </c>
      <c r="H41" s="7">
        <f t="shared" si="1"/>
        <v>0.8364925468</v>
      </c>
      <c r="I41" s="8">
        <f t="shared" si="2"/>
        <v>75.28432921</v>
      </c>
      <c r="J41" s="5">
        <f>VLOOKUP(B41, Sheet2!A:AW, 42, FALSE)</f>
        <v>-0.989351318</v>
      </c>
      <c r="K41" s="9">
        <f>VLOOKUP(B41, Sheet2!A:AW, 43, FALSE)</f>
        <v>-0.800985362</v>
      </c>
      <c r="L41" s="9">
        <f>VLOOKUP(B41, Sheet2!A:AW, 44, FALSE)</f>
        <v>-1.121881067</v>
      </c>
      <c r="M41" s="9">
        <f>VLOOKUP(B41, Sheet2!A:AW, 45, FALSE)</f>
        <v>110</v>
      </c>
      <c r="N41" s="9">
        <f>VLOOKUP(B41, Sheet2!A:AW, 46, FALSE)</f>
        <v>745</v>
      </c>
      <c r="O41" s="9">
        <f>VLOOKUP(B41, Sheet2!A:AW, 47, FALSE)</f>
        <v>176</v>
      </c>
      <c r="P41" s="9">
        <f>VLOOKUP(B41, Sheet2!A:AW, 48, FALSE)</f>
        <v>163</v>
      </c>
      <c r="Q41" s="7">
        <f t="shared" si="3"/>
        <v>0.7487476205</v>
      </c>
      <c r="R41" s="8">
        <f t="shared" si="4"/>
        <v>67.38728584</v>
      </c>
      <c r="S41" s="8">
        <f t="shared" si="5"/>
        <v>7.897043364</v>
      </c>
      <c r="T41" s="5"/>
      <c r="U41" s="5"/>
      <c r="V41" s="5"/>
      <c r="W41" s="5"/>
      <c r="X41" s="5"/>
      <c r="Y41" s="5"/>
      <c r="Z41" s="5"/>
      <c r="AA41" s="5"/>
    </row>
    <row r="42">
      <c r="A42" s="6">
        <v>41.0</v>
      </c>
      <c r="B42" s="6" t="s">
        <v>59</v>
      </c>
      <c r="C42" s="4">
        <v>0.8</v>
      </c>
      <c r="D42" s="6">
        <v>294.0</v>
      </c>
      <c r="E42" s="6">
        <v>-1.04154451</v>
      </c>
      <c r="F42" s="6">
        <v>-0.9722447</v>
      </c>
      <c r="G42" s="6">
        <v>-1.9026132</v>
      </c>
      <c r="H42" s="7">
        <f t="shared" si="1"/>
        <v>0.8026973443</v>
      </c>
      <c r="I42" s="8">
        <f t="shared" si="2"/>
        <v>72.24276099</v>
      </c>
      <c r="J42" s="5">
        <f>VLOOKUP(B42, Sheet2!A:AW, 42, FALSE)</f>
        <v>-0.980733986</v>
      </c>
      <c r="K42" s="9">
        <f>VLOOKUP(B42, Sheet2!A:AW, 43, FALSE)</f>
        <v>-0.817499823</v>
      </c>
      <c r="L42" s="9">
        <f>VLOOKUP(B42, Sheet2!A:AW, 44, FALSE)</f>
        <v>-1.193634583</v>
      </c>
      <c r="M42" s="9">
        <f>VLOOKUP(B42, Sheet2!A:AW, 45, FALSE)</f>
        <v>130</v>
      </c>
      <c r="N42" s="9">
        <f>VLOOKUP(B42, Sheet2!A:AW, 46, FALSE)</f>
        <v>674</v>
      </c>
      <c r="O42" s="9">
        <f>VLOOKUP(B42, Sheet2!A:AW, 47, FALSE)</f>
        <v>196</v>
      </c>
      <c r="P42" s="9">
        <f>VLOOKUP(B42, Sheet2!A:AW, 48, FALSE)</f>
        <v>228</v>
      </c>
      <c r="Q42" s="7">
        <f t="shared" si="3"/>
        <v>0.7151696133</v>
      </c>
      <c r="R42" s="8">
        <f t="shared" si="4"/>
        <v>64.3652652</v>
      </c>
      <c r="S42" s="8">
        <f t="shared" si="5"/>
        <v>7.87749579</v>
      </c>
      <c r="T42" s="5"/>
      <c r="U42" s="5"/>
      <c r="V42" s="5"/>
      <c r="W42" s="5"/>
      <c r="X42" s="5"/>
      <c r="Y42" s="5"/>
      <c r="Z42" s="5"/>
      <c r="AA42" s="5"/>
    </row>
    <row r="43">
      <c r="A43" s="6">
        <v>42.0</v>
      </c>
      <c r="B43" s="6" t="s">
        <v>60</v>
      </c>
      <c r="C43" s="4">
        <v>0.819</v>
      </c>
      <c r="D43" s="6">
        <v>176.0</v>
      </c>
      <c r="E43" s="6">
        <v>-1.08993089</v>
      </c>
      <c r="F43" s="6">
        <v>-1.0296919</v>
      </c>
      <c r="G43" s="6">
        <v>-1.8561055</v>
      </c>
      <c r="H43" s="7">
        <f t="shared" si="1"/>
        <v>0.8266801765</v>
      </c>
      <c r="I43" s="8">
        <f t="shared" si="2"/>
        <v>74.40121588</v>
      </c>
      <c r="J43" s="5">
        <f>VLOOKUP(B43, Sheet2!A:AW, 42, FALSE)</f>
        <v>-0.95785251</v>
      </c>
      <c r="K43" s="9">
        <f>VLOOKUP(B43, Sheet2!A:AW, 43, FALSE)</f>
        <v>-0.887560575</v>
      </c>
      <c r="L43" s="9">
        <f>VLOOKUP(B43, Sheet2!A:AW, 44, FALSE)</f>
        <v>-1.115207206</v>
      </c>
      <c r="M43" s="9">
        <f>VLOOKUP(B43, Sheet2!A:AW, 45, FALSE)</f>
        <v>77</v>
      </c>
      <c r="N43" s="9">
        <f>VLOOKUP(B43, Sheet2!A:AW, 46, FALSE)</f>
        <v>448</v>
      </c>
      <c r="O43" s="9">
        <f>VLOOKUP(B43, Sheet2!A:AW, 47, FALSE)</f>
        <v>104</v>
      </c>
      <c r="P43" s="9">
        <f>VLOOKUP(B43, Sheet2!A:AW, 48, FALSE)</f>
        <v>139</v>
      </c>
      <c r="Q43" s="7">
        <f t="shared" si="3"/>
        <v>0.7392569036</v>
      </c>
      <c r="R43" s="8">
        <f t="shared" si="4"/>
        <v>66.53312132</v>
      </c>
      <c r="S43" s="8">
        <f t="shared" si="5"/>
        <v>7.868094561</v>
      </c>
      <c r="T43" s="5"/>
      <c r="U43" s="5"/>
      <c r="V43" s="5"/>
      <c r="W43" s="5"/>
      <c r="X43" s="5"/>
      <c r="Y43" s="5"/>
      <c r="Z43" s="5"/>
      <c r="AA43" s="5"/>
    </row>
    <row r="44">
      <c r="A44" s="6">
        <v>43.0</v>
      </c>
      <c r="B44" s="6" t="s">
        <v>61</v>
      </c>
      <c r="C44" s="4">
        <v>0.803</v>
      </c>
      <c r="D44" s="6">
        <v>333.0</v>
      </c>
      <c r="E44" s="6">
        <v>-1.00321339</v>
      </c>
      <c r="F44" s="6">
        <v>-1.0394602</v>
      </c>
      <c r="G44" s="6">
        <v>-1.810734</v>
      </c>
      <c r="H44" s="7">
        <f t="shared" si="1"/>
        <v>0.795463649</v>
      </c>
      <c r="I44" s="8">
        <f t="shared" si="2"/>
        <v>71.59172841</v>
      </c>
      <c r="J44" s="5">
        <f>VLOOKUP(B44, Sheet2!A:AW, 42, FALSE)</f>
        <v>-0.992759457</v>
      </c>
      <c r="K44" s="9">
        <f>VLOOKUP(B44, Sheet2!A:AW, 43, FALSE)</f>
        <v>-0.862764585</v>
      </c>
      <c r="L44" s="9">
        <f>VLOOKUP(B44, Sheet2!A:AW, 44, FALSE)</f>
        <v>-1.116029204</v>
      </c>
      <c r="M44" s="9">
        <f>VLOOKUP(B44, Sheet2!A:AW, 45, FALSE)</f>
        <v>116</v>
      </c>
      <c r="N44" s="9">
        <f>VLOOKUP(B44, Sheet2!A:AW, 46, FALSE)</f>
        <v>681</v>
      </c>
      <c r="O44" s="9">
        <f>VLOOKUP(B44, Sheet2!A:AW, 47, FALSE)</f>
        <v>207</v>
      </c>
      <c r="P44" s="9">
        <f>VLOOKUP(B44, Sheet2!A:AW, 48, FALSE)</f>
        <v>258</v>
      </c>
      <c r="Q44" s="7">
        <f t="shared" si="3"/>
        <v>0.7087402431</v>
      </c>
      <c r="R44" s="8">
        <f t="shared" si="4"/>
        <v>63.78662188</v>
      </c>
      <c r="S44" s="8">
        <f t="shared" si="5"/>
        <v>7.805106528</v>
      </c>
      <c r="T44" s="5"/>
      <c r="U44" s="5"/>
      <c r="V44" s="5"/>
      <c r="W44" s="5"/>
      <c r="X44" s="5"/>
      <c r="Y44" s="5"/>
      <c r="Z44" s="5"/>
      <c r="AA44" s="5"/>
    </row>
    <row r="45">
      <c r="A45" s="6">
        <v>44.0</v>
      </c>
      <c r="B45" s="6" t="s">
        <v>62</v>
      </c>
      <c r="C45" s="4">
        <v>0.843</v>
      </c>
      <c r="D45" s="6">
        <v>306.0</v>
      </c>
      <c r="E45" s="6">
        <v>-1.06419171</v>
      </c>
      <c r="F45" s="6">
        <v>-1.0538103</v>
      </c>
      <c r="G45" s="6">
        <v>-1.8016985</v>
      </c>
      <c r="H45" s="7">
        <f t="shared" si="1"/>
        <v>0.8220195365</v>
      </c>
      <c r="I45" s="8">
        <f t="shared" si="2"/>
        <v>73.98175828</v>
      </c>
      <c r="J45" s="5">
        <f>VLOOKUP(B45, Sheet2!A:AW, 42, FALSE)</f>
        <v>-1.113328102</v>
      </c>
      <c r="K45" s="9">
        <f>VLOOKUP(B45, Sheet2!A:AW, 43, FALSE)</f>
        <v>-0.81945213</v>
      </c>
      <c r="L45" s="9">
        <f>VLOOKUP(B45, Sheet2!A:AW, 44, FALSE)</f>
        <v>-1.189051583</v>
      </c>
      <c r="M45" s="9">
        <f>VLOOKUP(B45, Sheet2!A:AW, 45, FALSE)</f>
        <v>103</v>
      </c>
      <c r="N45" s="9">
        <f>VLOOKUP(B45, Sheet2!A:AW, 46, FALSE)</f>
        <v>727</v>
      </c>
      <c r="O45" s="9">
        <f>VLOOKUP(B45, Sheet2!A:AW, 47, FALSE)</f>
        <v>299</v>
      </c>
      <c r="P45" s="9">
        <f>VLOOKUP(B45, Sheet2!A:AW, 48, FALSE)</f>
        <v>256</v>
      </c>
      <c r="Q45" s="7">
        <f t="shared" si="3"/>
        <v>0.7359646755</v>
      </c>
      <c r="R45" s="8">
        <f t="shared" si="4"/>
        <v>66.23682079</v>
      </c>
      <c r="S45" s="8">
        <f t="shared" si="5"/>
        <v>7.744937493</v>
      </c>
      <c r="T45" s="5"/>
      <c r="U45" s="5"/>
      <c r="V45" s="5"/>
      <c r="W45" s="5"/>
      <c r="X45" s="5"/>
      <c r="Y45" s="5"/>
      <c r="Z45" s="5"/>
      <c r="AA45" s="5"/>
    </row>
    <row r="46">
      <c r="A46" s="6">
        <v>45.0</v>
      </c>
      <c r="B46" s="6" t="s">
        <v>63</v>
      </c>
      <c r="C46" s="4">
        <v>0.859</v>
      </c>
      <c r="D46" s="6">
        <v>188.0</v>
      </c>
      <c r="E46" s="6">
        <v>-1.17445167</v>
      </c>
      <c r="F46" s="6">
        <v>-1.0270773</v>
      </c>
      <c r="G46" s="6">
        <v>-1.8933636</v>
      </c>
      <c r="H46" s="7">
        <f t="shared" si="1"/>
        <v>0.8661227093</v>
      </c>
      <c r="I46" s="8">
        <f t="shared" si="2"/>
        <v>77.95104383</v>
      </c>
      <c r="J46" s="5">
        <f>VLOOKUP(B46, Sheet2!A:AW, 42, FALSE)</f>
        <v>-0.995153468</v>
      </c>
      <c r="K46" s="9">
        <f>VLOOKUP(B46, Sheet2!A:AW, 43, FALSE)</f>
        <v>-0.822799546</v>
      </c>
      <c r="L46" s="9">
        <f>VLOOKUP(B46, Sheet2!A:AW, 44, FALSE)</f>
        <v>-1.126596348</v>
      </c>
      <c r="M46" s="9">
        <f>VLOOKUP(B46, Sheet2!A:AW, 45, FALSE)</f>
        <v>69</v>
      </c>
      <c r="N46" s="9">
        <f>VLOOKUP(B46, Sheet2!A:AW, 46, FALSE)</f>
        <v>699</v>
      </c>
      <c r="O46" s="9">
        <f>VLOOKUP(B46, Sheet2!A:AW, 47, FALSE)</f>
        <v>112</v>
      </c>
      <c r="P46" s="9">
        <f>VLOOKUP(B46, Sheet2!A:AW, 48, FALSE)</f>
        <v>134</v>
      </c>
      <c r="Q46" s="7">
        <f t="shared" si="3"/>
        <v>0.7806710043</v>
      </c>
      <c r="R46" s="8">
        <f t="shared" si="4"/>
        <v>70.26039039</v>
      </c>
      <c r="S46" s="8">
        <f t="shared" si="5"/>
        <v>7.690653447</v>
      </c>
      <c r="T46" s="5"/>
      <c r="U46" s="5"/>
      <c r="V46" s="5"/>
      <c r="W46" s="5"/>
      <c r="X46" s="5"/>
      <c r="Y46" s="5"/>
      <c r="Z46" s="5"/>
      <c r="AA46" s="5"/>
    </row>
    <row r="47">
      <c r="A47" s="6">
        <v>46.0</v>
      </c>
      <c r="B47" s="6" t="s">
        <v>64</v>
      </c>
      <c r="C47" s="4">
        <v>0.889</v>
      </c>
      <c r="D47" s="6">
        <v>317.0</v>
      </c>
      <c r="E47" s="6">
        <v>-1.12830126</v>
      </c>
      <c r="F47" s="6">
        <v>-1.0784696</v>
      </c>
      <c r="G47" s="6">
        <v>-1.8181723</v>
      </c>
      <c r="H47" s="7">
        <f t="shared" si="1"/>
        <v>0.8578423987</v>
      </c>
      <c r="I47" s="8">
        <f t="shared" si="2"/>
        <v>77.20581588</v>
      </c>
      <c r="J47" s="5">
        <f>VLOOKUP(B47, Sheet2!A:AW, 42, FALSE)</f>
        <v>-1.056073261</v>
      </c>
      <c r="K47" s="9">
        <f>VLOOKUP(B47, Sheet2!A:AW, 43, FALSE)</f>
        <v>-0.78811032</v>
      </c>
      <c r="L47" s="9">
        <f>VLOOKUP(B47, Sheet2!A:AW, 44, FALSE)</f>
        <v>-1.179079127</v>
      </c>
      <c r="M47" s="9">
        <f>VLOOKUP(B47, Sheet2!A:AW, 45, FALSE)</f>
        <v>92</v>
      </c>
      <c r="N47" s="9">
        <f>VLOOKUP(B47, Sheet2!A:AW, 46, FALSE)</f>
        <v>803</v>
      </c>
      <c r="O47" s="9">
        <f>VLOOKUP(B47, Sheet2!A:AW, 47, FALSE)</f>
        <v>216</v>
      </c>
      <c r="P47" s="9">
        <f>VLOOKUP(B47, Sheet2!A:AW, 48, FALSE)</f>
        <v>176</v>
      </c>
      <c r="Q47" s="7">
        <f t="shared" si="3"/>
        <v>0.7724047506</v>
      </c>
      <c r="R47" s="8">
        <f t="shared" si="4"/>
        <v>69.51642755</v>
      </c>
      <c r="S47" s="8">
        <f t="shared" si="5"/>
        <v>7.68938833</v>
      </c>
      <c r="T47" s="5"/>
      <c r="U47" s="5"/>
      <c r="V47" s="5"/>
      <c r="W47" s="5"/>
      <c r="X47" s="5"/>
      <c r="Y47" s="5"/>
      <c r="Z47" s="5"/>
      <c r="AA47" s="5"/>
    </row>
    <row r="48">
      <c r="A48" s="6">
        <v>47.0</v>
      </c>
      <c r="B48" s="6" t="s">
        <v>65</v>
      </c>
      <c r="C48" s="4">
        <v>0.884</v>
      </c>
      <c r="D48" s="6">
        <v>244.0</v>
      </c>
      <c r="E48" s="6">
        <v>-1.18239553</v>
      </c>
      <c r="F48" s="6">
        <v>-1.0689236</v>
      </c>
      <c r="G48" s="6">
        <v>-1.6356215</v>
      </c>
      <c r="H48" s="7">
        <f t="shared" si="1"/>
        <v>0.8503410337</v>
      </c>
      <c r="I48" s="8">
        <f t="shared" si="2"/>
        <v>76.53069303</v>
      </c>
      <c r="J48" s="5">
        <f>VLOOKUP(B48, Sheet2!A:AW, 42, FALSE)</f>
        <v>-1.006729344</v>
      </c>
      <c r="K48" s="9">
        <f>VLOOKUP(B48, Sheet2!A:AW, 43, FALSE)</f>
        <v>-0.803292768</v>
      </c>
      <c r="L48" s="9">
        <f>VLOOKUP(B48, Sheet2!A:AW, 44, FALSE)</f>
        <v>-1.161277019</v>
      </c>
      <c r="M48" s="9">
        <f>VLOOKUP(B48, Sheet2!A:AW, 45, FALSE)</f>
        <v>102</v>
      </c>
      <c r="N48" s="9">
        <f>VLOOKUP(B48, Sheet2!A:AW, 46, FALSE)</f>
        <v>797</v>
      </c>
      <c r="O48" s="9">
        <f>VLOOKUP(B48, Sheet2!A:AW, 47, FALSE)</f>
        <v>202</v>
      </c>
      <c r="P48" s="9">
        <f>VLOOKUP(B48, Sheet2!A:AW, 48, FALSE)</f>
        <v>157</v>
      </c>
      <c r="Q48" s="7">
        <f t="shared" si="3"/>
        <v>0.7649738592</v>
      </c>
      <c r="R48" s="8">
        <f t="shared" si="4"/>
        <v>68.84764733</v>
      </c>
      <c r="S48" s="8">
        <f t="shared" si="5"/>
        <v>7.683045704</v>
      </c>
      <c r="T48" s="5"/>
      <c r="U48" s="5"/>
      <c r="V48" s="5"/>
      <c r="W48" s="5"/>
      <c r="X48" s="5"/>
      <c r="Y48" s="5"/>
      <c r="Z48" s="5"/>
      <c r="AA48" s="5"/>
    </row>
    <row r="49">
      <c r="A49" s="6">
        <v>48.0</v>
      </c>
      <c r="B49" s="6" t="s">
        <v>66</v>
      </c>
      <c r="C49" s="4">
        <v>0.79</v>
      </c>
      <c r="D49" s="6">
        <v>235.0</v>
      </c>
      <c r="E49" s="6">
        <v>-1.11217573</v>
      </c>
      <c r="F49" s="6">
        <v>-0.893792</v>
      </c>
      <c r="G49" s="6">
        <v>-1.670911</v>
      </c>
      <c r="H49" s="7">
        <f t="shared" si="1"/>
        <v>0.7773570936</v>
      </c>
      <c r="I49" s="8">
        <f t="shared" si="2"/>
        <v>69.96213843</v>
      </c>
      <c r="J49" s="5">
        <f>VLOOKUP(B49, Sheet2!A:AW, 42, FALSE)</f>
        <v>-1.030400389</v>
      </c>
      <c r="K49" s="9">
        <f>VLOOKUP(B49, Sheet2!A:AW, 43, FALSE)</f>
        <v>-0.802335897</v>
      </c>
      <c r="L49" s="9">
        <f>VLOOKUP(B49, Sheet2!A:AW, 44, FALSE)</f>
        <v>-1.006394994</v>
      </c>
      <c r="M49" s="9">
        <f>VLOOKUP(B49, Sheet2!A:AW, 45, FALSE)</f>
        <v>89</v>
      </c>
      <c r="N49" s="9">
        <f>VLOOKUP(B49, Sheet2!A:AW, 46, FALSE)</f>
        <v>504</v>
      </c>
      <c r="O49" s="9">
        <f>VLOOKUP(B49, Sheet2!A:AW, 47, FALSE)</f>
        <v>202</v>
      </c>
      <c r="P49" s="9">
        <f>VLOOKUP(B49, Sheet2!A:AW, 48, FALSE)</f>
        <v>180</v>
      </c>
      <c r="Q49" s="7">
        <f t="shared" si="3"/>
        <v>0.6920972125</v>
      </c>
      <c r="R49" s="8">
        <f t="shared" si="4"/>
        <v>62.28874912</v>
      </c>
      <c r="S49" s="8">
        <f t="shared" si="5"/>
        <v>7.673389305</v>
      </c>
      <c r="T49" s="5"/>
      <c r="U49" s="5"/>
      <c r="V49" s="5"/>
      <c r="W49" s="5"/>
      <c r="X49" s="5"/>
      <c r="Y49" s="5"/>
      <c r="Z49" s="5"/>
      <c r="AA49" s="5"/>
    </row>
    <row r="50">
      <c r="A50" s="6">
        <v>49.0</v>
      </c>
      <c r="B50" s="6" t="s">
        <v>67</v>
      </c>
      <c r="C50" s="4">
        <v>0.783</v>
      </c>
      <c r="D50" s="6">
        <v>194.0</v>
      </c>
      <c r="E50" s="6">
        <v>-1.04814172</v>
      </c>
      <c r="F50" s="6">
        <v>-1.0180915</v>
      </c>
      <c r="G50" s="6">
        <v>-1.8986806</v>
      </c>
      <c r="H50" s="7">
        <f t="shared" si="1"/>
        <v>0.8126697527</v>
      </c>
      <c r="I50" s="8">
        <f t="shared" si="2"/>
        <v>73.14027774</v>
      </c>
      <c r="J50" s="5">
        <f>VLOOKUP(B50, Sheet2!A:AW, 42, FALSE)</f>
        <v>-1.012005358</v>
      </c>
      <c r="K50" s="9">
        <f>VLOOKUP(B50, Sheet2!A:AW, 43, FALSE)</f>
        <v>-0.761969304</v>
      </c>
      <c r="L50" s="9">
        <f>VLOOKUP(B50, Sheet2!A:AW, 44, FALSE)</f>
        <v>-1.122506244</v>
      </c>
      <c r="M50" s="9">
        <f>VLOOKUP(B50, Sheet2!A:AW, 45, FALSE)</f>
        <v>75</v>
      </c>
      <c r="N50" s="9">
        <f>VLOOKUP(B50, Sheet2!A:AW, 46, FALSE)</f>
        <v>469</v>
      </c>
      <c r="O50" s="9">
        <f>VLOOKUP(B50, Sheet2!A:AW, 47, FALSE)</f>
        <v>123</v>
      </c>
      <c r="P50" s="9">
        <f>VLOOKUP(B50, Sheet2!A:AW, 48, FALSE)</f>
        <v>124</v>
      </c>
      <c r="Q50" s="7">
        <f t="shared" si="3"/>
        <v>0.7284627086</v>
      </c>
      <c r="R50" s="8">
        <f t="shared" si="4"/>
        <v>65.56164378</v>
      </c>
      <c r="S50" s="8">
        <f t="shared" si="5"/>
        <v>7.578633964</v>
      </c>
      <c r="T50" s="5"/>
      <c r="U50" s="5"/>
      <c r="V50" s="5"/>
      <c r="W50" s="5"/>
      <c r="X50" s="5"/>
      <c r="Y50" s="5"/>
      <c r="Z50" s="5"/>
      <c r="AA50" s="5"/>
    </row>
    <row r="51">
      <c r="A51" s="6">
        <v>50.0</v>
      </c>
      <c r="B51" s="6" t="s">
        <v>68</v>
      </c>
      <c r="C51" s="4">
        <v>0.888</v>
      </c>
      <c r="D51" s="6">
        <v>183.0</v>
      </c>
      <c r="E51" s="6">
        <v>-1.16445265</v>
      </c>
      <c r="F51" s="6">
        <v>-1.0572677</v>
      </c>
      <c r="G51" s="6">
        <v>-1.8484185</v>
      </c>
      <c r="H51" s="7">
        <f t="shared" si="1"/>
        <v>0.8642741001</v>
      </c>
      <c r="I51" s="8">
        <f t="shared" si="2"/>
        <v>77.78466901</v>
      </c>
      <c r="J51" s="5">
        <f>VLOOKUP(B51, Sheet2!A:AW, 42, FALSE)</f>
        <v>-1.04246509</v>
      </c>
      <c r="K51" s="9">
        <f>VLOOKUP(B51, Sheet2!A:AW, 43, FALSE)</f>
        <v>-0.904974635</v>
      </c>
      <c r="L51" s="9">
        <f>VLOOKUP(B51, Sheet2!A:AW, 44, FALSE)</f>
        <v>-1.091493606</v>
      </c>
      <c r="M51" s="9">
        <f>VLOOKUP(B51, Sheet2!A:AW, 45, FALSE)</f>
        <v>114</v>
      </c>
      <c r="N51" s="9">
        <f>VLOOKUP(B51, Sheet2!A:AW, 46, FALSE)</f>
        <v>595</v>
      </c>
      <c r="O51" s="9">
        <f>VLOOKUP(B51, Sheet2!A:AW, 47, FALSE)</f>
        <v>172</v>
      </c>
      <c r="P51" s="9">
        <f>VLOOKUP(B51, Sheet2!A:AW, 48, FALSE)</f>
        <v>149</v>
      </c>
      <c r="Q51" s="7">
        <f t="shared" si="3"/>
        <v>0.7811048545</v>
      </c>
      <c r="R51" s="8">
        <f t="shared" si="4"/>
        <v>70.2994369</v>
      </c>
      <c r="S51" s="8">
        <f t="shared" si="5"/>
        <v>7.485232104</v>
      </c>
      <c r="T51" s="5"/>
      <c r="U51" s="5"/>
      <c r="V51" s="5"/>
      <c r="W51" s="5"/>
      <c r="X51" s="5"/>
      <c r="Y51" s="5"/>
      <c r="Z51" s="5"/>
      <c r="AA51" s="5"/>
    </row>
    <row r="52">
      <c r="A52" s="6">
        <v>51.0</v>
      </c>
      <c r="B52" s="6" t="s">
        <v>69</v>
      </c>
      <c r="C52" s="4">
        <v>0.879</v>
      </c>
      <c r="D52" s="6">
        <v>216.0</v>
      </c>
      <c r="E52" s="6">
        <v>-1.23144954</v>
      </c>
      <c r="F52" s="6">
        <v>-1.0446405</v>
      </c>
      <c r="G52" s="6">
        <v>-1.7982128</v>
      </c>
      <c r="H52" s="7">
        <f t="shared" si="1"/>
        <v>0.8834741579</v>
      </c>
      <c r="I52" s="8">
        <f t="shared" si="2"/>
        <v>79.51267421</v>
      </c>
      <c r="J52" s="5">
        <f>VLOOKUP(B52, Sheet2!A:AW, 42, FALSE)</f>
        <v>-1.112457114</v>
      </c>
      <c r="K52" s="9">
        <f>VLOOKUP(B52, Sheet2!A:AW, 43, FALSE)</f>
        <v>-0.848447156</v>
      </c>
      <c r="L52" s="9">
        <f>VLOOKUP(B52, Sheet2!A:AW, 44, FALSE)</f>
        <v>-1.125018413</v>
      </c>
      <c r="M52" s="9">
        <f>VLOOKUP(B52, Sheet2!A:AW, 45, FALSE)</f>
        <v>48</v>
      </c>
      <c r="N52" s="9">
        <f>VLOOKUP(B52, Sheet2!A:AW, 46, FALSE)</f>
        <v>613</v>
      </c>
      <c r="O52" s="9">
        <f>VLOOKUP(B52, Sheet2!A:AW, 47, FALSE)</f>
        <v>160</v>
      </c>
      <c r="P52" s="9">
        <f>VLOOKUP(B52, Sheet2!A:AW, 48, FALSE)</f>
        <v>151</v>
      </c>
      <c r="Q52" s="7">
        <f t="shared" si="3"/>
        <v>0.800714682</v>
      </c>
      <c r="R52" s="8">
        <f t="shared" si="4"/>
        <v>72.06432138</v>
      </c>
      <c r="S52" s="8">
        <f t="shared" si="5"/>
        <v>7.448352824</v>
      </c>
      <c r="T52" s="5"/>
      <c r="U52" s="5"/>
      <c r="V52" s="5"/>
      <c r="W52" s="5"/>
      <c r="X52" s="5"/>
      <c r="Y52" s="5"/>
      <c r="Z52" s="5"/>
      <c r="AA52" s="5"/>
    </row>
    <row r="53">
      <c r="A53" s="6">
        <v>52.0</v>
      </c>
      <c r="B53" s="6" t="s">
        <v>70</v>
      </c>
      <c r="C53" s="4">
        <v>0.829</v>
      </c>
      <c r="D53" s="6">
        <v>353.0</v>
      </c>
      <c r="E53" s="6">
        <v>-1.08566607</v>
      </c>
      <c r="F53" s="6">
        <v>-0.9867087</v>
      </c>
      <c r="G53" s="6">
        <v>-1.8804052</v>
      </c>
      <c r="H53" s="7">
        <f t="shared" si="1"/>
        <v>0.8248260283</v>
      </c>
      <c r="I53" s="8">
        <f t="shared" si="2"/>
        <v>74.23434255</v>
      </c>
      <c r="J53" s="5">
        <f>VLOOKUP(B53, Sheet2!A:AW, 42, FALSE)</f>
        <v>-1.002970531</v>
      </c>
      <c r="K53" s="9">
        <f>VLOOKUP(B53, Sheet2!A:AW, 43, FALSE)</f>
        <v>-0.846057872</v>
      </c>
      <c r="L53" s="9">
        <f>VLOOKUP(B53, Sheet2!A:AW, 44, FALSE)</f>
        <v>-1.118360812</v>
      </c>
      <c r="M53" s="9">
        <f>VLOOKUP(B53, Sheet2!A:AW, 45, FALSE)</f>
        <v>150</v>
      </c>
      <c r="N53" s="9">
        <f>VLOOKUP(B53, Sheet2!A:AW, 46, FALSE)</f>
        <v>839</v>
      </c>
      <c r="O53" s="9">
        <f>VLOOKUP(B53, Sheet2!A:AW, 47, FALSE)</f>
        <v>239</v>
      </c>
      <c r="P53" s="9">
        <f>VLOOKUP(B53, Sheet2!A:AW, 48, FALSE)</f>
        <v>222</v>
      </c>
      <c r="Q53" s="7">
        <f t="shared" si="3"/>
        <v>0.7429675072</v>
      </c>
      <c r="R53" s="8">
        <f t="shared" si="4"/>
        <v>66.86707565</v>
      </c>
      <c r="S53" s="8">
        <f t="shared" si="5"/>
        <v>7.367266896</v>
      </c>
      <c r="T53" s="5"/>
      <c r="U53" s="5"/>
      <c r="V53" s="5"/>
      <c r="W53" s="5"/>
      <c r="X53" s="5"/>
      <c r="Y53" s="5"/>
      <c r="Z53" s="5"/>
      <c r="AA53" s="5"/>
    </row>
    <row r="54">
      <c r="A54" s="6">
        <v>53.0</v>
      </c>
      <c r="B54" s="6" t="s">
        <v>71</v>
      </c>
      <c r="C54" s="4">
        <v>0.842</v>
      </c>
      <c r="D54" s="6">
        <v>287.0</v>
      </c>
      <c r="E54" s="6">
        <v>-1.09578785</v>
      </c>
      <c r="F54" s="6">
        <v>-1.1163609</v>
      </c>
      <c r="G54" s="6">
        <v>-1.6861231</v>
      </c>
      <c r="H54" s="7">
        <f t="shared" si="1"/>
        <v>0.8363880565</v>
      </c>
      <c r="I54" s="8">
        <f t="shared" si="2"/>
        <v>75.27492508</v>
      </c>
      <c r="J54" s="5">
        <f>VLOOKUP(B54, Sheet2!A:AW, 42, FALSE)</f>
        <v>-0.995704862</v>
      </c>
      <c r="K54" s="9">
        <f>VLOOKUP(B54, Sheet2!A:AW, 43, FALSE)</f>
        <v>-0.859093247</v>
      </c>
      <c r="L54" s="9">
        <f>VLOOKUP(B54, Sheet2!A:AW, 44, FALSE)</f>
        <v>-1.140646358</v>
      </c>
      <c r="M54" s="9">
        <f>VLOOKUP(B54, Sheet2!A:AW, 45, FALSE)</f>
        <v>63</v>
      </c>
      <c r="N54" s="9">
        <f>VLOOKUP(B54, Sheet2!A:AW, 46, FALSE)</f>
        <v>642</v>
      </c>
      <c r="O54" s="9">
        <f>VLOOKUP(B54, Sheet2!A:AW, 47, FALSE)</f>
        <v>175</v>
      </c>
      <c r="P54" s="9">
        <f>VLOOKUP(B54, Sheet2!A:AW, 48, FALSE)</f>
        <v>152</v>
      </c>
      <c r="Q54" s="7">
        <f t="shared" si="3"/>
        <v>0.7554278239</v>
      </c>
      <c r="R54" s="8">
        <f t="shared" si="4"/>
        <v>67.98850415</v>
      </c>
      <c r="S54" s="8">
        <f t="shared" si="5"/>
        <v>7.286420935</v>
      </c>
      <c r="T54" s="5"/>
      <c r="U54" s="5"/>
      <c r="V54" s="5"/>
      <c r="W54" s="5"/>
      <c r="X54" s="5"/>
      <c r="Y54" s="5"/>
      <c r="Z54" s="5"/>
      <c r="AA54" s="5"/>
    </row>
    <row r="55">
      <c r="A55" s="6">
        <v>54.0</v>
      </c>
      <c r="B55" s="6" t="s">
        <v>72</v>
      </c>
      <c r="C55" s="4">
        <v>0.812</v>
      </c>
      <c r="D55" s="6">
        <v>214.0</v>
      </c>
      <c r="E55" s="6">
        <v>-1.0469187</v>
      </c>
      <c r="F55" s="6">
        <v>-1.0648039</v>
      </c>
      <c r="G55" s="6">
        <v>-1.9939283</v>
      </c>
      <c r="H55" s="7">
        <f t="shared" si="1"/>
        <v>0.8383022886</v>
      </c>
      <c r="I55" s="8">
        <f t="shared" si="2"/>
        <v>75.44720597</v>
      </c>
      <c r="J55" s="5">
        <f>VLOOKUP(B55, Sheet2!A:AW, 42, FALSE)</f>
        <v>-1.065432961</v>
      </c>
      <c r="K55" s="9">
        <f>VLOOKUP(B55, Sheet2!A:AW, 43, FALSE)</f>
        <v>-0.786194228</v>
      </c>
      <c r="L55" s="9">
        <f>VLOOKUP(B55, Sheet2!A:AW, 44, FALSE)</f>
        <v>-1.098749498</v>
      </c>
      <c r="M55" s="9">
        <f>VLOOKUP(B55, Sheet2!A:AW, 45, FALSE)</f>
        <v>72</v>
      </c>
      <c r="N55" s="9">
        <f>VLOOKUP(B55, Sheet2!A:AW, 46, FALSE)</f>
        <v>713</v>
      </c>
      <c r="O55" s="9">
        <f>VLOOKUP(B55, Sheet2!A:AW, 47, FALSE)</f>
        <v>137</v>
      </c>
      <c r="P55" s="9">
        <f>VLOOKUP(B55, Sheet2!A:AW, 48, FALSE)</f>
        <v>214</v>
      </c>
      <c r="Q55" s="7">
        <f t="shared" si="3"/>
        <v>0.7584041298</v>
      </c>
      <c r="R55" s="8">
        <f t="shared" si="4"/>
        <v>68.25637168</v>
      </c>
      <c r="S55" s="8">
        <f t="shared" si="5"/>
        <v>7.190834292</v>
      </c>
      <c r="T55" s="5"/>
      <c r="U55" s="5"/>
      <c r="V55" s="5"/>
      <c r="W55" s="5"/>
      <c r="X55" s="5"/>
      <c r="Y55" s="5"/>
      <c r="Z55" s="5"/>
      <c r="AA55" s="5"/>
    </row>
    <row r="56">
      <c r="A56" s="6">
        <v>55.0</v>
      </c>
      <c r="B56" s="6" t="s">
        <v>73</v>
      </c>
      <c r="C56" s="4">
        <v>0.866</v>
      </c>
      <c r="D56" s="6">
        <v>221.0</v>
      </c>
      <c r="E56" s="6">
        <v>-1.11784167</v>
      </c>
      <c r="F56" s="6">
        <v>-1.1550186</v>
      </c>
      <c r="G56" s="6">
        <v>-1.8812439</v>
      </c>
      <c r="H56" s="7">
        <f t="shared" si="1"/>
        <v>0.8781008555</v>
      </c>
      <c r="I56" s="8">
        <f t="shared" si="2"/>
        <v>79.02907699</v>
      </c>
      <c r="J56" s="5">
        <f>VLOOKUP(B56, Sheet2!A:AW, 42, FALSE)</f>
        <v>-1.065351637</v>
      </c>
      <c r="K56" s="9">
        <f>VLOOKUP(B56, Sheet2!A:AW, 43, FALSE)</f>
        <v>-0.878499039</v>
      </c>
      <c r="L56" s="9">
        <f>VLOOKUP(B56, Sheet2!A:AW, 44, FALSE)</f>
        <v>-1.07822743</v>
      </c>
      <c r="M56" s="9">
        <f>VLOOKUP(B56, Sheet2!A:AW, 45, FALSE)</f>
        <v>57</v>
      </c>
      <c r="N56" s="9">
        <f>VLOOKUP(B56, Sheet2!A:AW, 46, FALSE)</f>
        <v>632</v>
      </c>
      <c r="O56" s="9">
        <f>VLOOKUP(B56, Sheet2!A:AW, 47, FALSE)</f>
        <v>116</v>
      </c>
      <c r="P56" s="9">
        <f>VLOOKUP(B56, Sheet2!A:AW, 48, FALSE)</f>
        <v>159</v>
      </c>
      <c r="Q56" s="7">
        <f t="shared" si="3"/>
        <v>0.7983132022</v>
      </c>
      <c r="R56" s="8">
        <f t="shared" si="4"/>
        <v>71.8481882</v>
      </c>
      <c r="S56" s="8">
        <f t="shared" si="5"/>
        <v>7.180888796</v>
      </c>
      <c r="T56" s="5"/>
      <c r="U56" s="5"/>
      <c r="V56" s="5"/>
      <c r="W56" s="5"/>
      <c r="X56" s="5"/>
      <c r="Y56" s="5"/>
      <c r="Z56" s="5"/>
      <c r="AA56" s="5"/>
    </row>
    <row r="57">
      <c r="A57" s="6">
        <v>56.0</v>
      </c>
      <c r="B57" s="6" t="s">
        <v>74</v>
      </c>
      <c r="C57" s="4">
        <v>0.855</v>
      </c>
      <c r="D57" s="6">
        <v>250.0</v>
      </c>
      <c r="E57" s="6">
        <v>-1.11239788</v>
      </c>
      <c r="F57" s="6">
        <v>-1.05245</v>
      </c>
      <c r="G57" s="6">
        <v>-1.7467689</v>
      </c>
      <c r="H57" s="7">
        <f t="shared" si="1"/>
        <v>0.8316596719</v>
      </c>
      <c r="I57" s="8">
        <f t="shared" si="2"/>
        <v>74.84937047</v>
      </c>
      <c r="J57" s="5">
        <f>VLOOKUP(B57, Sheet2!A:AW, 42, FALSE)</f>
        <v>-1.013524701</v>
      </c>
      <c r="K57" s="9">
        <f>VLOOKUP(B57, Sheet2!A:AW, 43, FALSE)</f>
        <v>-0.853498147</v>
      </c>
      <c r="L57" s="9">
        <f>VLOOKUP(B57, Sheet2!A:AW, 44, FALSE)</f>
        <v>-1.142760074</v>
      </c>
      <c r="M57" s="9">
        <f>VLOOKUP(B57, Sheet2!A:AW, 45, FALSE)</f>
        <v>97</v>
      </c>
      <c r="N57" s="9">
        <f>VLOOKUP(B57, Sheet2!A:AW, 46, FALSE)</f>
        <v>576</v>
      </c>
      <c r="O57" s="9">
        <f>VLOOKUP(B57, Sheet2!A:AW, 47, FALSE)</f>
        <v>157</v>
      </c>
      <c r="P57" s="9">
        <f>VLOOKUP(B57, Sheet2!A:AW, 48, FALSE)</f>
        <v>167</v>
      </c>
      <c r="Q57" s="7">
        <f t="shared" si="3"/>
        <v>0.7521502989</v>
      </c>
      <c r="R57" s="8">
        <f t="shared" si="4"/>
        <v>67.69352691</v>
      </c>
      <c r="S57" s="8">
        <f t="shared" si="5"/>
        <v>7.155843566</v>
      </c>
      <c r="T57" s="5"/>
      <c r="U57" s="5"/>
      <c r="V57" s="5"/>
      <c r="W57" s="5"/>
      <c r="X57" s="5"/>
      <c r="Y57" s="5"/>
      <c r="Z57" s="5"/>
      <c r="AA57" s="5"/>
    </row>
    <row r="58">
      <c r="A58" s="6">
        <v>57.0</v>
      </c>
      <c r="B58" s="6" t="s">
        <v>75</v>
      </c>
      <c r="C58" s="4">
        <v>0.757</v>
      </c>
      <c r="D58" s="6">
        <v>309.0</v>
      </c>
      <c r="E58" s="6">
        <v>-1.02334492</v>
      </c>
      <c r="F58" s="6">
        <v>-1.045936</v>
      </c>
      <c r="G58" s="6">
        <v>-1.5707116</v>
      </c>
      <c r="H58" s="7">
        <f t="shared" si="1"/>
        <v>0.7733598257</v>
      </c>
      <c r="I58" s="8">
        <f t="shared" si="2"/>
        <v>69.60238431</v>
      </c>
      <c r="J58" s="5">
        <f>VLOOKUP(B58, Sheet2!A:AW, 42, FALSE)</f>
        <v>-1.013544066</v>
      </c>
      <c r="K58" s="9">
        <f>VLOOKUP(B58, Sheet2!A:AW, 43, FALSE)</f>
        <v>-0.690371144</v>
      </c>
      <c r="L58" s="9">
        <f>VLOOKUP(B58, Sheet2!A:AW, 44, FALSE)</f>
        <v>-1.116292113</v>
      </c>
      <c r="M58" s="9">
        <f>VLOOKUP(B58, Sheet2!A:AW, 45, FALSE)</f>
        <v>119</v>
      </c>
      <c r="N58" s="9">
        <f>VLOOKUP(B58, Sheet2!A:AW, 46, FALSE)</f>
        <v>692</v>
      </c>
      <c r="O58" s="9">
        <f>VLOOKUP(B58, Sheet2!A:AW, 47, FALSE)</f>
        <v>224</v>
      </c>
      <c r="P58" s="9">
        <f>VLOOKUP(B58, Sheet2!A:AW, 48, FALSE)</f>
        <v>177</v>
      </c>
      <c r="Q58" s="7">
        <f t="shared" si="3"/>
        <v>0.6938577367</v>
      </c>
      <c r="R58" s="8">
        <f t="shared" si="4"/>
        <v>62.4471963</v>
      </c>
      <c r="S58" s="8">
        <f t="shared" si="5"/>
        <v>7.155188009</v>
      </c>
      <c r="T58" s="5"/>
      <c r="U58" s="5"/>
      <c r="V58" s="5"/>
      <c r="W58" s="5"/>
      <c r="X58" s="5"/>
      <c r="Y58" s="5"/>
      <c r="Z58" s="5"/>
      <c r="AA58" s="5"/>
    </row>
    <row r="59">
      <c r="A59" s="6">
        <v>58.0</v>
      </c>
      <c r="B59" s="6" t="s">
        <v>76</v>
      </c>
      <c r="C59" s="4">
        <v>0.821</v>
      </c>
      <c r="D59" s="6">
        <v>238.0</v>
      </c>
      <c r="E59" s="6">
        <v>-1.02715295</v>
      </c>
      <c r="F59" s="6">
        <v>-1.0096667</v>
      </c>
      <c r="G59" s="6">
        <v>-1.8817321</v>
      </c>
      <c r="H59" s="7">
        <f t="shared" si="1"/>
        <v>0.8016642843</v>
      </c>
      <c r="I59" s="8">
        <f t="shared" si="2"/>
        <v>72.14978559</v>
      </c>
      <c r="J59" s="5">
        <f>VLOOKUP(B59, Sheet2!A:AW, 42, FALSE)</f>
        <v>-0.986570841</v>
      </c>
      <c r="K59" s="9">
        <f>VLOOKUP(B59, Sheet2!A:AW, 43, FALSE)</f>
        <v>-0.774167943</v>
      </c>
      <c r="L59" s="9">
        <f>VLOOKUP(B59, Sheet2!A:AW, 44, FALSE)</f>
        <v>-1.084785719</v>
      </c>
      <c r="M59" s="9">
        <f>VLOOKUP(B59, Sheet2!A:AW, 45, FALSE)</f>
        <v>83</v>
      </c>
      <c r="N59" s="9">
        <f>VLOOKUP(B59, Sheet2!A:AW, 46, FALSE)</f>
        <v>537</v>
      </c>
      <c r="O59" s="9">
        <f>VLOOKUP(B59, Sheet2!A:AW, 47, FALSE)</f>
        <v>123</v>
      </c>
      <c r="P59" s="9">
        <f>VLOOKUP(B59, Sheet2!A:AW, 48, FALSE)</f>
        <v>140</v>
      </c>
      <c r="Q59" s="7">
        <f t="shared" si="3"/>
        <v>0.7221807059</v>
      </c>
      <c r="R59" s="8">
        <f t="shared" si="4"/>
        <v>64.99626353</v>
      </c>
      <c r="S59" s="8">
        <f t="shared" si="5"/>
        <v>7.153522063</v>
      </c>
      <c r="T59" s="5"/>
      <c r="U59" s="5"/>
      <c r="V59" s="5"/>
      <c r="W59" s="5"/>
      <c r="X59" s="5"/>
      <c r="Y59" s="5"/>
      <c r="Z59" s="5"/>
      <c r="AA59" s="5"/>
    </row>
    <row r="60">
      <c r="A60" s="6">
        <v>59.0</v>
      </c>
      <c r="B60" s="6" t="s">
        <v>77</v>
      </c>
      <c r="C60" s="4">
        <v>0.89</v>
      </c>
      <c r="D60" s="6">
        <v>322.0</v>
      </c>
      <c r="E60" s="6">
        <v>-1.1009711</v>
      </c>
      <c r="F60" s="6">
        <v>-1.0945609</v>
      </c>
      <c r="G60" s="6">
        <v>-1.9900678</v>
      </c>
      <c r="H60" s="7">
        <f t="shared" si="1"/>
        <v>0.8734763586</v>
      </c>
      <c r="I60" s="8">
        <f t="shared" si="2"/>
        <v>78.61287227</v>
      </c>
      <c r="J60" s="5">
        <f>VLOOKUP(B60, Sheet2!A:AW, 42, FALSE)</f>
        <v>-1.117686307</v>
      </c>
      <c r="K60" s="9">
        <f>VLOOKUP(B60, Sheet2!A:AW, 43, FALSE)</f>
        <v>-0.751145825</v>
      </c>
      <c r="L60" s="9">
        <f>VLOOKUP(B60, Sheet2!A:AW, 44, FALSE)</f>
        <v>-1.195962351</v>
      </c>
      <c r="M60" s="9">
        <f>VLOOKUP(B60, Sheet2!A:AW, 45, FALSE)</f>
        <v>74</v>
      </c>
      <c r="N60" s="9">
        <f>VLOOKUP(B60, Sheet2!A:AW, 46, FALSE)</f>
        <v>807</v>
      </c>
      <c r="O60" s="9">
        <f>VLOOKUP(B60, Sheet2!A:AW, 47, FALSE)</f>
        <v>184</v>
      </c>
      <c r="P60" s="9">
        <f>VLOOKUP(B60, Sheet2!A:AW, 48, FALSE)</f>
        <v>190</v>
      </c>
      <c r="Q60" s="7">
        <f t="shared" si="3"/>
        <v>0.7946302127</v>
      </c>
      <c r="R60" s="8">
        <f t="shared" si="4"/>
        <v>71.51671914</v>
      </c>
      <c r="S60" s="8">
        <f t="shared" si="5"/>
        <v>7.096153134</v>
      </c>
      <c r="T60" s="5"/>
      <c r="U60" s="5"/>
      <c r="V60" s="5"/>
      <c r="W60" s="5"/>
      <c r="X60" s="5"/>
      <c r="Y60" s="5"/>
      <c r="Z60" s="5"/>
      <c r="AA60" s="5"/>
    </row>
    <row r="61">
      <c r="A61" s="6">
        <v>60.0</v>
      </c>
      <c r="B61" s="6" t="s">
        <v>78</v>
      </c>
      <c r="C61" s="4">
        <v>0.774</v>
      </c>
      <c r="D61" s="6">
        <v>243.0</v>
      </c>
      <c r="E61" s="6">
        <v>-1.08287564</v>
      </c>
      <c r="F61" s="6">
        <v>-0.9775644</v>
      </c>
      <c r="G61" s="6">
        <v>-1.8156178</v>
      </c>
      <c r="H61" s="7">
        <f t="shared" si="1"/>
        <v>0.8074498135</v>
      </c>
      <c r="I61" s="8">
        <f t="shared" si="2"/>
        <v>72.67048321</v>
      </c>
      <c r="J61" s="5">
        <f>VLOOKUP(B61, Sheet2!A:AW, 42, FALSE)</f>
        <v>-0.944263839</v>
      </c>
      <c r="K61" s="9">
        <f>VLOOKUP(B61, Sheet2!A:AW, 43, FALSE)</f>
        <v>-0.86381931</v>
      </c>
      <c r="L61" s="9">
        <f>VLOOKUP(B61, Sheet2!A:AW, 44, FALSE)</f>
        <v>-1.1223337</v>
      </c>
      <c r="M61" s="9">
        <f>VLOOKUP(B61, Sheet2!A:AW, 45, FALSE)</f>
        <v>83</v>
      </c>
      <c r="N61" s="9">
        <f>VLOOKUP(B61, Sheet2!A:AW, 46, FALSE)</f>
        <v>618</v>
      </c>
      <c r="O61" s="9">
        <f>VLOOKUP(B61, Sheet2!A:AW, 47, FALSE)</f>
        <v>108</v>
      </c>
      <c r="P61" s="9">
        <f>VLOOKUP(B61, Sheet2!A:AW, 48, FALSE)</f>
        <v>204</v>
      </c>
      <c r="Q61" s="7">
        <f t="shared" si="3"/>
        <v>0.7296840363</v>
      </c>
      <c r="R61" s="8">
        <f t="shared" si="4"/>
        <v>65.67156327</v>
      </c>
      <c r="S61" s="8">
        <f t="shared" si="5"/>
        <v>6.998919946</v>
      </c>
      <c r="T61" s="5"/>
      <c r="U61" s="5"/>
      <c r="V61" s="5"/>
      <c r="W61" s="5"/>
      <c r="X61" s="5"/>
      <c r="Y61" s="5"/>
      <c r="Z61" s="5"/>
      <c r="AA61" s="5"/>
    </row>
    <row r="62">
      <c r="A62" s="6">
        <v>61.0</v>
      </c>
      <c r="B62" s="6" t="s">
        <v>79</v>
      </c>
      <c r="C62" s="4">
        <v>0.866</v>
      </c>
      <c r="D62" s="6">
        <v>165.0</v>
      </c>
      <c r="E62" s="6">
        <v>-1.19033658</v>
      </c>
      <c r="F62" s="6">
        <v>-1.1019683</v>
      </c>
      <c r="G62" s="6">
        <v>-1.7292131</v>
      </c>
      <c r="H62" s="7">
        <f t="shared" si="1"/>
        <v>0.8709578484</v>
      </c>
      <c r="I62" s="8">
        <f t="shared" si="2"/>
        <v>78.38620636</v>
      </c>
      <c r="J62" s="5">
        <f>VLOOKUP(B62, Sheet2!A:AW, 42, FALSE)</f>
        <v>-1.203262661</v>
      </c>
      <c r="K62" s="9">
        <f>VLOOKUP(B62, Sheet2!A:AW, 43, FALSE)</f>
        <v>-0.777537435</v>
      </c>
      <c r="L62" s="9">
        <f>VLOOKUP(B62, Sheet2!A:AW, 44, FALSE)</f>
        <v>-1.184658436</v>
      </c>
      <c r="M62" s="9">
        <f>VLOOKUP(B62, Sheet2!A:AW, 45, FALSE)</f>
        <v>61</v>
      </c>
      <c r="N62" s="9">
        <f>VLOOKUP(B62, Sheet2!A:AW, 46, FALSE)</f>
        <v>602</v>
      </c>
      <c r="O62" s="9">
        <f>VLOOKUP(B62, Sheet2!A:AW, 47, FALSE)</f>
        <v>165</v>
      </c>
      <c r="P62" s="9">
        <f>VLOOKUP(B62, Sheet2!A:AW, 48, FALSE)</f>
        <v>224</v>
      </c>
      <c r="Q62" s="7">
        <f t="shared" si="3"/>
        <v>0.7940594228</v>
      </c>
      <c r="R62" s="8">
        <f t="shared" si="4"/>
        <v>71.46534805</v>
      </c>
      <c r="S62" s="8">
        <f t="shared" si="5"/>
        <v>6.920858302</v>
      </c>
      <c r="T62" s="5"/>
      <c r="U62" s="5"/>
      <c r="V62" s="5"/>
      <c r="W62" s="5"/>
      <c r="X62" s="5"/>
      <c r="Y62" s="5"/>
      <c r="Z62" s="5"/>
      <c r="AA62" s="5"/>
    </row>
    <row r="63">
      <c r="A63" s="6">
        <v>62.0</v>
      </c>
      <c r="B63" s="6" t="s">
        <v>80</v>
      </c>
      <c r="C63" s="4">
        <v>0.81</v>
      </c>
      <c r="D63" s="6">
        <v>311.0</v>
      </c>
      <c r="E63" s="6">
        <v>-1.05889643</v>
      </c>
      <c r="F63" s="6">
        <v>-0.9094139</v>
      </c>
      <c r="G63" s="6">
        <v>-1.7750983</v>
      </c>
      <c r="H63" s="7">
        <f t="shared" si="1"/>
        <v>0.7768905795</v>
      </c>
      <c r="I63" s="8">
        <f t="shared" si="2"/>
        <v>69.92015215</v>
      </c>
      <c r="J63" s="5">
        <f>VLOOKUP(B63, Sheet2!A:AW, 42, FALSE)</f>
        <v>-0.989961662</v>
      </c>
      <c r="K63" s="9">
        <f>VLOOKUP(B63, Sheet2!A:AW, 43, FALSE)</f>
        <v>-0.802757716</v>
      </c>
      <c r="L63" s="9">
        <f>VLOOKUP(B63, Sheet2!A:AW, 44, FALSE)</f>
        <v>-1.13703784</v>
      </c>
      <c r="M63" s="9">
        <f>VLOOKUP(B63, Sheet2!A:AW, 45, FALSE)</f>
        <v>121</v>
      </c>
      <c r="N63" s="9">
        <f>VLOOKUP(B63, Sheet2!A:AW, 46, FALSE)</f>
        <v>752</v>
      </c>
      <c r="O63" s="9">
        <f>VLOOKUP(B63, Sheet2!A:AW, 47, FALSE)</f>
        <v>231</v>
      </c>
      <c r="P63" s="9">
        <f>VLOOKUP(B63, Sheet2!A:AW, 48, FALSE)</f>
        <v>247</v>
      </c>
      <c r="Q63" s="7">
        <f t="shared" si="3"/>
        <v>0.7011780544</v>
      </c>
      <c r="R63" s="8">
        <f t="shared" si="4"/>
        <v>63.10602489</v>
      </c>
      <c r="S63" s="8">
        <f t="shared" si="5"/>
        <v>6.814127261</v>
      </c>
      <c r="T63" s="5"/>
      <c r="U63" s="5"/>
      <c r="V63" s="5"/>
      <c r="W63" s="5"/>
      <c r="X63" s="5"/>
      <c r="Y63" s="5"/>
      <c r="Z63" s="5"/>
      <c r="AA63" s="5"/>
    </row>
    <row r="64">
      <c r="A64" s="6">
        <v>63.0</v>
      </c>
      <c r="B64" s="6" t="s">
        <v>81</v>
      </c>
      <c r="C64" s="4">
        <v>0.818</v>
      </c>
      <c r="D64" s="6">
        <v>321.0</v>
      </c>
      <c r="E64" s="6">
        <v>-1.10207404</v>
      </c>
      <c r="F64" s="6">
        <v>-1.0336721</v>
      </c>
      <c r="G64" s="6">
        <v>-1.7541918</v>
      </c>
      <c r="H64" s="7">
        <f t="shared" si="1"/>
        <v>0.8266497961</v>
      </c>
      <c r="I64" s="8">
        <f t="shared" si="2"/>
        <v>74.39848164</v>
      </c>
      <c r="J64" s="5">
        <f>VLOOKUP(B64, Sheet2!A:AW, 42, FALSE)</f>
        <v>-1.079313015</v>
      </c>
      <c r="K64" s="9">
        <f>VLOOKUP(B64, Sheet2!A:AW, 43, FALSE)</f>
        <v>-0.816454427</v>
      </c>
      <c r="L64" s="9">
        <f>VLOOKUP(B64, Sheet2!A:AW, 44, FALSE)</f>
        <v>-1.091818532</v>
      </c>
      <c r="M64" s="9">
        <f>VLOOKUP(B64, Sheet2!A:AW, 45, FALSE)</f>
        <v>57</v>
      </c>
      <c r="N64" s="9">
        <f>VLOOKUP(B64, Sheet2!A:AW, 46, FALSE)</f>
        <v>682</v>
      </c>
      <c r="O64" s="9">
        <f>VLOOKUP(B64, Sheet2!A:AW, 47, FALSE)</f>
        <v>186</v>
      </c>
      <c r="P64" s="9">
        <f>VLOOKUP(B64, Sheet2!A:AW, 48, FALSE)</f>
        <v>212</v>
      </c>
      <c r="Q64" s="7">
        <f t="shared" si="3"/>
        <v>0.7511840534</v>
      </c>
      <c r="R64" s="8">
        <f t="shared" si="4"/>
        <v>67.60656481</v>
      </c>
      <c r="S64" s="8">
        <f t="shared" si="5"/>
        <v>6.791916839</v>
      </c>
      <c r="T64" s="5"/>
      <c r="U64" s="5"/>
      <c r="V64" s="5"/>
      <c r="W64" s="5"/>
      <c r="X64" s="5"/>
      <c r="Y64" s="5"/>
      <c r="Z64" s="5"/>
      <c r="AA64" s="5"/>
    </row>
    <row r="65">
      <c r="A65" s="6">
        <v>64.0</v>
      </c>
      <c r="B65" s="6" t="s">
        <v>82</v>
      </c>
      <c r="C65" s="4">
        <v>0.805</v>
      </c>
      <c r="D65" s="6">
        <v>231.0</v>
      </c>
      <c r="E65" s="6">
        <v>-1.03606699</v>
      </c>
      <c r="F65" s="6">
        <v>-1.1160189</v>
      </c>
      <c r="G65" s="6">
        <v>-1.8036165</v>
      </c>
      <c r="H65" s="7">
        <f t="shared" si="1"/>
        <v>0.8241841422</v>
      </c>
      <c r="I65" s="8">
        <f t="shared" si="2"/>
        <v>74.1765728</v>
      </c>
      <c r="J65" s="5">
        <f>VLOOKUP(B65, Sheet2!A:AW, 42, FALSE)</f>
        <v>-1.02724366</v>
      </c>
      <c r="K65" s="9">
        <f>VLOOKUP(B65, Sheet2!A:AW, 43, FALSE)</f>
        <v>-0.883996023</v>
      </c>
      <c r="L65" s="9">
        <f>VLOOKUP(B65, Sheet2!A:AW, 44, FALSE)</f>
        <v>-1.142885754</v>
      </c>
      <c r="M65" s="9">
        <f>VLOOKUP(B65, Sheet2!A:AW, 45, FALSE)</f>
        <v>73</v>
      </c>
      <c r="N65" s="9">
        <f>VLOOKUP(B65, Sheet2!A:AW, 46, FALSE)</f>
        <v>590</v>
      </c>
      <c r="O65" s="9">
        <f>VLOOKUP(B65, Sheet2!A:AW, 47, FALSE)</f>
        <v>171</v>
      </c>
      <c r="P65" s="9">
        <f>VLOOKUP(B65, Sheet2!A:AW, 48, FALSE)</f>
        <v>203</v>
      </c>
      <c r="Q65" s="7">
        <f t="shared" si="3"/>
        <v>0.7493016367</v>
      </c>
      <c r="R65" s="8">
        <f t="shared" si="4"/>
        <v>67.4371473</v>
      </c>
      <c r="S65" s="8">
        <f t="shared" si="5"/>
        <v>6.739425497</v>
      </c>
      <c r="T65" s="5"/>
      <c r="U65" s="5"/>
      <c r="V65" s="5"/>
      <c r="W65" s="5"/>
      <c r="X65" s="5"/>
      <c r="Y65" s="5"/>
      <c r="Z65" s="5"/>
      <c r="AA65" s="5"/>
    </row>
    <row r="66">
      <c r="A66" s="6">
        <v>65.0</v>
      </c>
      <c r="B66" s="6" t="s">
        <v>83</v>
      </c>
      <c r="C66" s="4">
        <v>0.855</v>
      </c>
      <c r="D66" s="6">
        <v>281.0</v>
      </c>
      <c r="E66" s="6">
        <v>-1.07026859</v>
      </c>
      <c r="F66" s="6">
        <v>-1.0376729</v>
      </c>
      <c r="G66" s="6">
        <v>-1.9953228</v>
      </c>
      <c r="H66" s="7">
        <f t="shared" si="1"/>
        <v>0.8438710927</v>
      </c>
      <c r="I66" s="8">
        <f t="shared" si="2"/>
        <v>75.94839834</v>
      </c>
      <c r="J66" s="5">
        <f>VLOOKUP(B66, Sheet2!A:AW, 42, FALSE)</f>
        <v>-1.05764935</v>
      </c>
      <c r="K66" s="9">
        <f>VLOOKUP(B66, Sheet2!A:AW, 43, FALSE)</f>
        <v>-0.80467138</v>
      </c>
      <c r="L66" s="9">
        <f>VLOOKUP(B66, Sheet2!A:AW, 44, FALSE)</f>
        <v>-1.222432726</v>
      </c>
      <c r="M66" s="9">
        <f>VLOOKUP(B66, Sheet2!A:AW, 45, FALSE)</f>
        <v>137</v>
      </c>
      <c r="N66" s="9">
        <f>VLOOKUP(B66, Sheet2!A:AW, 46, FALSE)</f>
        <v>678</v>
      </c>
      <c r="O66" s="9">
        <f>VLOOKUP(B66, Sheet2!A:AW, 47, FALSE)</f>
        <v>224</v>
      </c>
      <c r="P66" s="9">
        <f>VLOOKUP(B66, Sheet2!A:AW, 48, FALSE)</f>
        <v>159</v>
      </c>
      <c r="Q66" s="7">
        <f t="shared" si="3"/>
        <v>0.7690445879</v>
      </c>
      <c r="R66" s="8">
        <f t="shared" si="4"/>
        <v>69.21401291</v>
      </c>
      <c r="S66" s="8">
        <f t="shared" si="5"/>
        <v>6.734385434</v>
      </c>
      <c r="T66" s="5"/>
      <c r="U66" s="5"/>
      <c r="V66" s="5"/>
      <c r="W66" s="5"/>
      <c r="X66" s="5"/>
      <c r="Y66" s="5"/>
      <c r="Z66" s="5"/>
      <c r="AA66" s="5"/>
    </row>
    <row r="67">
      <c r="A67" s="6">
        <v>66.0</v>
      </c>
      <c r="B67" s="6" t="s">
        <v>84</v>
      </c>
      <c r="C67" s="4">
        <v>0.8</v>
      </c>
      <c r="D67" s="6">
        <v>303.0</v>
      </c>
      <c r="E67" s="6">
        <v>-1.0232441</v>
      </c>
      <c r="F67" s="6">
        <v>-0.994597</v>
      </c>
      <c r="G67" s="6">
        <v>-1.9375618</v>
      </c>
      <c r="H67" s="7">
        <f t="shared" si="1"/>
        <v>0.8062752029</v>
      </c>
      <c r="I67" s="8">
        <f t="shared" si="2"/>
        <v>72.56476826</v>
      </c>
      <c r="J67" s="5">
        <f>VLOOKUP(B67, Sheet2!A:AW, 42, FALSE)</f>
        <v>-0.931829348</v>
      </c>
      <c r="K67" s="9">
        <f>VLOOKUP(B67, Sheet2!A:AW, 43, FALSE)</f>
        <v>-0.825018635</v>
      </c>
      <c r="L67" s="9">
        <f>VLOOKUP(B67, Sheet2!A:AW, 44, FALSE)</f>
        <v>-1.151427611</v>
      </c>
      <c r="M67" s="9">
        <f>VLOOKUP(B67, Sheet2!A:AW, 45, FALSE)</f>
        <v>108</v>
      </c>
      <c r="N67" s="9">
        <f>VLOOKUP(B67, Sheet2!A:AW, 46, FALSE)</f>
        <v>766</v>
      </c>
      <c r="O67" s="9">
        <f>VLOOKUP(B67, Sheet2!A:AW, 47, FALSE)</f>
        <v>204</v>
      </c>
      <c r="P67" s="9">
        <f>VLOOKUP(B67, Sheet2!A:AW, 48, FALSE)</f>
        <v>154</v>
      </c>
      <c r="Q67" s="7">
        <f t="shared" si="3"/>
        <v>0.732836068</v>
      </c>
      <c r="R67" s="8">
        <f t="shared" si="4"/>
        <v>65.95524612</v>
      </c>
      <c r="S67" s="8">
        <f t="shared" si="5"/>
        <v>6.609522146</v>
      </c>
      <c r="T67" s="5"/>
      <c r="U67" s="5"/>
      <c r="V67" s="5"/>
      <c r="W67" s="5"/>
      <c r="X67" s="5"/>
      <c r="Y67" s="5"/>
      <c r="Z67" s="5"/>
      <c r="AA67" s="5"/>
    </row>
    <row r="68">
      <c r="A68" s="6">
        <v>67.0</v>
      </c>
      <c r="B68" s="6" t="s">
        <v>85</v>
      </c>
      <c r="C68" s="4">
        <v>0.902</v>
      </c>
      <c r="D68" s="6">
        <v>337.0</v>
      </c>
      <c r="E68" s="6">
        <v>-1.10516104</v>
      </c>
      <c r="F68" s="6">
        <v>-1.1404034</v>
      </c>
      <c r="G68" s="6">
        <v>-1.8228253</v>
      </c>
      <c r="H68" s="7">
        <f t="shared" si="1"/>
        <v>0.8669488573</v>
      </c>
      <c r="I68" s="8">
        <f t="shared" si="2"/>
        <v>78.02539716</v>
      </c>
      <c r="J68" s="5">
        <f>VLOOKUP(B68, Sheet2!A:AW, 42, FALSE)</f>
        <v>-1.00494632</v>
      </c>
      <c r="K68" s="9">
        <f>VLOOKUP(B68, Sheet2!A:AW, 43, FALSE)</f>
        <v>-0.870884722</v>
      </c>
      <c r="L68" s="9">
        <f>VLOOKUP(B68, Sheet2!A:AW, 44, FALSE)</f>
        <v>-1.105587468</v>
      </c>
      <c r="M68" s="9">
        <f>VLOOKUP(B68, Sheet2!A:AW, 45, FALSE)</f>
        <v>137</v>
      </c>
      <c r="N68" s="9">
        <f>VLOOKUP(B68, Sheet2!A:AW, 46, FALSE)</f>
        <v>860</v>
      </c>
      <c r="O68" s="9">
        <f>VLOOKUP(B68, Sheet2!A:AW, 47, FALSE)</f>
        <v>166</v>
      </c>
      <c r="P68" s="9">
        <f>VLOOKUP(B68, Sheet2!A:AW, 48, FALSE)</f>
        <v>178</v>
      </c>
      <c r="Q68" s="7">
        <f t="shared" si="3"/>
        <v>0.7947412103</v>
      </c>
      <c r="R68" s="8">
        <f t="shared" si="4"/>
        <v>71.52670893</v>
      </c>
      <c r="S68" s="8">
        <f t="shared" si="5"/>
        <v>6.498688229</v>
      </c>
      <c r="T68" s="5"/>
      <c r="U68" s="5"/>
      <c r="V68" s="5"/>
      <c r="W68" s="5"/>
      <c r="X68" s="5"/>
      <c r="Y68" s="5"/>
      <c r="Z68" s="5"/>
      <c r="AA68" s="5"/>
    </row>
    <row r="69">
      <c r="A69" s="6">
        <v>68.0</v>
      </c>
      <c r="B69" s="6" t="s">
        <v>86</v>
      </c>
      <c r="C69" s="4">
        <v>0.846</v>
      </c>
      <c r="D69" s="6">
        <v>189.0</v>
      </c>
      <c r="E69" s="6">
        <v>-1.05550077</v>
      </c>
      <c r="F69" s="6">
        <v>-1.0897694</v>
      </c>
      <c r="G69" s="6">
        <v>-1.8002606</v>
      </c>
      <c r="H69" s="7">
        <f t="shared" si="1"/>
        <v>0.8224773575</v>
      </c>
      <c r="I69" s="8">
        <f t="shared" si="2"/>
        <v>74.02296218</v>
      </c>
      <c r="J69" s="5">
        <f>VLOOKUP(B69, Sheet2!A:AW, 42, FALSE)</f>
        <v>-0.977018712</v>
      </c>
      <c r="K69" s="9">
        <f>VLOOKUP(B69, Sheet2!A:AW, 43, FALSE)</f>
        <v>-0.802959313</v>
      </c>
      <c r="L69" s="9">
        <f>VLOOKUP(B69, Sheet2!A:AW, 44, FALSE)</f>
        <v>-1.132544784</v>
      </c>
      <c r="M69" s="9">
        <f>VLOOKUP(B69, Sheet2!A:AW, 45, FALSE)</f>
        <v>51</v>
      </c>
      <c r="N69" s="9">
        <f>VLOOKUP(B69, Sheet2!A:AW, 46, FALSE)</f>
        <v>610</v>
      </c>
      <c r="O69" s="9">
        <f>VLOOKUP(B69, Sheet2!A:AW, 47, FALSE)</f>
        <v>116</v>
      </c>
      <c r="P69" s="9">
        <f>VLOOKUP(B69, Sheet2!A:AW, 48, FALSE)</f>
        <v>128</v>
      </c>
      <c r="Q69" s="7">
        <f t="shared" si="3"/>
        <v>0.7513271097</v>
      </c>
      <c r="R69" s="8">
        <f t="shared" si="4"/>
        <v>67.61943988</v>
      </c>
      <c r="S69" s="8">
        <f t="shared" si="5"/>
        <v>6.403522303</v>
      </c>
      <c r="T69" s="5"/>
      <c r="U69" s="5"/>
      <c r="V69" s="5"/>
      <c r="W69" s="5"/>
      <c r="X69" s="5"/>
      <c r="Y69" s="5"/>
      <c r="Z69" s="5"/>
      <c r="AA69" s="5"/>
    </row>
    <row r="70">
      <c r="A70" s="6">
        <v>69.0</v>
      </c>
      <c r="B70" s="6" t="s">
        <v>87</v>
      </c>
      <c r="C70" s="4">
        <v>0.792</v>
      </c>
      <c r="D70" s="6">
        <v>204.0</v>
      </c>
      <c r="E70" s="6">
        <v>-1.12736931</v>
      </c>
      <c r="F70" s="6">
        <v>-0.9270527</v>
      </c>
      <c r="G70" s="6">
        <v>-1.729367</v>
      </c>
      <c r="H70" s="7">
        <f t="shared" si="1"/>
        <v>0.7988096557</v>
      </c>
      <c r="I70" s="8">
        <f t="shared" si="2"/>
        <v>71.89286901</v>
      </c>
      <c r="J70" s="5">
        <f>VLOOKUP(B70, Sheet2!A:AW, 42, FALSE)</f>
        <v>-1.011262067</v>
      </c>
      <c r="K70" s="9">
        <f>VLOOKUP(B70, Sheet2!A:AW, 43, FALSE)</f>
        <v>-0.845868779</v>
      </c>
      <c r="L70" s="9">
        <f>VLOOKUP(B70, Sheet2!A:AW, 44, FALSE)</f>
        <v>-1.070661165</v>
      </c>
      <c r="M70" s="9">
        <f>VLOOKUP(B70, Sheet2!A:AW, 45, FALSE)</f>
        <v>46</v>
      </c>
      <c r="N70" s="9">
        <f>VLOOKUP(B70, Sheet2!A:AW, 46, FALSE)</f>
        <v>577</v>
      </c>
      <c r="O70" s="9">
        <f>VLOOKUP(B70, Sheet2!A:AW, 47, FALSE)</f>
        <v>146</v>
      </c>
      <c r="P70" s="9">
        <f>VLOOKUP(B70, Sheet2!A:AW, 48, FALSE)</f>
        <v>192</v>
      </c>
      <c r="Q70" s="7">
        <f t="shared" si="3"/>
        <v>0.7293908396</v>
      </c>
      <c r="R70" s="8">
        <f t="shared" si="4"/>
        <v>65.64517556</v>
      </c>
      <c r="S70" s="8">
        <f t="shared" si="5"/>
        <v>6.247693448</v>
      </c>
      <c r="T70" s="5"/>
      <c r="U70" s="5"/>
      <c r="V70" s="5"/>
      <c r="W70" s="5"/>
      <c r="X70" s="5"/>
      <c r="Y70" s="5"/>
      <c r="Z70" s="5"/>
      <c r="AA70" s="5"/>
    </row>
    <row r="71">
      <c r="A71" s="6">
        <v>70.0</v>
      </c>
      <c r="B71" s="6" t="s">
        <v>88</v>
      </c>
      <c r="C71" s="4">
        <v>0.788</v>
      </c>
      <c r="D71" s="6">
        <v>332.0</v>
      </c>
      <c r="E71" s="6">
        <v>-1.08895032</v>
      </c>
      <c r="F71" s="6">
        <v>-0.974399</v>
      </c>
      <c r="G71" s="6">
        <v>-1.8113355</v>
      </c>
      <c r="H71" s="7">
        <f t="shared" si="1"/>
        <v>0.8128464279</v>
      </c>
      <c r="I71" s="8">
        <f t="shared" si="2"/>
        <v>73.15617851</v>
      </c>
      <c r="J71" s="5">
        <f>VLOOKUP(B71, Sheet2!A:AW, 42, FALSE)</f>
        <v>-1.015415972</v>
      </c>
      <c r="K71" s="9">
        <f>VLOOKUP(B71, Sheet2!A:AW, 43, FALSE)</f>
        <v>-0.807402826</v>
      </c>
      <c r="L71" s="9">
        <f>VLOOKUP(B71, Sheet2!A:AW, 44, FALSE)</f>
        <v>-1.180627751</v>
      </c>
      <c r="M71" s="9">
        <f>VLOOKUP(B71, Sheet2!A:AW, 45, FALSE)</f>
        <v>132</v>
      </c>
      <c r="N71" s="9">
        <f>VLOOKUP(B71, Sheet2!A:AW, 46, FALSE)</f>
        <v>818</v>
      </c>
      <c r="O71" s="9">
        <f>VLOOKUP(B71, Sheet2!A:AW, 47, FALSE)</f>
        <v>224</v>
      </c>
      <c r="P71" s="9">
        <f>VLOOKUP(B71, Sheet2!A:AW, 48, FALSE)</f>
        <v>216</v>
      </c>
      <c r="Q71" s="7">
        <f t="shared" si="3"/>
        <v>0.7470929899</v>
      </c>
      <c r="R71" s="8">
        <f t="shared" si="4"/>
        <v>67.23836909</v>
      </c>
      <c r="S71" s="8">
        <f t="shared" si="5"/>
        <v>5.917809427</v>
      </c>
      <c r="T71" s="5"/>
      <c r="U71" s="5"/>
      <c r="V71" s="5"/>
      <c r="W71" s="5"/>
      <c r="X71" s="5"/>
      <c r="Y71" s="5"/>
      <c r="Z71" s="5"/>
      <c r="AA71" s="5"/>
    </row>
    <row r="72">
      <c r="A72" s="6">
        <v>71.0</v>
      </c>
      <c r="B72" s="6" t="s">
        <v>89</v>
      </c>
      <c r="C72" s="4">
        <v>0.885</v>
      </c>
      <c r="D72" s="6">
        <v>230.0</v>
      </c>
      <c r="E72" s="6">
        <v>-1.19135825</v>
      </c>
      <c r="F72" s="6">
        <v>-1.0543403</v>
      </c>
      <c r="G72" s="6">
        <v>-1.8070455</v>
      </c>
      <c r="H72" s="7">
        <f t="shared" si="1"/>
        <v>0.8714743314</v>
      </c>
      <c r="I72" s="8">
        <f t="shared" si="2"/>
        <v>78.43268983</v>
      </c>
      <c r="J72" s="5">
        <f>VLOOKUP(B72, Sheet2!A:AW, 42, FALSE)</f>
        <v>-1.112453859</v>
      </c>
      <c r="K72" s="9">
        <f>VLOOKUP(B72, Sheet2!A:AW, 43, FALSE)</f>
        <v>-0.844189049</v>
      </c>
      <c r="L72" s="9">
        <f>VLOOKUP(B72, Sheet2!A:AW, 44, FALSE)</f>
        <v>-1.249292359</v>
      </c>
      <c r="M72" s="9">
        <f>VLOOKUP(B72, Sheet2!A:AW, 45, FALSE)</f>
        <v>51</v>
      </c>
      <c r="N72" s="9">
        <f>VLOOKUP(B72, Sheet2!A:AW, 46, FALSE)</f>
        <v>609</v>
      </c>
      <c r="O72" s="9">
        <f>VLOOKUP(B72, Sheet2!A:AW, 47, FALSE)</f>
        <v>157</v>
      </c>
      <c r="P72" s="9">
        <f>VLOOKUP(B72, Sheet2!A:AW, 48, FALSE)</f>
        <v>176</v>
      </c>
      <c r="Q72" s="7">
        <f t="shared" si="3"/>
        <v>0.8061203463</v>
      </c>
      <c r="R72" s="8">
        <f t="shared" si="4"/>
        <v>72.55083116</v>
      </c>
      <c r="S72" s="8">
        <f t="shared" si="5"/>
        <v>5.881858664</v>
      </c>
      <c r="T72" s="5"/>
      <c r="U72" s="5"/>
      <c r="V72" s="5"/>
      <c r="W72" s="5"/>
      <c r="X72" s="5"/>
      <c r="Y72" s="5"/>
      <c r="Z72" s="5"/>
      <c r="AA72" s="5"/>
    </row>
    <row r="73">
      <c r="A73" s="6">
        <v>72.0</v>
      </c>
      <c r="B73" s="6" t="s">
        <v>90</v>
      </c>
      <c r="C73" s="4">
        <v>0.845</v>
      </c>
      <c r="D73" s="6">
        <v>249.0</v>
      </c>
      <c r="E73" s="6">
        <v>-1.10392469</v>
      </c>
      <c r="F73" s="6">
        <v>-1.0244157</v>
      </c>
      <c r="G73" s="6">
        <v>-1.8844048</v>
      </c>
      <c r="H73" s="7">
        <f t="shared" si="1"/>
        <v>0.8381843904</v>
      </c>
      <c r="I73" s="8">
        <f t="shared" si="2"/>
        <v>75.43659514</v>
      </c>
      <c r="J73" s="5">
        <f>VLOOKUP(B73, Sheet2!A:AW, 42, FALSE)</f>
        <v>-1.053630061</v>
      </c>
      <c r="K73" s="9">
        <f>VLOOKUP(B73, Sheet2!A:AW, 43, FALSE)</f>
        <v>-0.841195471</v>
      </c>
      <c r="L73" s="9">
        <f>VLOOKUP(B73, Sheet2!A:AW, 44, FALSE)</f>
        <v>-1.212105146</v>
      </c>
      <c r="M73" s="9">
        <f>VLOOKUP(B73, Sheet2!A:AW, 45, FALSE)</f>
        <v>79</v>
      </c>
      <c r="N73" s="9">
        <f>VLOOKUP(B73, Sheet2!A:AW, 46, FALSE)</f>
        <v>711</v>
      </c>
      <c r="O73" s="9">
        <f>VLOOKUP(B73, Sheet2!A:AW, 47, FALSE)</f>
        <v>177</v>
      </c>
      <c r="P73" s="9">
        <f>VLOOKUP(B73, Sheet2!A:AW, 48, FALSE)</f>
        <v>210</v>
      </c>
      <c r="Q73" s="7">
        <f t="shared" si="3"/>
        <v>0.7739241655</v>
      </c>
      <c r="R73" s="8">
        <f t="shared" si="4"/>
        <v>69.65317489</v>
      </c>
      <c r="S73" s="8">
        <f t="shared" si="5"/>
        <v>5.783420246</v>
      </c>
      <c r="T73" s="5"/>
      <c r="U73" s="5"/>
      <c r="V73" s="5"/>
      <c r="W73" s="5"/>
      <c r="X73" s="5"/>
      <c r="Y73" s="5"/>
      <c r="Z73" s="5"/>
      <c r="AA73" s="5"/>
    </row>
    <row r="74">
      <c r="A74" s="6">
        <v>73.0</v>
      </c>
      <c r="B74" s="6" t="s">
        <v>91</v>
      </c>
      <c r="C74" s="4">
        <v>0.857</v>
      </c>
      <c r="D74" s="6">
        <v>323.0</v>
      </c>
      <c r="E74" s="6">
        <v>-1.10797464</v>
      </c>
      <c r="F74" s="6">
        <v>-1.0260287</v>
      </c>
      <c r="G74" s="6">
        <v>-1.9101373</v>
      </c>
      <c r="H74" s="7">
        <f t="shared" si="1"/>
        <v>0.8472121372</v>
      </c>
      <c r="I74" s="8">
        <f t="shared" si="2"/>
        <v>76.24909235</v>
      </c>
      <c r="J74" s="5">
        <f>VLOOKUP(B74, Sheet2!A:AW, 42, FALSE)</f>
        <v>-1.111340343</v>
      </c>
      <c r="K74" s="9">
        <f>VLOOKUP(B74, Sheet2!A:AW, 43, FALSE)</f>
        <v>-0.748086048</v>
      </c>
      <c r="L74" s="9">
        <f>VLOOKUP(B74, Sheet2!A:AW, 44, FALSE)</f>
        <v>-1.163884287</v>
      </c>
      <c r="M74" s="9">
        <f>VLOOKUP(B74, Sheet2!A:AW, 45, FALSE)</f>
        <v>80</v>
      </c>
      <c r="N74" s="9">
        <f>VLOOKUP(B74, Sheet2!A:AW, 46, FALSE)</f>
        <v>760</v>
      </c>
      <c r="O74" s="9">
        <f>VLOOKUP(B74, Sheet2!A:AW, 47, FALSE)</f>
        <v>220</v>
      </c>
      <c r="P74" s="9">
        <f>VLOOKUP(B74, Sheet2!A:AW, 48, FALSE)</f>
        <v>147</v>
      </c>
      <c r="Q74" s="7">
        <f t="shared" si="3"/>
        <v>0.7843475273</v>
      </c>
      <c r="R74" s="8">
        <f t="shared" si="4"/>
        <v>70.59127746</v>
      </c>
      <c r="S74" s="8">
        <f t="shared" si="5"/>
        <v>5.657814892</v>
      </c>
      <c r="T74" s="5"/>
      <c r="U74" s="5"/>
      <c r="V74" s="5"/>
      <c r="W74" s="5"/>
      <c r="X74" s="5"/>
      <c r="Y74" s="5"/>
      <c r="Z74" s="5"/>
      <c r="AA74" s="5"/>
    </row>
    <row r="75">
      <c r="A75" s="6">
        <v>74.0</v>
      </c>
      <c r="B75" s="6" t="s">
        <v>92</v>
      </c>
      <c r="C75" s="4">
        <v>0.894</v>
      </c>
      <c r="D75" s="6">
        <v>197.0</v>
      </c>
      <c r="E75" s="6">
        <v>-1.20897559</v>
      </c>
      <c r="F75" s="6">
        <v>-1.0685753</v>
      </c>
      <c r="G75" s="6">
        <v>-1.7518788</v>
      </c>
      <c r="H75" s="7">
        <f t="shared" si="1"/>
        <v>0.8739123021</v>
      </c>
      <c r="I75" s="8">
        <f t="shared" si="2"/>
        <v>78.65210719</v>
      </c>
      <c r="J75" s="5">
        <f>VLOOKUP(B75, Sheet2!A:AW, 42, FALSE)</f>
        <v>-1.068240926</v>
      </c>
      <c r="K75" s="9">
        <f>VLOOKUP(B75, Sheet2!A:AW, 43, FALSE)</f>
        <v>-0.849939706</v>
      </c>
      <c r="L75" s="9">
        <f>VLOOKUP(B75, Sheet2!A:AW, 44, FALSE)</f>
        <v>-1.191884949</v>
      </c>
      <c r="M75" s="9">
        <f>VLOOKUP(B75, Sheet2!A:AW, 45, FALSE)</f>
        <v>57</v>
      </c>
      <c r="N75" s="9">
        <f>VLOOKUP(B75, Sheet2!A:AW, 46, FALSE)</f>
        <v>561</v>
      </c>
      <c r="O75" s="9">
        <f>VLOOKUP(B75, Sheet2!A:AW, 47, FALSE)</f>
        <v>113</v>
      </c>
      <c r="P75" s="9">
        <f>VLOOKUP(B75, Sheet2!A:AW, 48, FALSE)</f>
        <v>117</v>
      </c>
      <c r="Q75" s="7">
        <f t="shared" si="3"/>
        <v>0.8112109056</v>
      </c>
      <c r="R75" s="8">
        <f t="shared" si="4"/>
        <v>73.00898151</v>
      </c>
      <c r="S75" s="8">
        <f t="shared" si="5"/>
        <v>5.643125687</v>
      </c>
      <c r="T75" s="5"/>
      <c r="U75" s="5"/>
      <c r="V75" s="5"/>
      <c r="W75" s="5"/>
      <c r="X75" s="5"/>
      <c r="Y75" s="5"/>
      <c r="Z75" s="5"/>
      <c r="AA75" s="5"/>
    </row>
    <row r="76">
      <c r="A76" s="6">
        <v>75.0</v>
      </c>
      <c r="B76" s="6" t="s">
        <v>93</v>
      </c>
      <c r="C76" s="4">
        <v>0.786</v>
      </c>
      <c r="D76" s="6">
        <v>296.0</v>
      </c>
      <c r="E76" s="6">
        <v>-1.02659024</v>
      </c>
      <c r="F76" s="6">
        <v>-1.009098</v>
      </c>
      <c r="G76" s="6">
        <v>-1.8865018</v>
      </c>
      <c r="H76" s="7">
        <f t="shared" si="1"/>
        <v>0.8047092136</v>
      </c>
      <c r="I76" s="8">
        <f t="shared" si="2"/>
        <v>72.42382923</v>
      </c>
      <c r="J76" s="5">
        <f>VLOOKUP(B76, Sheet2!A:AW, 42, FALSE)</f>
        <v>-1.099152339</v>
      </c>
      <c r="K76" s="9">
        <f>VLOOKUP(B76, Sheet2!A:AW, 43, FALSE)</f>
        <v>-0.771635076</v>
      </c>
      <c r="L76" s="9">
        <f>VLOOKUP(B76, Sheet2!A:AW, 44, FALSE)</f>
        <v>-1.174117322</v>
      </c>
      <c r="M76" s="9">
        <f>VLOOKUP(B76, Sheet2!A:AW, 45, FALSE)</f>
        <v>82</v>
      </c>
      <c r="N76" s="9">
        <f>VLOOKUP(B76, Sheet2!A:AW, 46, FALSE)</f>
        <v>577</v>
      </c>
      <c r="O76" s="9">
        <f>VLOOKUP(B76, Sheet2!A:AW, 47, FALSE)</f>
        <v>173</v>
      </c>
      <c r="P76" s="9">
        <f>VLOOKUP(B76, Sheet2!A:AW, 48, FALSE)</f>
        <v>215</v>
      </c>
      <c r="Q76" s="7">
        <f t="shared" si="3"/>
        <v>0.7428883692</v>
      </c>
      <c r="R76" s="8">
        <f t="shared" si="4"/>
        <v>66.85995323</v>
      </c>
      <c r="S76" s="8">
        <f t="shared" si="5"/>
        <v>5.563875995</v>
      </c>
      <c r="T76" s="5"/>
      <c r="U76" s="5"/>
      <c r="V76" s="5"/>
      <c r="W76" s="5"/>
      <c r="X76" s="5"/>
      <c r="Y76" s="5"/>
      <c r="Z76" s="5"/>
      <c r="AA76" s="5"/>
    </row>
    <row r="77">
      <c r="A77" s="6">
        <v>76.0</v>
      </c>
      <c r="B77" s="6" t="s">
        <v>94</v>
      </c>
      <c r="C77" s="4">
        <v>0.799</v>
      </c>
      <c r="D77" s="6">
        <v>296.0</v>
      </c>
      <c r="E77" s="6">
        <v>-1.0645968</v>
      </c>
      <c r="F77" s="6">
        <v>-0.9951002</v>
      </c>
      <c r="G77" s="6">
        <v>-1.7579167</v>
      </c>
      <c r="H77" s="7">
        <f t="shared" si="1"/>
        <v>0.7998803405</v>
      </c>
      <c r="I77" s="8">
        <f t="shared" si="2"/>
        <v>71.98923064</v>
      </c>
      <c r="J77" s="5">
        <f>VLOOKUP(B77, Sheet2!A:AW, 42, FALSE)</f>
        <v>-1.012118817</v>
      </c>
      <c r="K77" s="9">
        <f>VLOOKUP(B77, Sheet2!A:AW, 43, FALSE)</f>
        <v>-0.742688759</v>
      </c>
      <c r="L77" s="9">
        <f>VLOOKUP(B77, Sheet2!A:AW, 44, FALSE)</f>
        <v>-1.17103565</v>
      </c>
      <c r="M77" s="9">
        <f>VLOOKUP(B77, Sheet2!A:AW, 45, FALSE)</f>
        <v>81</v>
      </c>
      <c r="N77" s="9">
        <f>VLOOKUP(B77, Sheet2!A:AW, 46, FALSE)</f>
        <v>828</v>
      </c>
      <c r="O77" s="9">
        <f>VLOOKUP(B77, Sheet2!A:AW, 47, FALSE)</f>
        <v>196</v>
      </c>
      <c r="P77" s="9">
        <f>VLOOKUP(B77, Sheet2!A:AW, 48, FALSE)</f>
        <v>200</v>
      </c>
      <c r="Q77" s="7">
        <f t="shared" si="3"/>
        <v>0.7383047176</v>
      </c>
      <c r="R77" s="8">
        <f t="shared" si="4"/>
        <v>66.44742459</v>
      </c>
      <c r="S77" s="8">
        <f t="shared" si="5"/>
        <v>5.541806058</v>
      </c>
      <c r="T77" s="5"/>
      <c r="U77" s="5"/>
      <c r="V77" s="5"/>
      <c r="W77" s="5"/>
      <c r="X77" s="5"/>
      <c r="Y77" s="5"/>
      <c r="Z77" s="5"/>
      <c r="AA77" s="5"/>
    </row>
    <row r="78">
      <c r="A78" s="6">
        <v>77.0</v>
      </c>
      <c r="B78" s="6" t="s">
        <v>95</v>
      </c>
      <c r="C78" s="4">
        <v>0.811</v>
      </c>
      <c r="D78" s="6">
        <v>363.0</v>
      </c>
      <c r="E78" s="6">
        <v>-1.097887</v>
      </c>
      <c r="F78" s="6">
        <v>-1.0209412</v>
      </c>
      <c r="G78" s="6">
        <v>-1.6442323</v>
      </c>
      <c r="H78" s="7">
        <f t="shared" si="1"/>
        <v>0.8092592002</v>
      </c>
      <c r="I78" s="8">
        <f t="shared" si="2"/>
        <v>72.83332802</v>
      </c>
      <c r="J78" s="5">
        <f>VLOOKUP(B78, Sheet2!A:AW, 42, FALSE)</f>
        <v>-0.910460729</v>
      </c>
      <c r="K78" s="9">
        <f>VLOOKUP(B78, Sheet2!A:AW, 43, FALSE)</f>
        <v>-0.858416795</v>
      </c>
      <c r="L78" s="9">
        <f>VLOOKUP(B78, Sheet2!A:AW, 44, FALSE)</f>
        <v>-1.197058664</v>
      </c>
      <c r="M78" s="9">
        <f>VLOOKUP(B78, Sheet2!A:AW, 45, FALSE)</f>
        <v>160</v>
      </c>
      <c r="N78" s="9">
        <f>VLOOKUP(B78, Sheet2!A:AW, 46, FALSE)</f>
        <v>817</v>
      </c>
      <c r="O78" s="9">
        <f>VLOOKUP(B78, Sheet2!A:AW, 47, FALSE)</f>
        <v>142</v>
      </c>
      <c r="P78" s="9">
        <f>VLOOKUP(B78, Sheet2!A:AW, 48, FALSE)</f>
        <v>213</v>
      </c>
      <c r="Q78" s="7">
        <f t="shared" si="3"/>
        <v>0.7487860146</v>
      </c>
      <c r="R78" s="8">
        <f t="shared" si="4"/>
        <v>67.39074131</v>
      </c>
      <c r="S78" s="8">
        <f t="shared" si="5"/>
        <v>5.442586706</v>
      </c>
      <c r="T78" s="5"/>
      <c r="U78" s="5"/>
      <c r="V78" s="5"/>
      <c r="W78" s="5"/>
      <c r="X78" s="5"/>
      <c r="Y78" s="5"/>
      <c r="Z78" s="5"/>
      <c r="AA78" s="5"/>
    </row>
    <row r="79">
      <c r="A79" s="6">
        <v>78.0</v>
      </c>
      <c r="B79" s="6" t="s">
        <v>96</v>
      </c>
      <c r="C79" s="4">
        <v>0.874</v>
      </c>
      <c r="D79" s="6">
        <v>180.0</v>
      </c>
      <c r="E79" s="6">
        <v>-1.06730758</v>
      </c>
      <c r="F79" s="6">
        <v>-1.143465</v>
      </c>
      <c r="G79" s="6">
        <v>-1.9896579</v>
      </c>
      <c r="H79" s="7">
        <f t="shared" si="1"/>
        <v>0.8661446748</v>
      </c>
      <c r="I79" s="8">
        <f t="shared" si="2"/>
        <v>77.95302073</v>
      </c>
      <c r="J79" s="5">
        <f>VLOOKUP(B79, Sheet2!A:AW, 42, FALSE)</f>
        <v>-1.021485415</v>
      </c>
      <c r="K79" s="9">
        <f>VLOOKUP(B79, Sheet2!A:AW, 43, FALSE)</f>
        <v>-0.878904233</v>
      </c>
      <c r="L79" s="9">
        <f>VLOOKUP(B79, Sheet2!A:AW, 44, FALSE)</f>
        <v>-1.206817294</v>
      </c>
      <c r="M79" s="9">
        <f>VLOOKUP(B79, Sheet2!A:AW, 45, FALSE)</f>
        <v>61</v>
      </c>
      <c r="N79" s="9">
        <f>VLOOKUP(B79, Sheet2!A:AW, 46, FALSE)</f>
        <v>690</v>
      </c>
      <c r="O79" s="9">
        <f>VLOOKUP(B79, Sheet2!A:AW, 47, FALSE)</f>
        <v>114</v>
      </c>
      <c r="P79" s="9">
        <f>VLOOKUP(B79, Sheet2!A:AW, 48, FALSE)</f>
        <v>163</v>
      </c>
      <c r="Q79" s="7">
        <f t="shared" si="3"/>
        <v>0.8057558942</v>
      </c>
      <c r="R79" s="8">
        <f t="shared" si="4"/>
        <v>72.51803047</v>
      </c>
      <c r="S79" s="8">
        <f t="shared" si="5"/>
        <v>5.434990256</v>
      </c>
      <c r="T79" s="5"/>
      <c r="U79" s="5"/>
      <c r="V79" s="5"/>
      <c r="W79" s="5"/>
      <c r="X79" s="5"/>
      <c r="Y79" s="5"/>
      <c r="Z79" s="5"/>
      <c r="AA79" s="5"/>
    </row>
    <row r="80">
      <c r="A80" s="6">
        <v>79.0</v>
      </c>
      <c r="B80" s="6" t="s">
        <v>97</v>
      </c>
      <c r="C80" s="4">
        <v>0.872</v>
      </c>
      <c r="D80" s="6">
        <v>205.0</v>
      </c>
      <c r="E80" s="6">
        <v>-1.15675611</v>
      </c>
      <c r="F80" s="6">
        <v>-1.0221155</v>
      </c>
      <c r="G80" s="6">
        <v>-1.8510474</v>
      </c>
      <c r="H80" s="7">
        <f t="shared" si="1"/>
        <v>0.85283747</v>
      </c>
      <c r="I80" s="8">
        <f t="shared" si="2"/>
        <v>76.7553723</v>
      </c>
      <c r="J80" s="5">
        <f>VLOOKUP(B80, Sheet2!A:AW, 42, FALSE)</f>
        <v>-1.110349523</v>
      </c>
      <c r="K80" s="9">
        <f>VLOOKUP(B80, Sheet2!A:AW, 43, FALSE)</f>
        <v>-0.929742362</v>
      </c>
      <c r="L80" s="9">
        <f>VLOOKUP(B80, Sheet2!A:AW, 44, FALSE)</f>
        <v>-1.155421841</v>
      </c>
      <c r="M80" s="9">
        <f>VLOOKUP(B80, Sheet2!A:AW, 45, FALSE)</f>
        <v>90</v>
      </c>
      <c r="N80" s="9">
        <f>VLOOKUP(B80, Sheet2!A:AW, 46, FALSE)</f>
        <v>582</v>
      </c>
      <c r="O80" s="9">
        <f>VLOOKUP(B80, Sheet2!A:AW, 47, FALSE)</f>
        <v>236</v>
      </c>
      <c r="P80" s="9">
        <f>VLOOKUP(B80, Sheet2!A:AW, 48, FALSE)</f>
        <v>172</v>
      </c>
      <c r="Q80" s="7">
        <f t="shared" si="3"/>
        <v>0.7928472157</v>
      </c>
      <c r="R80" s="8">
        <f t="shared" si="4"/>
        <v>71.35624942</v>
      </c>
      <c r="S80" s="8">
        <f t="shared" si="5"/>
        <v>5.399122885</v>
      </c>
      <c r="T80" s="5"/>
      <c r="U80" s="5"/>
      <c r="V80" s="5"/>
      <c r="W80" s="5"/>
      <c r="X80" s="5"/>
      <c r="Y80" s="5"/>
      <c r="Z80" s="5"/>
      <c r="AA80" s="5"/>
    </row>
    <row r="81">
      <c r="A81" s="6">
        <v>80.0</v>
      </c>
      <c r="B81" s="6" t="s">
        <v>98</v>
      </c>
      <c r="C81" s="4">
        <v>0.875</v>
      </c>
      <c r="D81" s="6">
        <v>145.0</v>
      </c>
      <c r="E81" s="6">
        <v>-1.13957151</v>
      </c>
      <c r="F81" s="6">
        <v>-1.0453958</v>
      </c>
      <c r="G81" s="6">
        <v>-1.873481</v>
      </c>
      <c r="H81" s="7">
        <f t="shared" si="1"/>
        <v>0.8521621882</v>
      </c>
      <c r="I81" s="8">
        <f t="shared" si="2"/>
        <v>76.69459694</v>
      </c>
      <c r="J81" s="5">
        <f>VLOOKUP(B81, Sheet2!A:AW, 42, FALSE)</f>
        <v>-1.18475416</v>
      </c>
      <c r="K81" s="9">
        <f>VLOOKUP(B81, Sheet2!A:AW, 43, FALSE)</f>
        <v>-0.79456601</v>
      </c>
      <c r="L81" s="9">
        <f>VLOOKUP(B81, Sheet2!A:AW, 44, FALSE)</f>
        <v>-1.125944047</v>
      </c>
      <c r="M81" s="9">
        <f>VLOOKUP(B81, Sheet2!A:AW, 45, FALSE)</f>
        <v>47</v>
      </c>
      <c r="N81" s="9">
        <f>VLOOKUP(B81, Sheet2!A:AW, 46, FALSE)</f>
        <v>524</v>
      </c>
      <c r="O81" s="9">
        <f>VLOOKUP(B81, Sheet2!A:AW, 47, FALSE)</f>
        <v>193</v>
      </c>
      <c r="P81" s="9">
        <f>VLOOKUP(B81, Sheet2!A:AW, 48, FALSE)</f>
        <v>142</v>
      </c>
      <c r="Q81" s="7">
        <f t="shared" si="3"/>
        <v>0.7928170699</v>
      </c>
      <c r="R81" s="8">
        <f t="shared" si="4"/>
        <v>71.35353629</v>
      </c>
      <c r="S81" s="8">
        <f t="shared" si="5"/>
        <v>5.341060651</v>
      </c>
      <c r="T81" s="5"/>
      <c r="U81" s="5"/>
      <c r="V81" s="5"/>
      <c r="W81" s="5"/>
      <c r="X81" s="5"/>
      <c r="Y81" s="5"/>
      <c r="Z81" s="5"/>
      <c r="AA81" s="5"/>
    </row>
    <row r="82">
      <c r="A82" s="6">
        <v>81.0</v>
      </c>
      <c r="B82" s="6" t="s">
        <v>99</v>
      </c>
      <c r="C82" s="4">
        <v>0.793</v>
      </c>
      <c r="D82" s="6">
        <v>361.0</v>
      </c>
      <c r="E82" s="6">
        <v>-1.05070419</v>
      </c>
      <c r="F82" s="6">
        <v>-0.9760102</v>
      </c>
      <c r="G82" s="6">
        <v>-1.8419305</v>
      </c>
      <c r="H82" s="7">
        <f t="shared" si="1"/>
        <v>0.8029179163</v>
      </c>
      <c r="I82" s="8">
        <f t="shared" si="2"/>
        <v>72.26261247</v>
      </c>
      <c r="J82" s="5">
        <f>VLOOKUP(B82, Sheet2!A:AW, 42, FALSE)</f>
        <v>-0.937430987</v>
      </c>
      <c r="K82" s="9">
        <f>VLOOKUP(B82, Sheet2!A:AW, 43, FALSE)</f>
        <v>-0.83992861</v>
      </c>
      <c r="L82" s="9">
        <f>VLOOKUP(B82, Sheet2!A:AW, 44, FALSE)</f>
        <v>-1.215727348</v>
      </c>
      <c r="M82" s="9">
        <f>VLOOKUP(B82, Sheet2!A:AW, 45, FALSE)</f>
        <v>145</v>
      </c>
      <c r="N82" s="9">
        <f>VLOOKUP(B82, Sheet2!A:AW, 46, FALSE)</f>
        <v>819</v>
      </c>
      <c r="O82" s="9">
        <f>VLOOKUP(B82, Sheet2!A:AW, 47, FALSE)</f>
        <v>193</v>
      </c>
      <c r="P82" s="9">
        <f>VLOOKUP(B82, Sheet2!A:AW, 48, FALSE)</f>
        <v>203</v>
      </c>
      <c r="Q82" s="7">
        <f t="shared" si="3"/>
        <v>0.7440347982</v>
      </c>
      <c r="R82" s="8">
        <f t="shared" si="4"/>
        <v>66.96313184</v>
      </c>
      <c r="S82" s="8">
        <f t="shared" si="5"/>
        <v>5.299480624</v>
      </c>
      <c r="T82" s="5"/>
      <c r="U82" s="5"/>
      <c r="V82" s="5"/>
      <c r="W82" s="5"/>
      <c r="X82" s="5"/>
      <c r="Y82" s="5"/>
      <c r="Z82" s="5"/>
      <c r="AA82" s="5"/>
    </row>
    <row r="83">
      <c r="A83" s="6">
        <v>82.0</v>
      </c>
      <c r="B83" s="6" t="s">
        <v>100</v>
      </c>
      <c r="C83" s="4">
        <v>0.798</v>
      </c>
      <c r="D83" s="6">
        <v>245.0</v>
      </c>
      <c r="E83" s="6">
        <v>-1.12217729</v>
      </c>
      <c r="F83" s="6">
        <v>-0.9654335</v>
      </c>
      <c r="G83" s="6">
        <v>-1.8803308</v>
      </c>
      <c r="H83" s="7">
        <f t="shared" si="1"/>
        <v>0.8287319846</v>
      </c>
      <c r="I83" s="8">
        <f t="shared" si="2"/>
        <v>74.58587861</v>
      </c>
      <c r="J83" s="5">
        <f>VLOOKUP(B83, Sheet2!A:AW, 42, FALSE)</f>
        <v>-1.132801696</v>
      </c>
      <c r="K83" s="9">
        <f>VLOOKUP(B83, Sheet2!A:AW, 43, FALSE)</f>
        <v>-0.804108696</v>
      </c>
      <c r="L83" s="9">
        <f>VLOOKUP(B83, Sheet2!A:AW, 44, FALSE)</f>
        <v>-1.123272478</v>
      </c>
      <c r="M83" s="9">
        <f>VLOOKUP(B83, Sheet2!A:AW, 45, FALSE)</f>
        <v>70</v>
      </c>
      <c r="N83" s="9">
        <f>VLOOKUP(B83, Sheet2!A:AW, 46, FALSE)</f>
        <v>635</v>
      </c>
      <c r="O83" s="9">
        <f>VLOOKUP(B83, Sheet2!A:AW, 47, FALSE)</f>
        <v>190</v>
      </c>
      <c r="P83" s="9">
        <f>VLOOKUP(B83, Sheet2!A:AW, 48, FALSE)</f>
        <v>203</v>
      </c>
      <c r="Q83" s="7">
        <f t="shared" si="3"/>
        <v>0.7699514441</v>
      </c>
      <c r="R83" s="8">
        <f t="shared" si="4"/>
        <v>69.29562997</v>
      </c>
      <c r="S83" s="8">
        <f t="shared" si="5"/>
        <v>5.290248648</v>
      </c>
      <c r="T83" s="5"/>
      <c r="U83" s="5"/>
      <c r="V83" s="5"/>
      <c r="W83" s="5"/>
      <c r="X83" s="5"/>
      <c r="Y83" s="5"/>
      <c r="Z83" s="5"/>
      <c r="AA83" s="5"/>
    </row>
    <row r="84">
      <c r="A84" s="6">
        <v>83.0</v>
      </c>
      <c r="B84" s="6" t="s">
        <v>101</v>
      </c>
      <c r="C84" s="4">
        <v>0.786</v>
      </c>
      <c r="D84" s="6">
        <v>316.0</v>
      </c>
      <c r="E84" s="6">
        <v>-1.09298052</v>
      </c>
      <c r="F84" s="6">
        <v>-1.0469647</v>
      </c>
      <c r="G84" s="6">
        <v>-1.7342394</v>
      </c>
      <c r="H84" s="7">
        <f t="shared" si="1"/>
        <v>0.8237492099</v>
      </c>
      <c r="I84" s="8">
        <f t="shared" si="2"/>
        <v>74.13742889</v>
      </c>
      <c r="J84" s="5">
        <f>VLOOKUP(B84, Sheet2!A:AW, 42, FALSE)</f>
        <v>-1.035420765</v>
      </c>
      <c r="K84" s="9">
        <f>VLOOKUP(B84, Sheet2!A:AW, 43, FALSE)</f>
        <v>-0.786705076</v>
      </c>
      <c r="L84" s="9">
        <f>VLOOKUP(B84, Sheet2!A:AW, 44, FALSE)</f>
        <v>-1.109962499</v>
      </c>
      <c r="M84" s="9">
        <f>VLOOKUP(B84, Sheet2!A:AW, 45, FALSE)</f>
        <v>155</v>
      </c>
      <c r="N84" s="9">
        <f>VLOOKUP(B84, Sheet2!A:AW, 46, FALSE)</f>
        <v>839</v>
      </c>
      <c r="O84" s="9">
        <f>VLOOKUP(B84, Sheet2!A:AW, 47, FALSE)</f>
        <v>136</v>
      </c>
      <c r="P84" s="9">
        <f>VLOOKUP(B84, Sheet2!A:AW, 48, FALSE)</f>
        <v>238</v>
      </c>
      <c r="Q84" s="7">
        <f t="shared" si="3"/>
        <v>0.7653970068</v>
      </c>
      <c r="R84" s="8">
        <f t="shared" si="4"/>
        <v>68.88573061</v>
      </c>
      <c r="S84" s="8">
        <f t="shared" si="5"/>
        <v>5.251698279</v>
      </c>
      <c r="T84" s="5"/>
      <c r="U84" s="5"/>
      <c r="V84" s="5"/>
      <c r="W84" s="5"/>
      <c r="X84" s="5"/>
      <c r="Y84" s="5"/>
      <c r="Z84" s="5"/>
      <c r="AA84" s="5"/>
    </row>
    <row r="85">
      <c r="A85" s="6">
        <v>84.0</v>
      </c>
      <c r="B85" s="6" t="s">
        <v>102</v>
      </c>
      <c r="C85" s="4">
        <v>0.872</v>
      </c>
      <c r="D85" s="6">
        <v>238.0</v>
      </c>
      <c r="E85" s="6">
        <v>-1.11011901</v>
      </c>
      <c r="F85" s="6">
        <v>-1.1141059</v>
      </c>
      <c r="G85" s="6">
        <v>-1.7970965</v>
      </c>
      <c r="H85" s="7">
        <f t="shared" si="1"/>
        <v>0.8536161872</v>
      </c>
      <c r="I85" s="8">
        <f t="shared" si="2"/>
        <v>76.82545685</v>
      </c>
      <c r="J85" s="5">
        <f>VLOOKUP(B85, Sheet2!A:AW, 42, FALSE)</f>
        <v>-1.091805064</v>
      </c>
      <c r="K85" s="9">
        <f>VLOOKUP(B85, Sheet2!A:AW, 43, FALSE)</f>
        <v>-0.847108971</v>
      </c>
      <c r="L85" s="9">
        <f>VLOOKUP(B85, Sheet2!A:AW, 44, FALSE)</f>
        <v>-1.251488481</v>
      </c>
      <c r="M85" s="9">
        <f>VLOOKUP(B85, Sheet2!A:AW, 45, FALSE)</f>
        <v>94</v>
      </c>
      <c r="N85" s="9">
        <f>VLOOKUP(B85, Sheet2!A:AW, 46, FALSE)</f>
        <v>621</v>
      </c>
      <c r="O85" s="9">
        <f>VLOOKUP(B85, Sheet2!A:AW, 47, FALSE)</f>
        <v>194</v>
      </c>
      <c r="P85" s="9">
        <f>VLOOKUP(B85, Sheet2!A:AW, 48, FALSE)</f>
        <v>165</v>
      </c>
      <c r="Q85" s="7">
        <f t="shared" si="3"/>
        <v>0.7955528823</v>
      </c>
      <c r="R85" s="8">
        <f t="shared" si="4"/>
        <v>71.59975941</v>
      </c>
      <c r="S85" s="8">
        <f t="shared" si="5"/>
        <v>5.225697436</v>
      </c>
      <c r="T85" s="5"/>
      <c r="U85" s="5"/>
      <c r="V85" s="5"/>
      <c r="W85" s="5"/>
      <c r="X85" s="5"/>
      <c r="Y85" s="5"/>
      <c r="Z85" s="5"/>
      <c r="AA85" s="5"/>
    </row>
    <row r="86">
      <c r="A86" s="6">
        <v>85.0</v>
      </c>
      <c r="B86" s="6" t="s">
        <v>103</v>
      </c>
      <c r="C86" s="4">
        <v>0.849</v>
      </c>
      <c r="D86" s="6">
        <v>185.0</v>
      </c>
      <c r="E86" s="6">
        <v>-1.11183457</v>
      </c>
      <c r="F86" s="6">
        <v>-1.0442895</v>
      </c>
      <c r="G86" s="6">
        <v>-2.0193753</v>
      </c>
      <c r="H86" s="7">
        <f t="shared" si="1"/>
        <v>0.8612351083</v>
      </c>
      <c r="I86" s="8">
        <f t="shared" si="2"/>
        <v>77.51115975</v>
      </c>
      <c r="J86" s="5">
        <f>VLOOKUP(B86, Sheet2!A:AW, 42, FALSE)</f>
        <v>-1.083488812</v>
      </c>
      <c r="K86" s="9">
        <f>VLOOKUP(B86, Sheet2!A:AW, 43, FALSE)</f>
        <v>-0.909087231</v>
      </c>
      <c r="L86" s="9">
        <f>VLOOKUP(B86, Sheet2!A:AW, 44, FALSE)</f>
        <v>-1.193855832</v>
      </c>
      <c r="M86" s="9">
        <f>VLOOKUP(B86, Sheet2!A:AW, 45, FALSE)</f>
        <v>85</v>
      </c>
      <c r="N86" s="9">
        <f>VLOOKUP(B86, Sheet2!A:AW, 46, FALSE)</f>
        <v>597</v>
      </c>
      <c r="O86" s="9">
        <f>VLOOKUP(B86, Sheet2!A:AW, 47, FALSE)</f>
        <v>136</v>
      </c>
      <c r="P86" s="9">
        <f>VLOOKUP(B86, Sheet2!A:AW, 48, FALSE)</f>
        <v>199</v>
      </c>
      <c r="Q86" s="7">
        <f t="shared" si="3"/>
        <v>0.8038944336</v>
      </c>
      <c r="R86" s="8">
        <f t="shared" si="4"/>
        <v>72.35049903</v>
      </c>
      <c r="S86" s="8">
        <f t="shared" si="5"/>
        <v>5.160660723</v>
      </c>
      <c r="T86" s="5"/>
      <c r="U86" s="5"/>
      <c r="V86" s="5"/>
      <c r="W86" s="5"/>
      <c r="X86" s="5"/>
      <c r="Y86" s="5"/>
      <c r="Z86" s="5"/>
      <c r="AA86" s="5"/>
    </row>
    <row r="87">
      <c r="A87" s="6">
        <v>86.0</v>
      </c>
      <c r="B87" s="6" t="s">
        <v>104</v>
      </c>
      <c r="C87" s="4">
        <v>0.843</v>
      </c>
      <c r="D87" s="6">
        <v>191.0</v>
      </c>
      <c r="E87" s="6">
        <v>-1.12136208</v>
      </c>
      <c r="F87" s="6">
        <v>-1.048569</v>
      </c>
      <c r="G87" s="6">
        <v>-1.7920318</v>
      </c>
      <c r="H87" s="7">
        <f t="shared" si="1"/>
        <v>0.8372593261</v>
      </c>
      <c r="I87" s="8">
        <f t="shared" si="2"/>
        <v>75.35333935</v>
      </c>
      <c r="J87" s="5">
        <f>VLOOKUP(B87, Sheet2!A:AW, 42, FALSE)</f>
        <v>-0.989380237</v>
      </c>
      <c r="K87" s="9">
        <f>VLOOKUP(B87, Sheet2!A:AW, 43, FALSE)</f>
        <v>-0.854246458</v>
      </c>
      <c r="L87" s="9">
        <f>VLOOKUP(B87, Sheet2!A:AW, 44, FALSE)</f>
        <v>-1.16034126</v>
      </c>
      <c r="M87" s="9">
        <f>VLOOKUP(B87, Sheet2!A:AW, 45, FALSE)</f>
        <v>102</v>
      </c>
      <c r="N87" s="9">
        <f>VLOOKUP(B87, Sheet2!A:AW, 46, FALSE)</f>
        <v>803</v>
      </c>
      <c r="O87" s="9">
        <f>VLOOKUP(B87, Sheet2!A:AW, 47, FALSE)</f>
        <v>149</v>
      </c>
      <c r="P87" s="9">
        <f>VLOOKUP(B87, Sheet2!A:AW, 48, FALSE)</f>
        <v>183</v>
      </c>
      <c r="Q87" s="7">
        <f t="shared" si="3"/>
        <v>0.780978868</v>
      </c>
      <c r="R87" s="8">
        <f t="shared" si="4"/>
        <v>70.28809812</v>
      </c>
      <c r="S87" s="8">
        <f t="shared" si="5"/>
        <v>5.065241225</v>
      </c>
      <c r="T87" s="5"/>
      <c r="U87" s="5"/>
      <c r="V87" s="5"/>
      <c r="W87" s="5"/>
      <c r="X87" s="5"/>
      <c r="Y87" s="5"/>
      <c r="Z87" s="5"/>
      <c r="AA87" s="5"/>
    </row>
    <row r="88">
      <c r="A88" s="6">
        <v>87.0</v>
      </c>
      <c r="B88" s="6" t="s">
        <v>105</v>
      </c>
      <c r="C88" s="4">
        <v>0.806</v>
      </c>
      <c r="D88" s="6">
        <v>206.0</v>
      </c>
      <c r="E88" s="6">
        <v>-1.02037679</v>
      </c>
      <c r="F88" s="6">
        <v>-1.0136573</v>
      </c>
      <c r="G88" s="6">
        <v>-1.9611239</v>
      </c>
      <c r="H88" s="7">
        <f t="shared" si="1"/>
        <v>0.8086761116</v>
      </c>
      <c r="I88" s="8">
        <f t="shared" si="2"/>
        <v>72.78085004</v>
      </c>
      <c r="J88" s="5">
        <f>VLOOKUP(B88, Sheet2!A:AW, 42, FALSE)</f>
        <v>-1.040649539</v>
      </c>
      <c r="K88" s="9">
        <f>VLOOKUP(B88, Sheet2!A:AW, 43, FALSE)</f>
        <v>-0.8428194</v>
      </c>
      <c r="L88" s="9">
        <f>VLOOKUP(B88, Sheet2!A:AW, 44, FALSE)</f>
        <v>-1.142239691</v>
      </c>
      <c r="M88" s="9">
        <f>VLOOKUP(B88, Sheet2!A:AW, 45, FALSE)</f>
        <v>69</v>
      </c>
      <c r="N88" s="9">
        <f>VLOOKUP(B88, Sheet2!A:AW, 46, FALSE)</f>
        <v>577</v>
      </c>
      <c r="O88" s="9">
        <f>VLOOKUP(B88, Sheet2!A:AW, 47, FALSE)</f>
        <v>146</v>
      </c>
      <c r="P88" s="9">
        <f>VLOOKUP(B88, Sheet2!A:AW, 48, FALSE)</f>
        <v>192</v>
      </c>
      <c r="Q88" s="7">
        <f t="shared" si="3"/>
        <v>0.7524340864</v>
      </c>
      <c r="R88" s="8">
        <f t="shared" si="4"/>
        <v>67.71906777</v>
      </c>
      <c r="S88" s="8">
        <f t="shared" si="5"/>
        <v>5.061782271</v>
      </c>
      <c r="T88" s="5"/>
      <c r="U88" s="5"/>
      <c r="V88" s="5"/>
      <c r="W88" s="5"/>
      <c r="X88" s="5"/>
      <c r="Y88" s="5"/>
      <c r="Z88" s="5"/>
      <c r="AA88" s="5"/>
    </row>
    <row r="89">
      <c r="A89" s="6">
        <v>88.0</v>
      </c>
      <c r="B89" s="6" t="s">
        <v>106</v>
      </c>
      <c r="C89" s="4">
        <v>0.85</v>
      </c>
      <c r="D89" s="6">
        <v>177.0</v>
      </c>
      <c r="E89" s="6">
        <v>-1.19698047</v>
      </c>
      <c r="F89" s="6">
        <v>-1.1754329</v>
      </c>
      <c r="G89" s="6">
        <v>-1.7589322</v>
      </c>
      <c r="H89" s="7">
        <f t="shared" si="1"/>
        <v>0.8983398238</v>
      </c>
      <c r="I89" s="8">
        <f t="shared" si="2"/>
        <v>80.85058415</v>
      </c>
      <c r="J89" s="5">
        <f>VLOOKUP(B89, Sheet2!A:AW, 42, FALSE)</f>
        <v>-1.176963316</v>
      </c>
      <c r="K89" s="9">
        <f>VLOOKUP(B89, Sheet2!A:AW, 43, FALSE)</f>
        <v>-0.847236372</v>
      </c>
      <c r="L89" s="9">
        <f>VLOOKUP(B89, Sheet2!A:AW, 44, FALSE)</f>
        <v>-1.224832647</v>
      </c>
      <c r="M89" s="9">
        <f>VLOOKUP(B89, Sheet2!A:AW, 45, FALSE)</f>
        <v>64</v>
      </c>
      <c r="N89" s="9">
        <f>VLOOKUP(B89, Sheet2!A:AW, 46, FALSE)</f>
        <v>544</v>
      </c>
      <c r="O89" s="9">
        <f>VLOOKUP(B89, Sheet2!A:AW, 47, FALSE)</f>
        <v>156</v>
      </c>
      <c r="P89" s="9">
        <f>VLOOKUP(B89, Sheet2!A:AW, 48, FALSE)</f>
        <v>126</v>
      </c>
      <c r="Q89" s="7">
        <f t="shared" si="3"/>
        <v>0.8423080983</v>
      </c>
      <c r="R89" s="8">
        <f t="shared" si="4"/>
        <v>75.80772885</v>
      </c>
      <c r="S89" s="8">
        <f t="shared" si="5"/>
        <v>5.042855295</v>
      </c>
      <c r="T89" s="5"/>
      <c r="U89" s="5"/>
      <c r="V89" s="5"/>
      <c r="W89" s="5"/>
      <c r="X89" s="5"/>
      <c r="Y89" s="5"/>
      <c r="Z89" s="5"/>
      <c r="AA89" s="5"/>
    </row>
    <row r="90">
      <c r="A90" s="6">
        <v>89.0</v>
      </c>
      <c r="B90" s="6" t="s">
        <v>107</v>
      </c>
      <c r="C90" s="4">
        <v>0.795</v>
      </c>
      <c r="D90" s="6">
        <v>152.0</v>
      </c>
      <c r="E90" s="6">
        <v>-1.09687122</v>
      </c>
      <c r="F90" s="6">
        <v>-1.0107225</v>
      </c>
      <c r="G90" s="6">
        <v>-1.6777656</v>
      </c>
      <c r="H90" s="7">
        <f t="shared" si="1"/>
        <v>0.8001113425</v>
      </c>
      <c r="I90" s="8">
        <f t="shared" si="2"/>
        <v>72.01002082</v>
      </c>
      <c r="J90" s="5">
        <f>VLOOKUP(B90, Sheet2!A:AW, 42, FALSE)</f>
        <v>-0.977735878</v>
      </c>
      <c r="K90" s="9">
        <f>VLOOKUP(B90, Sheet2!A:AW, 43, FALSE)</f>
        <v>-0.816694632</v>
      </c>
      <c r="L90" s="9">
        <f>VLOOKUP(B90, Sheet2!A:AW, 44, FALSE)</f>
        <v>-1.158454275</v>
      </c>
      <c r="M90" s="9">
        <f>VLOOKUP(B90, Sheet2!A:AW, 45, FALSE)</f>
        <v>56</v>
      </c>
      <c r="N90" s="9">
        <f>VLOOKUP(B90, Sheet2!A:AW, 46, FALSE)</f>
        <v>442</v>
      </c>
      <c r="O90" s="9">
        <f>VLOOKUP(B90, Sheet2!A:AW, 47, FALSE)</f>
        <v>94</v>
      </c>
      <c r="P90" s="9">
        <f>VLOOKUP(B90, Sheet2!A:AW, 48, FALSE)</f>
        <v>106</v>
      </c>
      <c r="Q90" s="7">
        <f t="shared" si="3"/>
        <v>0.7459546145</v>
      </c>
      <c r="R90" s="8">
        <f t="shared" si="4"/>
        <v>67.13591531</v>
      </c>
      <c r="S90" s="8">
        <f t="shared" si="5"/>
        <v>4.874105517</v>
      </c>
      <c r="T90" s="5"/>
      <c r="U90" s="5"/>
      <c r="V90" s="5"/>
      <c r="W90" s="5"/>
      <c r="X90" s="5"/>
      <c r="Y90" s="5"/>
      <c r="Z90" s="5"/>
      <c r="AA90" s="5"/>
    </row>
    <row r="91">
      <c r="A91" s="6">
        <v>90.0</v>
      </c>
      <c r="B91" s="6" t="s">
        <v>108</v>
      </c>
      <c r="C91" s="4">
        <v>0.815</v>
      </c>
      <c r="D91" s="6">
        <v>325.0</v>
      </c>
      <c r="E91" s="6">
        <v>-1.04129108</v>
      </c>
      <c r="F91" s="6">
        <v>-1.0179101</v>
      </c>
      <c r="G91" s="6">
        <v>-1.8249969</v>
      </c>
      <c r="H91" s="7">
        <f t="shared" si="1"/>
        <v>0.8066468766</v>
      </c>
      <c r="I91" s="8">
        <f t="shared" si="2"/>
        <v>72.59821889</v>
      </c>
      <c r="J91" s="5">
        <f>VLOOKUP(B91, Sheet2!A:AW, 42, FALSE)</f>
        <v>-1.00238103</v>
      </c>
      <c r="K91" s="9">
        <f>VLOOKUP(B91, Sheet2!A:AW, 43, FALSE)</f>
        <v>-0.828113115</v>
      </c>
      <c r="L91" s="9">
        <f>VLOOKUP(B91, Sheet2!A:AW, 44, FALSE)</f>
        <v>-1.190335569</v>
      </c>
      <c r="M91" s="9">
        <f>VLOOKUP(B91, Sheet2!A:AW, 45, FALSE)</f>
        <v>117</v>
      </c>
      <c r="N91" s="9">
        <f>VLOOKUP(B91, Sheet2!A:AW, 46, FALSE)</f>
        <v>772</v>
      </c>
      <c r="O91" s="9">
        <f>VLOOKUP(B91, Sheet2!A:AW, 47, FALSE)</f>
        <v>199</v>
      </c>
      <c r="P91" s="9">
        <f>VLOOKUP(B91, Sheet2!A:AW, 48, FALSE)</f>
        <v>204</v>
      </c>
      <c r="Q91" s="7">
        <f t="shared" si="3"/>
        <v>0.7529959385</v>
      </c>
      <c r="R91" s="8">
        <f t="shared" si="4"/>
        <v>67.76963446</v>
      </c>
      <c r="S91" s="8">
        <f t="shared" si="5"/>
        <v>4.828584432</v>
      </c>
      <c r="T91" s="5"/>
      <c r="U91" s="5"/>
      <c r="V91" s="5"/>
      <c r="W91" s="5"/>
      <c r="X91" s="5"/>
      <c r="Y91" s="5"/>
      <c r="Z91" s="5"/>
      <c r="AA91" s="5"/>
    </row>
    <row r="92">
      <c r="A92" s="6">
        <v>91.0</v>
      </c>
      <c r="B92" s="6" t="s">
        <v>109</v>
      </c>
      <c r="C92" s="4">
        <v>0.85</v>
      </c>
      <c r="D92" s="6">
        <v>262.0</v>
      </c>
      <c r="E92" s="6">
        <v>-1.13098876</v>
      </c>
      <c r="F92" s="6">
        <v>-0.9780251</v>
      </c>
      <c r="G92" s="6">
        <v>-1.932669</v>
      </c>
      <c r="H92" s="7">
        <f t="shared" si="1"/>
        <v>0.8434093426</v>
      </c>
      <c r="I92" s="8">
        <f t="shared" si="2"/>
        <v>75.90684084</v>
      </c>
      <c r="J92" s="5">
        <f>VLOOKUP(B92, Sheet2!A:AW, 42, FALSE)</f>
        <v>-1.081450748</v>
      </c>
      <c r="K92" s="9">
        <f>VLOOKUP(B92, Sheet2!A:AW, 43, FALSE)</f>
        <v>-0.78407726</v>
      </c>
      <c r="L92" s="9">
        <f>VLOOKUP(B92, Sheet2!A:AW, 44, FALSE)</f>
        <v>-1.167288336</v>
      </c>
      <c r="M92" s="9">
        <f>VLOOKUP(B92, Sheet2!A:AW, 45, FALSE)</f>
        <v>84</v>
      </c>
      <c r="N92" s="9">
        <f>VLOOKUP(B92, Sheet2!A:AW, 46, FALSE)</f>
        <v>633</v>
      </c>
      <c r="O92" s="9">
        <f>VLOOKUP(B92, Sheet2!A:AW, 47, FALSE)</f>
        <v>113</v>
      </c>
      <c r="P92" s="9">
        <f>VLOOKUP(B92, Sheet2!A:AW, 48, FALSE)</f>
        <v>161</v>
      </c>
      <c r="Q92" s="7">
        <f t="shared" si="3"/>
        <v>0.789961516</v>
      </c>
      <c r="R92" s="8">
        <f t="shared" si="4"/>
        <v>71.09653644</v>
      </c>
      <c r="S92" s="8">
        <f t="shared" si="5"/>
        <v>4.810304396</v>
      </c>
      <c r="T92" s="5"/>
      <c r="U92" s="5"/>
      <c r="V92" s="5"/>
      <c r="W92" s="5"/>
      <c r="X92" s="5"/>
      <c r="Y92" s="5"/>
      <c r="Z92" s="5"/>
      <c r="AA92" s="5"/>
    </row>
    <row r="93">
      <c r="A93" s="6">
        <v>92.0</v>
      </c>
      <c r="B93" s="6" t="s">
        <v>110</v>
      </c>
      <c r="C93" s="4">
        <v>0.892</v>
      </c>
      <c r="D93" s="6">
        <v>203.0</v>
      </c>
      <c r="E93" s="6">
        <v>-1.13577539</v>
      </c>
      <c r="F93" s="6">
        <v>-1.1159173</v>
      </c>
      <c r="G93" s="6">
        <v>-1.97048</v>
      </c>
      <c r="H93" s="7">
        <f t="shared" si="1"/>
        <v>0.8853636078</v>
      </c>
      <c r="I93" s="8">
        <f t="shared" si="2"/>
        <v>79.6827247</v>
      </c>
      <c r="J93" s="5">
        <f>VLOOKUP(B93, Sheet2!A:AW, 42, FALSE)</f>
        <v>-1.080090417</v>
      </c>
      <c r="K93" s="9">
        <f>VLOOKUP(B93, Sheet2!A:AW, 43, FALSE)</f>
        <v>-0.851888633</v>
      </c>
      <c r="L93" s="9">
        <f>VLOOKUP(B93, Sheet2!A:AW, 44, FALSE)</f>
        <v>-1.107272452</v>
      </c>
      <c r="M93" s="9">
        <f>VLOOKUP(B93, Sheet2!A:AW, 45, FALSE)</f>
        <v>75</v>
      </c>
      <c r="N93" s="9">
        <f>VLOOKUP(B93, Sheet2!A:AW, 46, FALSE)</f>
        <v>760</v>
      </c>
      <c r="O93" s="9">
        <f>VLOOKUP(B93, Sheet2!A:AW, 47, FALSE)</f>
        <v>134</v>
      </c>
      <c r="P93" s="9">
        <f>VLOOKUP(B93, Sheet2!A:AW, 48, FALSE)</f>
        <v>123</v>
      </c>
      <c r="Q93" s="7">
        <f t="shared" si="3"/>
        <v>0.8331733454</v>
      </c>
      <c r="R93" s="8">
        <f t="shared" si="4"/>
        <v>74.98560109</v>
      </c>
      <c r="S93" s="8">
        <f t="shared" si="5"/>
        <v>4.697123615</v>
      </c>
      <c r="T93" s="5"/>
      <c r="U93" s="5"/>
      <c r="V93" s="5"/>
      <c r="W93" s="5"/>
      <c r="X93" s="5"/>
      <c r="Y93" s="5"/>
      <c r="Z93" s="5"/>
      <c r="AA93" s="5"/>
    </row>
    <row r="94">
      <c r="A94" s="6">
        <v>93.0</v>
      </c>
      <c r="B94" s="6" t="s">
        <v>111</v>
      </c>
      <c r="C94" s="4">
        <v>0.895</v>
      </c>
      <c r="D94" s="6">
        <v>223.0</v>
      </c>
      <c r="E94" s="6">
        <v>-1.11815779</v>
      </c>
      <c r="F94" s="6">
        <v>-1.0524874</v>
      </c>
      <c r="G94" s="6">
        <v>-1.9480206</v>
      </c>
      <c r="H94" s="7">
        <f t="shared" si="1"/>
        <v>0.8587224319</v>
      </c>
      <c r="I94" s="8">
        <f t="shared" si="2"/>
        <v>77.28501887</v>
      </c>
      <c r="J94" s="5">
        <f>VLOOKUP(B94, Sheet2!A:AW, 42, FALSE)</f>
        <v>-1.101540905</v>
      </c>
      <c r="K94" s="9">
        <f>VLOOKUP(B94, Sheet2!A:AW, 43, FALSE)</f>
        <v>-0.881399666</v>
      </c>
      <c r="L94" s="9">
        <f>VLOOKUP(B94, Sheet2!A:AW, 44, FALSE)</f>
        <v>-1.135734865</v>
      </c>
      <c r="M94" s="9">
        <f>VLOOKUP(B94, Sheet2!A:AW, 45, FALSE)</f>
        <v>41</v>
      </c>
      <c r="N94" s="9">
        <f>VLOOKUP(B94, Sheet2!A:AW, 46, FALSE)</f>
        <v>593</v>
      </c>
      <c r="O94" s="9">
        <f>VLOOKUP(B94, Sheet2!A:AW, 47, FALSE)</f>
        <v>126</v>
      </c>
      <c r="P94" s="9">
        <f>VLOOKUP(B94, Sheet2!A:AW, 48, FALSE)</f>
        <v>171</v>
      </c>
      <c r="Q94" s="7">
        <f t="shared" si="3"/>
        <v>0.8065787109</v>
      </c>
      <c r="R94" s="8">
        <f t="shared" si="4"/>
        <v>72.59208398</v>
      </c>
      <c r="S94" s="8">
        <f t="shared" si="5"/>
        <v>4.692934891</v>
      </c>
      <c r="T94" s="5"/>
      <c r="U94" s="5"/>
      <c r="V94" s="5"/>
      <c r="W94" s="5"/>
      <c r="X94" s="5"/>
      <c r="Y94" s="5"/>
      <c r="Z94" s="5"/>
      <c r="AA94" s="5"/>
    </row>
    <row r="95">
      <c r="A95" s="6">
        <v>94.0</v>
      </c>
      <c r="B95" s="6" t="s">
        <v>112</v>
      </c>
      <c r="C95" s="4">
        <v>0.821</v>
      </c>
      <c r="D95" s="6">
        <v>213.0</v>
      </c>
      <c r="E95" s="6">
        <v>-1.06415895</v>
      </c>
      <c r="F95" s="6">
        <v>-1.0417196</v>
      </c>
      <c r="G95" s="6">
        <v>-1.927009</v>
      </c>
      <c r="H95" s="7">
        <f t="shared" si="1"/>
        <v>0.830345867</v>
      </c>
      <c r="I95" s="8">
        <f t="shared" si="2"/>
        <v>74.73112803</v>
      </c>
      <c r="J95" s="5">
        <f>VLOOKUP(B95, Sheet2!A:AW, 42, FALSE)</f>
        <v>-1.024409689</v>
      </c>
      <c r="K95" s="9">
        <f>VLOOKUP(B95, Sheet2!A:AW, 43, FALSE)</f>
        <v>-0.838558494</v>
      </c>
      <c r="L95" s="9">
        <f>VLOOKUP(B95, Sheet2!A:AW, 44, FALSE)</f>
        <v>-1.171840485</v>
      </c>
      <c r="M95" s="9">
        <f>VLOOKUP(B95, Sheet2!A:AW, 45, FALSE)</f>
        <v>77</v>
      </c>
      <c r="N95" s="9">
        <f>VLOOKUP(B95, Sheet2!A:AW, 46, FALSE)</f>
        <v>715</v>
      </c>
      <c r="O95" s="9">
        <f>VLOOKUP(B95, Sheet2!A:AW, 47, FALSE)</f>
        <v>145</v>
      </c>
      <c r="P95" s="9">
        <f>VLOOKUP(B95, Sheet2!A:AW, 48, FALSE)</f>
        <v>179</v>
      </c>
      <c r="Q95" s="7">
        <f t="shared" si="3"/>
        <v>0.7786431395</v>
      </c>
      <c r="R95" s="8">
        <f t="shared" si="4"/>
        <v>70.07788256</v>
      </c>
      <c r="S95" s="8">
        <f t="shared" si="5"/>
        <v>4.653245475</v>
      </c>
      <c r="T95" s="5"/>
      <c r="U95" s="5"/>
      <c r="V95" s="5"/>
      <c r="W95" s="5"/>
      <c r="X95" s="5"/>
      <c r="Y95" s="5"/>
      <c r="Z95" s="5"/>
      <c r="AA95" s="5"/>
    </row>
    <row r="96">
      <c r="A96" s="6">
        <v>95.0</v>
      </c>
      <c r="B96" s="6" t="s">
        <v>113</v>
      </c>
      <c r="C96" s="4">
        <v>0.827</v>
      </c>
      <c r="D96" s="6">
        <v>299.0</v>
      </c>
      <c r="E96" s="6">
        <v>-1.11156431</v>
      </c>
      <c r="F96" s="6">
        <v>-1.0447232</v>
      </c>
      <c r="G96" s="6">
        <v>-1.7487537</v>
      </c>
      <c r="H96" s="7">
        <f t="shared" si="1"/>
        <v>0.8318254719</v>
      </c>
      <c r="I96" s="8">
        <f t="shared" si="2"/>
        <v>74.86429247</v>
      </c>
      <c r="J96" s="5">
        <f>VLOOKUP(B96, Sheet2!A:AW, 42, FALSE)</f>
        <v>-1.025565844</v>
      </c>
      <c r="K96" s="9">
        <f>VLOOKUP(B96, Sheet2!A:AW, 43, FALSE)</f>
        <v>-0.827706913</v>
      </c>
      <c r="L96" s="9">
        <f>VLOOKUP(B96, Sheet2!A:AW, 44, FALSE)</f>
        <v>-1.106230764</v>
      </c>
      <c r="M96" s="9">
        <f>VLOOKUP(B96, Sheet2!A:AW, 45, FALSE)</f>
        <v>94</v>
      </c>
      <c r="N96" s="9">
        <f>VLOOKUP(B96, Sheet2!A:AW, 46, FALSE)</f>
        <v>749</v>
      </c>
      <c r="O96" s="9">
        <f>VLOOKUP(B96, Sheet2!A:AW, 47, FALSE)</f>
        <v>135</v>
      </c>
      <c r="P96" s="9">
        <f>VLOOKUP(B96, Sheet2!A:AW, 48, FALSE)</f>
        <v>172</v>
      </c>
      <c r="Q96" s="7">
        <f t="shared" si="3"/>
        <v>0.7804384058</v>
      </c>
      <c r="R96" s="8">
        <f t="shared" si="4"/>
        <v>70.23945652</v>
      </c>
      <c r="S96" s="8">
        <f t="shared" si="5"/>
        <v>4.624835947</v>
      </c>
      <c r="T96" s="5"/>
      <c r="U96" s="5"/>
      <c r="V96" s="5"/>
      <c r="W96" s="5"/>
      <c r="X96" s="5"/>
      <c r="Y96" s="5"/>
      <c r="Z96" s="5"/>
      <c r="AA96" s="5"/>
    </row>
    <row r="97">
      <c r="A97" s="6">
        <v>96.0</v>
      </c>
      <c r="B97" s="6" t="s">
        <v>114</v>
      </c>
      <c r="C97" s="4">
        <v>0.875</v>
      </c>
      <c r="D97" s="6">
        <v>252.0</v>
      </c>
      <c r="E97" s="6">
        <v>-1.14739878</v>
      </c>
      <c r="F97" s="6">
        <v>-1.0915981</v>
      </c>
      <c r="G97" s="6">
        <v>-1.8323308</v>
      </c>
      <c r="H97" s="7">
        <f t="shared" si="1"/>
        <v>0.8679847351</v>
      </c>
      <c r="I97" s="8">
        <f t="shared" si="2"/>
        <v>78.11862616</v>
      </c>
      <c r="J97" s="5">
        <f>VLOOKUP(B97, Sheet2!A:AW, 42, FALSE)</f>
        <v>-1.118974406</v>
      </c>
      <c r="K97" s="9">
        <f>VLOOKUP(B97, Sheet2!A:AW, 43, FALSE)</f>
        <v>-0.802790375</v>
      </c>
      <c r="L97" s="9">
        <f>VLOOKUP(B97, Sheet2!A:AW, 44, FALSE)</f>
        <v>-1.155148514</v>
      </c>
      <c r="M97" s="9">
        <f>VLOOKUP(B97, Sheet2!A:AW, 45, FALSE)</f>
        <v>86</v>
      </c>
      <c r="N97" s="9">
        <f>VLOOKUP(B97, Sheet2!A:AW, 46, FALSE)</f>
        <v>801</v>
      </c>
      <c r="O97" s="9">
        <f>VLOOKUP(B97, Sheet2!A:AW, 47, FALSE)</f>
        <v>200</v>
      </c>
      <c r="P97" s="9">
        <f>VLOOKUP(B97, Sheet2!A:AW, 48, FALSE)</f>
        <v>150</v>
      </c>
      <c r="Q97" s="7">
        <f t="shared" si="3"/>
        <v>0.8166765078</v>
      </c>
      <c r="R97" s="8">
        <f t="shared" si="4"/>
        <v>73.5008857</v>
      </c>
      <c r="S97" s="8">
        <f t="shared" si="5"/>
        <v>4.617740455</v>
      </c>
      <c r="T97" s="5"/>
      <c r="U97" s="5"/>
      <c r="V97" s="5"/>
      <c r="W97" s="5"/>
      <c r="X97" s="5"/>
      <c r="Y97" s="5"/>
      <c r="Z97" s="5"/>
      <c r="AA97" s="5"/>
    </row>
    <row r="98">
      <c r="A98" s="6">
        <v>97.0</v>
      </c>
      <c r="B98" s="6" t="s">
        <v>115</v>
      </c>
      <c r="C98" s="4">
        <v>0.784</v>
      </c>
      <c r="D98" s="6">
        <v>248.0</v>
      </c>
      <c r="E98" s="6">
        <v>-0.96463115</v>
      </c>
      <c r="F98" s="6">
        <v>-1.0797063</v>
      </c>
      <c r="G98" s="6">
        <v>-1.7988688</v>
      </c>
      <c r="H98" s="7">
        <f t="shared" si="1"/>
        <v>0.7850135259</v>
      </c>
      <c r="I98" s="8">
        <f t="shared" si="2"/>
        <v>70.65121733</v>
      </c>
      <c r="J98" s="5">
        <f>VLOOKUP(B98, Sheet2!A:AW, 42, FALSE)</f>
        <v>-1.039814346</v>
      </c>
      <c r="K98" s="9">
        <f>VLOOKUP(B98, Sheet2!A:AW, 43, FALSE)</f>
        <v>-0.797956451</v>
      </c>
      <c r="L98" s="9">
        <f>VLOOKUP(B98, Sheet2!A:AW, 44, FALSE)</f>
        <v>-1.148491648</v>
      </c>
      <c r="M98" s="9">
        <f>VLOOKUP(B98, Sheet2!A:AW, 45, FALSE)</f>
        <v>80</v>
      </c>
      <c r="N98" s="9">
        <f>VLOOKUP(B98, Sheet2!A:AW, 46, FALSE)</f>
        <v>659</v>
      </c>
      <c r="O98" s="9">
        <f>VLOOKUP(B98, Sheet2!A:AW, 47, FALSE)</f>
        <v>163</v>
      </c>
      <c r="P98" s="9">
        <f>VLOOKUP(B98, Sheet2!A:AW, 48, FALSE)</f>
        <v>221</v>
      </c>
      <c r="Q98" s="7">
        <f t="shared" si="3"/>
        <v>0.7368475058</v>
      </c>
      <c r="R98" s="8">
        <f t="shared" si="4"/>
        <v>66.31627552</v>
      </c>
      <c r="S98" s="8">
        <f t="shared" si="5"/>
        <v>4.334941807</v>
      </c>
      <c r="T98" s="5"/>
      <c r="U98" s="5"/>
      <c r="V98" s="5"/>
      <c r="W98" s="5"/>
      <c r="X98" s="5"/>
      <c r="Y98" s="5"/>
      <c r="Z98" s="5"/>
      <c r="AA98" s="5"/>
    </row>
    <row r="99">
      <c r="A99" s="6">
        <v>98.0</v>
      </c>
      <c r="B99" s="6" t="s">
        <v>116</v>
      </c>
      <c r="C99" s="4">
        <v>0.824</v>
      </c>
      <c r="D99" s="6">
        <v>289.0</v>
      </c>
      <c r="E99" s="6">
        <v>-1.09228863</v>
      </c>
      <c r="F99" s="6">
        <v>-0.9587967</v>
      </c>
      <c r="G99" s="6">
        <v>-1.9856348</v>
      </c>
      <c r="H99" s="7">
        <f t="shared" si="1"/>
        <v>0.8303485129</v>
      </c>
      <c r="I99" s="8">
        <f t="shared" si="2"/>
        <v>74.73136616</v>
      </c>
      <c r="J99" s="5">
        <f>VLOOKUP(B99, Sheet2!A:AW, 42, FALSE)</f>
        <v>-1.03296527</v>
      </c>
      <c r="K99" s="9">
        <f>VLOOKUP(B99, Sheet2!A:AW, 43, FALSE)</f>
        <v>-0.871784397</v>
      </c>
      <c r="L99" s="9">
        <f>VLOOKUP(B99, Sheet2!A:AW, 44, FALSE)</f>
        <v>-1.156022372</v>
      </c>
      <c r="M99" s="9">
        <f>VLOOKUP(B99, Sheet2!A:AW, 45, FALSE)</f>
        <v>76</v>
      </c>
      <c r="N99" s="9">
        <f>VLOOKUP(B99, Sheet2!A:AW, 46, FALSE)</f>
        <v>611</v>
      </c>
      <c r="O99" s="9">
        <f>VLOOKUP(B99, Sheet2!A:AW, 47, FALSE)</f>
        <v>156</v>
      </c>
      <c r="P99" s="9">
        <f>VLOOKUP(B99, Sheet2!A:AW, 48, FALSE)</f>
        <v>144</v>
      </c>
      <c r="Q99" s="7">
        <f t="shared" si="3"/>
        <v>0.7827236025</v>
      </c>
      <c r="R99" s="8">
        <f t="shared" si="4"/>
        <v>70.44512422</v>
      </c>
      <c r="S99" s="8">
        <f t="shared" si="5"/>
        <v>4.286241939</v>
      </c>
      <c r="T99" s="5"/>
      <c r="U99" s="5"/>
      <c r="V99" s="5"/>
      <c r="W99" s="5"/>
      <c r="X99" s="5"/>
      <c r="Y99" s="5"/>
      <c r="Z99" s="5"/>
      <c r="AA99" s="5"/>
    </row>
    <row r="100">
      <c r="A100" s="6">
        <v>99.0</v>
      </c>
      <c r="B100" s="6" t="s">
        <v>117</v>
      </c>
      <c r="C100" s="4">
        <v>0.836</v>
      </c>
      <c r="D100" s="6">
        <v>236.0</v>
      </c>
      <c r="E100" s="6">
        <v>-1.09980172</v>
      </c>
      <c r="F100" s="6">
        <v>-1.0746057</v>
      </c>
      <c r="G100" s="6">
        <v>-1.7928399</v>
      </c>
      <c r="H100" s="7">
        <f t="shared" si="1"/>
        <v>0.8378493785</v>
      </c>
      <c r="I100" s="8">
        <f t="shared" si="2"/>
        <v>75.40644406</v>
      </c>
      <c r="J100" s="5">
        <f>VLOOKUP(B100, Sheet2!A:AW, 42, FALSE)</f>
        <v>-1.106659554</v>
      </c>
      <c r="K100" s="9">
        <f>VLOOKUP(B100, Sheet2!A:AW, 43, FALSE)</f>
        <v>-0.889111668</v>
      </c>
      <c r="L100" s="9">
        <f>VLOOKUP(B100, Sheet2!A:AW, 44, FALSE)</f>
        <v>-1.17940019</v>
      </c>
      <c r="M100" s="9">
        <f>VLOOKUP(B100, Sheet2!A:AW, 45, FALSE)</f>
        <v>104</v>
      </c>
      <c r="N100" s="9">
        <f>VLOOKUP(B100, Sheet2!A:AW, 46, FALSE)</f>
        <v>540</v>
      </c>
      <c r="O100" s="9">
        <f>VLOOKUP(B100, Sheet2!A:AW, 47, FALSE)</f>
        <v>197</v>
      </c>
      <c r="P100" s="9">
        <f>VLOOKUP(B100, Sheet2!A:AW, 48, FALSE)</f>
        <v>164</v>
      </c>
      <c r="Q100" s="7">
        <f t="shared" si="3"/>
        <v>0.7912940991</v>
      </c>
      <c r="R100" s="8">
        <f t="shared" si="4"/>
        <v>71.21646892</v>
      </c>
      <c r="S100" s="8">
        <f t="shared" si="5"/>
        <v>4.189975141</v>
      </c>
      <c r="T100" s="5"/>
      <c r="U100" s="5"/>
      <c r="V100" s="5"/>
      <c r="W100" s="5"/>
      <c r="X100" s="5"/>
      <c r="Y100" s="5"/>
      <c r="Z100" s="5"/>
      <c r="AA100" s="5"/>
    </row>
    <row r="101">
      <c r="A101" s="6">
        <v>100.0</v>
      </c>
      <c r="B101" s="6" t="s">
        <v>118</v>
      </c>
      <c r="C101" s="4">
        <v>0.819</v>
      </c>
      <c r="D101" s="6">
        <v>220.0</v>
      </c>
      <c r="E101" s="6">
        <v>-1.10707314</v>
      </c>
      <c r="F101" s="6">
        <v>-1.0037133</v>
      </c>
      <c r="G101" s="6">
        <v>-1.7044141</v>
      </c>
      <c r="H101" s="7">
        <f t="shared" si="1"/>
        <v>0.8091225631</v>
      </c>
      <c r="I101" s="8">
        <f t="shared" si="2"/>
        <v>72.82103068</v>
      </c>
      <c r="J101" s="5">
        <f>VLOOKUP(B101, Sheet2!A:AW, 42, FALSE)</f>
        <v>-1.083070623</v>
      </c>
      <c r="K101" s="9">
        <f>VLOOKUP(B101, Sheet2!A:AW, 43, FALSE)</f>
        <v>-0.794462389</v>
      </c>
      <c r="L101" s="9">
        <f>VLOOKUP(B101, Sheet2!A:AW, 44, FALSE)</f>
        <v>-1.223012098</v>
      </c>
      <c r="M101" s="9">
        <f>VLOOKUP(B101, Sheet2!A:AW, 45, FALSE)</f>
        <v>40</v>
      </c>
      <c r="N101" s="9">
        <f>VLOOKUP(B101, Sheet2!A:AW, 46, FALSE)</f>
        <v>527</v>
      </c>
      <c r="O101" s="9">
        <f>VLOOKUP(B101, Sheet2!A:AW, 47, FALSE)</f>
        <v>149</v>
      </c>
      <c r="P101" s="9">
        <f>VLOOKUP(B101, Sheet2!A:AW, 48, FALSE)</f>
        <v>172</v>
      </c>
      <c r="Q101" s="7">
        <f t="shared" si="3"/>
        <v>0.763088091</v>
      </c>
      <c r="R101" s="8">
        <f t="shared" si="4"/>
        <v>68.67792819</v>
      </c>
      <c r="S101" s="8">
        <f t="shared" si="5"/>
        <v>4.143102488</v>
      </c>
      <c r="T101" s="5"/>
      <c r="U101" s="5"/>
      <c r="V101" s="5"/>
      <c r="W101" s="5"/>
      <c r="X101" s="5"/>
      <c r="Y101" s="5"/>
      <c r="Z101" s="5"/>
      <c r="AA101" s="5"/>
    </row>
    <row r="102">
      <c r="A102" s="6">
        <v>101.0</v>
      </c>
      <c r="B102" s="6" t="s">
        <v>119</v>
      </c>
      <c r="C102" s="4">
        <v>0.791</v>
      </c>
      <c r="D102" s="6">
        <v>175.0</v>
      </c>
      <c r="E102" s="6">
        <v>-1.04525295</v>
      </c>
      <c r="F102" s="6">
        <v>-1.0011346</v>
      </c>
      <c r="G102" s="6">
        <v>-1.8149781</v>
      </c>
      <c r="H102" s="7">
        <f t="shared" si="1"/>
        <v>0.7950784633</v>
      </c>
      <c r="I102" s="8">
        <f t="shared" si="2"/>
        <v>71.5570617</v>
      </c>
      <c r="J102" s="5">
        <f>VLOOKUP(B102, Sheet2!A:AW, 42, FALSE)</f>
        <v>-0.969433899</v>
      </c>
      <c r="K102" s="9">
        <f>VLOOKUP(B102, Sheet2!A:AW, 43, FALSE)</f>
        <v>-0.830680527</v>
      </c>
      <c r="L102" s="9">
        <f>VLOOKUP(B102, Sheet2!A:AW, 44, FALSE)</f>
        <v>-1.173385554</v>
      </c>
      <c r="M102" s="9">
        <f>VLOOKUP(B102, Sheet2!A:AW, 45, FALSE)</f>
        <v>35</v>
      </c>
      <c r="N102" s="9">
        <f>VLOOKUP(B102, Sheet2!A:AW, 46, FALSE)</f>
        <v>555</v>
      </c>
      <c r="O102" s="9">
        <f>VLOOKUP(B102, Sheet2!A:AW, 47, FALSE)</f>
        <v>102</v>
      </c>
      <c r="P102" s="9">
        <f>VLOOKUP(B102, Sheet2!A:AW, 48, FALSE)</f>
        <v>143</v>
      </c>
      <c r="Q102" s="7">
        <f t="shared" si="3"/>
        <v>0.7496301094</v>
      </c>
      <c r="R102" s="8">
        <f t="shared" si="4"/>
        <v>67.46670984</v>
      </c>
      <c r="S102" s="8">
        <f t="shared" si="5"/>
        <v>4.090351858</v>
      </c>
      <c r="T102" s="5"/>
      <c r="U102" s="5"/>
      <c r="V102" s="5"/>
      <c r="W102" s="5"/>
      <c r="X102" s="5"/>
      <c r="Y102" s="5"/>
      <c r="Z102" s="5"/>
      <c r="AA102" s="5"/>
    </row>
    <row r="103">
      <c r="A103" s="6">
        <v>102.0</v>
      </c>
      <c r="B103" s="6" t="s">
        <v>120</v>
      </c>
      <c r="C103" s="4">
        <v>0.789</v>
      </c>
      <c r="D103" s="6">
        <v>124.0</v>
      </c>
      <c r="E103" s="6">
        <v>-1.13652621</v>
      </c>
      <c r="F103" s="6">
        <v>-0.9303049</v>
      </c>
      <c r="G103" s="6">
        <v>-1.6922449</v>
      </c>
      <c r="H103" s="7">
        <f t="shared" si="1"/>
        <v>0.7947915275</v>
      </c>
      <c r="I103" s="8">
        <f t="shared" si="2"/>
        <v>71.53123748</v>
      </c>
      <c r="J103" s="5">
        <f>VLOOKUP(B103, Sheet2!A:AW, 42, FALSE)</f>
        <v>-1.007067954</v>
      </c>
      <c r="K103" s="9">
        <f>VLOOKUP(B103, Sheet2!A:AW, 43, FALSE)</f>
        <v>-0.868652889</v>
      </c>
      <c r="L103" s="9">
        <f>VLOOKUP(B103, Sheet2!A:AW, 44, FALSE)</f>
        <v>-1.1555159</v>
      </c>
      <c r="M103" s="9">
        <f>VLOOKUP(B103, Sheet2!A:AW, 45, FALSE)</f>
        <v>68</v>
      </c>
      <c r="N103" s="9">
        <f>VLOOKUP(B103, Sheet2!A:AW, 46, FALSE)</f>
        <v>432</v>
      </c>
      <c r="O103" s="9">
        <f>VLOOKUP(B103, Sheet2!A:AW, 47, FALSE)</f>
        <v>144</v>
      </c>
      <c r="P103" s="9">
        <f>VLOOKUP(B103, Sheet2!A:AW, 48, FALSE)</f>
        <v>125</v>
      </c>
      <c r="Q103" s="7">
        <f t="shared" si="3"/>
        <v>0.7495030435</v>
      </c>
      <c r="R103" s="8">
        <f t="shared" si="4"/>
        <v>67.45527392</v>
      </c>
      <c r="S103" s="8">
        <f t="shared" si="5"/>
        <v>4.075963561</v>
      </c>
      <c r="T103" s="5"/>
      <c r="U103" s="5"/>
      <c r="V103" s="5"/>
      <c r="W103" s="5"/>
      <c r="X103" s="5"/>
      <c r="Y103" s="5"/>
      <c r="Z103" s="5"/>
      <c r="AA103" s="5"/>
    </row>
    <row r="104">
      <c r="A104" s="6">
        <v>103.0</v>
      </c>
      <c r="B104" s="6" t="s">
        <v>121</v>
      </c>
      <c r="C104" s="4">
        <v>0.786</v>
      </c>
      <c r="D104" s="6">
        <v>209.0</v>
      </c>
      <c r="E104" s="6">
        <v>-1.10801806</v>
      </c>
      <c r="F104" s="6">
        <v>-0.944777</v>
      </c>
      <c r="G104" s="6">
        <v>-1.8283846</v>
      </c>
      <c r="H104" s="7">
        <f t="shared" si="1"/>
        <v>0.8087621294</v>
      </c>
      <c r="I104" s="8">
        <f t="shared" si="2"/>
        <v>72.78859165</v>
      </c>
      <c r="J104" s="5">
        <f>VLOOKUP(B104, Sheet2!A:AW, 42, FALSE)</f>
        <v>-1.023074301</v>
      </c>
      <c r="K104" s="9">
        <f>VLOOKUP(B104, Sheet2!A:AW, 43, FALSE)</f>
        <v>-0.84776731</v>
      </c>
      <c r="L104" s="9">
        <f>VLOOKUP(B104, Sheet2!A:AW, 44, FALSE)</f>
        <v>-1.22864522</v>
      </c>
      <c r="M104" s="9">
        <f>VLOOKUP(B104, Sheet2!A:AW, 45, FALSE)</f>
        <v>92</v>
      </c>
      <c r="N104" s="9">
        <f>VLOOKUP(B104, Sheet2!A:AW, 46, FALSE)</f>
        <v>696</v>
      </c>
      <c r="O104" s="9">
        <f>VLOOKUP(B104, Sheet2!A:AW, 47, FALSE)</f>
        <v>191</v>
      </c>
      <c r="P104" s="9">
        <f>VLOOKUP(B104, Sheet2!A:AW, 48, FALSE)</f>
        <v>197</v>
      </c>
      <c r="Q104" s="7">
        <f t="shared" si="3"/>
        <v>0.7635782358</v>
      </c>
      <c r="R104" s="8">
        <f t="shared" si="4"/>
        <v>68.72204122</v>
      </c>
      <c r="S104" s="8">
        <f t="shared" si="5"/>
        <v>4.066550426</v>
      </c>
      <c r="T104" s="5"/>
      <c r="U104" s="5"/>
      <c r="V104" s="5"/>
      <c r="W104" s="5"/>
      <c r="X104" s="5"/>
      <c r="Y104" s="5"/>
      <c r="Z104" s="5"/>
      <c r="AA104" s="5"/>
    </row>
    <row r="105">
      <c r="A105" s="6">
        <v>104.0</v>
      </c>
      <c r="B105" s="6" t="s">
        <v>122</v>
      </c>
      <c r="C105" s="4">
        <v>0.828</v>
      </c>
      <c r="D105" s="6">
        <v>259.0</v>
      </c>
      <c r="E105" s="6">
        <v>-1.07740576</v>
      </c>
      <c r="F105" s="6">
        <v>-1.0217913</v>
      </c>
      <c r="G105" s="6">
        <v>-1.7952347</v>
      </c>
      <c r="H105" s="7">
        <f t="shared" si="1"/>
        <v>0.8155214673</v>
      </c>
      <c r="I105" s="8">
        <f t="shared" si="2"/>
        <v>73.39693206</v>
      </c>
      <c r="J105" s="5">
        <f>VLOOKUP(B105, Sheet2!A:AW, 42, FALSE)</f>
        <v>-1.026835531</v>
      </c>
      <c r="K105" s="9">
        <f>VLOOKUP(B105, Sheet2!A:AW, 43, FALSE)</f>
        <v>-0.849112604</v>
      </c>
      <c r="L105" s="9">
        <f>VLOOKUP(B105, Sheet2!A:AW, 44, FALSE)</f>
        <v>-1.190505191</v>
      </c>
      <c r="M105" s="9">
        <f>VLOOKUP(B105, Sheet2!A:AW, 45, FALSE)</f>
        <v>69</v>
      </c>
      <c r="N105" s="9">
        <f>VLOOKUP(B105, Sheet2!A:AW, 46, FALSE)</f>
        <v>547</v>
      </c>
      <c r="O105" s="9">
        <f>VLOOKUP(B105, Sheet2!A:AW, 47, FALSE)</f>
        <v>155</v>
      </c>
      <c r="P105" s="9">
        <f>VLOOKUP(B105, Sheet2!A:AW, 48, FALSE)</f>
        <v>131</v>
      </c>
      <c r="Q105" s="7">
        <f t="shared" si="3"/>
        <v>0.7712741314</v>
      </c>
      <c r="R105" s="8">
        <f t="shared" si="4"/>
        <v>69.41467183</v>
      </c>
      <c r="S105" s="8">
        <f t="shared" si="5"/>
        <v>3.982260229</v>
      </c>
      <c r="T105" s="5"/>
      <c r="U105" s="5"/>
      <c r="V105" s="5"/>
      <c r="W105" s="5"/>
      <c r="X105" s="5"/>
      <c r="Y105" s="5"/>
      <c r="Z105" s="5"/>
      <c r="AA105" s="5"/>
    </row>
    <row r="106">
      <c r="A106" s="6">
        <v>105.0</v>
      </c>
      <c r="B106" s="6" t="s">
        <v>123</v>
      </c>
      <c r="C106" s="4">
        <v>0.847</v>
      </c>
      <c r="D106" s="6">
        <v>300.0</v>
      </c>
      <c r="E106" s="6">
        <v>-1.07480623</v>
      </c>
      <c r="F106" s="6">
        <v>-0.9826619</v>
      </c>
      <c r="G106" s="6">
        <v>-1.9403803</v>
      </c>
      <c r="H106" s="7">
        <f t="shared" si="1"/>
        <v>0.8244171981</v>
      </c>
      <c r="I106" s="8">
        <f t="shared" si="2"/>
        <v>74.19754783</v>
      </c>
      <c r="J106" s="5">
        <f>VLOOKUP(B106, Sheet2!A:AW, 42, FALSE)</f>
        <v>-1.038827181</v>
      </c>
      <c r="K106" s="9">
        <f>VLOOKUP(B106, Sheet2!A:AW, 43, FALSE)</f>
        <v>-0.852620876</v>
      </c>
      <c r="L106" s="9">
        <f>VLOOKUP(B106, Sheet2!A:AW, 44, FALSE)</f>
        <v>-1.224323143</v>
      </c>
      <c r="M106" s="9">
        <f>VLOOKUP(B106, Sheet2!A:AW, 45, FALSE)</f>
        <v>83</v>
      </c>
      <c r="N106" s="9">
        <f>VLOOKUP(B106, Sheet2!A:AW, 46, FALSE)</f>
        <v>701</v>
      </c>
      <c r="O106" s="9">
        <f>VLOOKUP(B106, Sheet2!A:AW, 47, FALSE)</f>
        <v>161</v>
      </c>
      <c r="P106" s="9">
        <f>VLOOKUP(B106, Sheet2!A:AW, 48, FALSE)</f>
        <v>200</v>
      </c>
      <c r="Q106" s="7">
        <f t="shared" si="3"/>
        <v>0.7804059026</v>
      </c>
      <c r="R106" s="8">
        <f t="shared" si="4"/>
        <v>70.23653123</v>
      </c>
      <c r="S106" s="8">
        <f t="shared" si="5"/>
        <v>3.961016599</v>
      </c>
      <c r="T106" s="5"/>
      <c r="U106" s="5"/>
      <c r="V106" s="5"/>
      <c r="W106" s="5"/>
      <c r="X106" s="5"/>
      <c r="Y106" s="5"/>
      <c r="Z106" s="5"/>
      <c r="AA106" s="5"/>
    </row>
    <row r="107">
      <c r="A107" s="6">
        <v>106.0</v>
      </c>
      <c r="B107" s="6" t="s">
        <v>124</v>
      </c>
      <c r="C107" s="4">
        <v>0.883</v>
      </c>
      <c r="D107" s="6">
        <v>178.0</v>
      </c>
      <c r="E107" s="6">
        <v>-1.15148436</v>
      </c>
      <c r="F107" s="6">
        <v>-1.1869819</v>
      </c>
      <c r="G107" s="6">
        <v>-1.8259046</v>
      </c>
      <c r="H107" s="7">
        <f t="shared" si="1"/>
        <v>0.8915040846</v>
      </c>
      <c r="I107" s="8">
        <f t="shared" si="2"/>
        <v>80.23536761</v>
      </c>
      <c r="J107" s="5">
        <f>VLOOKUP(B107, Sheet2!A:AW, 42, FALSE)</f>
        <v>-1.07738747</v>
      </c>
      <c r="K107" s="9">
        <f>VLOOKUP(B107, Sheet2!A:AW, 43, FALSE)</f>
        <v>-0.883481778</v>
      </c>
      <c r="L107" s="9">
        <f>VLOOKUP(B107, Sheet2!A:AW, 44, FALSE)</f>
        <v>-1.299619956</v>
      </c>
      <c r="M107" s="9">
        <f>VLOOKUP(B107, Sheet2!A:AW, 45, FALSE)</f>
        <v>71</v>
      </c>
      <c r="N107" s="9">
        <f>VLOOKUP(B107, Sheet2!A:AW, 46, FALSE)</f>
        <v>644</v>
      </c>
      <c r="O107" s="9">
        <f>VLOOKUP(B107, Sheet2!A:AW, 47, FALSE)</f>
        <v>127</v>
      </c>
      <c r="P107" s="9">
        <f>VLOOKUP(B107, Sheet2!A:AW, 48, FALSE)</f>
        <v>125</v>
      </c>
      <c r="Q107" s="7">
        <f t="shared" si="3"/>
        <v>0.8478339626</v>
      </c>
      <c r="R107" s="8">
        <f t="shared" si="4"/>
        <v>76.30505663</v>
      </c>
      <c r="S107" s="8">
        <f t="shared" si="5"/>
        <v>3.930310979</v>
      </c>
      <c r="T107" s="5"/>
      <c r="U107" s="5"/>
      <c r="V107" s="5"/>
      <c r="W107" s="5"/>
      <c r="X107" s="5"/>
      <c r="Y107" s="5"/>
      <c r="Z107" s="5"/>
      <c r="AA107" s="5"/>
    </row>
    <row r="108">
      <c r="A108" s="6">
        <v>107.0</v>
      </c>
      <c r="B108" s="6" t="s">
        <v>125</v>
      </c>
      <c r="C108" s="4">
        <v>0.815</v>
      </c>
      <c r="D108" s="6">
        <v>186.0</v>
      </c>
      <c r="E108" s="6">
        <v>-1.15913482</v>
      </c>
      <c r="F108" s="6">
        <v>-1.0513594</v>
      </c>
      <c r="G108" s="6">
        <v>-1.5468016</v>
      </c>
      <c r="H108" s="7">
        <f t="shared" si="1"/>
        <v>0.8216475196</v>
      </c>
      <c r="I108" s="8">
        <f t="shared" si="2"/>
        <v>73.94827676</v>
      </c>
      <c r="J108" s="5">
        <f>VLOOKUP(B108, Sheet2!A:AW, 42, FALSE)</f>
        <v>-1.097117984</v>
      </c>
      <c r="K108" s="9">
        <f>VLOOKUP(B108, Sheet2!A:AW, 43, FALSE)</f>
        <v>-0.818460458</v>
      </c>
      <c r="L108" s="9">
        <f>VLOOKUP(B108, Sheet2!A:AW, 44, FALSE)</f>
        <v>-1.149744092</v>
      </c>
      <c r="M108" s="9">
        <f>VLOOKUP(B108, Sheet2!A:AW, 45, FALSE)</f>
        <v>87</v>
      </c>
      <c r="N108" s="9">
        <f>VLOOKUP(B108, Sheet2!A:AW, 46, FALSE)</f>
        <v>483</v>
      </c>
      <c r="O108" s="9">
        <f>VLOOKUP(B108, Sheet2!A:AW, 47, FALSE)</f>
        <v>140</v>
      </c>
      <c r="P108" s="9">
        <f>VLOOKUP(B108, Sheet2!A:AW, 48, FALSE)</f>
        <v>140</v>
      </c>
      <c r="Q108" s="7">
        <f t="shared" si="3"/>
        <v>0.7783971582</v>
      </c>
      <c r="R108" s="8">
        <f t="shared" si="4"/>
        <v>70.05574424</v>
      </c>
      <c r="S108" s="8">
        <f t="shared" si="5"/>
        <v>3.892532521</v>
      </c>
      <c r="T108" s="5"/>
      <c r="U108" s="5"/>
      <c r="V108" s="5"/>
      <c r="W108" s="5"/>
      <c r="X108" s="5"/>
      <c r="Y108" s="5"/>
      <c r="Z108" s="5"/>
      <c r="AA108" s="5"/>
    </row>
    <row r="109">
      <c r="A109" s="6">
        <v>108.0</v>
      </c>
      <c r="B109" s="6" t="s">
        <v>126</v>
      </c>
      <c r="C109" s="4">
        <v>0.85</v>
      </c>
      <c r="D109" s="6">
        <v>174.0</v>
      </c>
      <c r="E109" s="6">
        <v>-1.09275081</v>
      </c>
      <c r="F109" s="6">
        <v>-1.0897555</v>
      </c>
      <c r="G109" s="6">
        <v>-1.989876</v>
      </c>
      <c r="H109" s="7">
        <f t="shared" si="1"/>
        <v>0.8615591249</v>
      </c>
      <c r="I109" s="8">
        <f t="shared" si="2"/>
        <v>77.54032124</v>
      </c>
      <c r="J109" s="5">
        <f>VLOOKUP(B109, Sheet2!A:AW, 42, FALSE)</f>
        <v>-1.117938695</v>
      </c>
      <c r="K109" s="9">
        <f>VLOOKUP(B109, Sheet2!A:AW, 43, FALSE)</f>
        <v>-0.807276298</v>
      </c>
      <c r="L109" s="9">
        <f>VLOOKUP(B109, Sheet2!A:AW, 44, FALSE)</f>
        <v>-1.219927374</v>
      </c>
      <c r="M109" s="9">
        <f>VLOOKUP(B109, Sheet2!A:AW, 45, FALSE)</f>
        <v>48</v>
      </c>
      <c r="N109" s="9">
        <f>VLOOKUP(B109, Sheet2!A:AW, 46, FALSE)</f>
        <v>503</v>
      </c>
      <c r="O109" s="9">
        <f>VLOOKUP(B109, Sheet2!A:AW, 47, FALSE)</f>
        <v>91</v>
      </c>
      <c r="P109" s="9">
        <f>VLOOKUP(B109, Sheet2!A:AW, 48, FALSE)</f>
        <v>119</v>
      </c>
      <c r="Q109" s="7">
        <f t="shared" si="3"/>
        <v>0.8190371723</v>
      </c>
      <c r="R109" s="8">
        <f t="shared" si="4"/>
        <v>73.71334551</v>
      </c>
      <c r="S109" s="8">
        <f t="shared" si="5"/>
        <v>3.826975727</v>
      </c>
      <c r="T109" s="5"/>
      <c r="U109" s="5"/>
      <c r="V109" s="5"/>
      <c r="W109" s="5"/>
      <c r="X109" s="5"/>
      <c r="Y109" s="5"/>
      <c r="Z109" s="5"/>
      <c r="AA109" s="5"/>
    </row>
    <row r="110">
      <c r="A110" s="6">
        <v>109.0</v>
      </c>
      <c r="B110" s="6" t="s">
        <v>127</v>
      </c>
      <c r="C110" s="4">
        <v>0.804</v>
      </c>
      <c r="D110" s="6">
        <v>290.0</v>
      </c>
      <c r="E110" s="6">
        <v>-1.05574187</v>
      </c>
      <c r="F110" s="6">
        <v>-1.0221155</v>
      </c>
      <c r="G110" s="6">
        <v>-2.0112028</v>
      </c>
      <c r="H110" s="7">
        <f t="shared" si="1"/>
        <v>0.8361002828</v>
      </c>
      <c r="I110" s="8">
        <f t="shared" si="2"/>
        <v>75.24902546</v>
      </c>
      <c r="J110" s="5">
        <f>VLOOKUP(B110, Sheet2!A:AW, 42, FALSE)</f>
        <v>-1.008827879</v>
      </c>
      <c r="K110" s="9">
        <f>VLOOKUP(B110, Sheet2!A:AW, 43, FALSE)</f>
        <v>-0.901556062</v>
      </c>
      <c r="L110" s="9">
        <f>VLOOKUP(B110, Sheet2!A:AW, 44, FALSE)</f>
        <v>-1.214079122</v>
      </c>
      <c r="M110" s="9">
        <f>VLOOKUP(B110, Sheet2!A:AW, 45, FALSE)</f>
        <v>127</v>
      </c>
      <c r="N110" s="9">
        <f>VLOOKUP(B110, Sheet2!A:AW, 46, FALSE)</f>
        <v>763</v>
      </c>
      <c r="O110" s="9">
        <f>VLOOKUP(B110, Sheet2!A:AW, 47, FALSE)</f>
        <v>184</v>
      </c>
      <c r="P110" s="9">
        <f>VLOOKUP(B110, Sheet2!A:AW, 48, FALSE)</f>
        <v>185</v>
      </c>
      <c r="Q110" s="7">
        <f t="shared" si="3"/>
        <v>0.7936262421</v>
      </c>
      <c r="R110" s="8">
        <f t="shared" si="4"/>
        <v>71.42636179</v>
      </c>
      <c r="S110" s="8">
        <f t="shared" si="5"/>
        <v>3.822663666</v>
      </c>
      <c r="T110" s="5"/>
      <c r="U110" s="5"/>
      <c r="V110" s="5"/>
      <c r="W110" s="5"/>
      <c r="X110" s="5"/>
      <c r="Y110" s="5"/>
      <c r="Z110" s="5"/>
      <c r="AA110" s="5"/>
    </row>
    <row r="111">
      <c r="A111" s="6">
        <v>110.0</v>
      </c>
      <c r="B111" s="6" t="s">
        <v>128</v>
      </c>
      <c r="C111" s="4">
        <v>0.788</v>
      </c>
      <c r="D111" s="6">
        <v>191.0</v>
      </c>
      <c r="E111" s="6">
        <v>-1.07077899</v>
      </c>
      <c r="F111" s="6">
        <v>-0.9494697</v>
      </c>
      <c r="G111" s="6">
        <v>-1.826139</v>
      </c>
      <c r="H111" s="7">
        <f t="shared" si="1"/>
        <v>0.7935718312</v>
      </c>
      <c r="I111" s="8">
        <f t="shared" si="2"/>
        <v>71.42146481</v>
      </c>
      <c r="J111" s="5">
        <f>VLOOKUP(B111, Sheet2!A:AW, 42, FALSE)</f>
        <v>-1.103891466</v>
      </c>
      <c r="K111" s="9">
        <f>VLOOKUP(B111, Sheet2!A:AW, 43, FALSE)</f>
        <v>-0.731929867</v>
      </c>
      <c r="L111" s="9">
        <f>VLOOKUP(B111, Sheet2!A:AW, 44, FALSE)</f>
        <v>-1.091335313</v>
      </c>
      <c r="M111" s="9">
        <f>VLOOKUP(B111, Sheet2!A:AW, 45, FALSE)</f>
        <v>54</v>
      </c>
      <c r="N111" s="9">
        <f>VLOOKUP(B111, Sheet2!A:AW, 46, FALSE)</f>
        <v>607</v>
      </c>
      <c r="O111" s="9">
        <f>VLOOKUP(B111, Sheet2!A:AW, 47, FALSE)</f>
        <v>166</v>
      </c>
      <c r="P111" s="9">
        <f>VLOOKUP(B111, Sheet2!A:AW, 48, FALSE)</f>
        <v>156</v>
      </c>
      <c r="Q111" s="7">
        <f t="shared" si="3"/>
        <v>0.7514918039</v>
      </c>
      <c r="R111" s="8">
        <f t="shared" si="4"/>
        <v>67.63426235</v>
      </c>
      <c r="S111" s="8">
        <f t="shared" si="5"/>
        <v>3.787202457</v>
      </c>
      <c r="T111" s="5"/>
      <c r="U111" s="5"/>
      <c r="V111" s="5"/>
      <c r="W111" s="5"/>
      <c r="X111" s="5"/>
      <c r="Y111" s="5"/>
      <c r="Z111" s="5"/>
      <c r="AA111" s="5"/>
    </row>
    <row r="112">
      <c r="A112" s="6">
        <v>111.0</v>
      </c>
      <c r="B112" s="6" t="s">
        <v>129</v>
      </c>
      <c r="C112" s="4">
        <v>0.814</v>
      </c>
      <c r="D112" s="6">
        <v>229.0</v>
      </c>
      <c r="E112" s="6">
        <v>-1.078184</v>
      </c>
      <c r="F112" s="6">
        <v>-1.0053044</v>
      </c>
      <c r="G112" s="6">
        <v>-1.9149488</v>
      </c>
      <c r="H112" s="7">
        <f t="shared" si="1"/>
        <v>0.8253078502</v>
      </c>
      <c r="I112" s="8">
        <f t="shared" si="2"/>
        <v>74.27770652</v>
      </c>
      <c r="J112" s="5">
        <f>VLOOKUP(B112, Sheet2!A:AW, 42, FALSE)</f>
        <v>-1.100480019</v>
      </c>
      <c r="K112" s="9">
        <f>VLOOKUP(B112, Sheet2!A:AW, 43, FALSE)</f>
        <v>-0.783343737</v>
      </c>
      <c r="L112" s="9">
        <f>VLOOKUP(B112, Sheet2!A:AW, 44, FALSE)</f>
        <v>-1.124286796</v>
      </c>
      <c r="M112" s="9">
        <f>VLOOKUP(B112, Sheet2!A:AW, 45, FALSE)</f>
        <v>54</v>
      </c>
      <c r="N112" s="9">
        <f>VLOOKUP(B112, Sheet2!A:AW, 46, FALSE)</f>
        <v>619</v>
      </c>
      <c r="O112" s="9">
        <f>VLOOKUP(B112, Sheet2!A:AW, 47, FALSE)</f>
        <v>126</v>
      </c>
      <c r="P112" s="9">
        <f>VLOOKUP(B112, Sheet2!A:AW, 48, FALSE)</f>
        <v>162</v>
      </c>
      <c r="Q112" s="7">
        <f t="shared" si="3"/>
        <v>0.7832292013</v>
      </c>
      <c r="R112" s="8">
        <f t="shared" si="4"/>
        <v>70.49062811</v>
      </c>
      <c r="S112" s="8">
        <f t="shared" si="5"/>
        <v>3.787078402</v>
      </c>
      <c r="T112" s="5"/>
      <c r="U112" s="5"/>
      <c r="V112" s="5"/>
      <c r="W112" s="5"/>
      <c r="X112" s="5"/>
      <c r="Y112" s="5"/>
      <c r="Z112" s="5"/>
      <c r="AA112" s="5"/>
    </row>
    <row r="113">
      <c r="A113" s="6">
        <v>112.0</v>
      </c>
      <c r="B113" s="6" t="s">
        <v>130</v>
      </c>
      <c r="C113" s="4">
        <v>0.829</v>
      </c>
      <c r="D113" s="6">
        <v>193.0</v>
      </c>
      <c r="E113" s="6">
        <v>-1.11948844</v>
      </c>
      <c r="F113" s="6">
        <v>-0.9475658</v>
      </c>
      <c r="G113" s="6">
        <v>-1.9903158</v>
      </c>
      <c r="H113" s="7">
        <f t="shared" si="1"/>
        <v>0.834386878</v>
      </c>
      <c r="I113" s="8">
        <f t="shared" si="2"/>
        <v>75.09481902</v>
      </c>
      <c r="J113" s="5">
        <f>VLOOKUP(B113, Sheet2!A:AW, 42, FALSE)</f>
        <v>-1.183593985</v>
      </c>
      <c r="K113" s="9">
        <f>VLOOKUP(B113, Sheet2!A:AW, 43, FALSE)</f>
        <v>-0.686157619</v>
      </c>
      <c r="L113" s="9">
        <f>VLOOKUP(B113, Sheet2!A:AW, 44, FALSE)</f>
        <v>-1.197425185</v>
      </c>
      <c r="M113" s="9">
        <f>VLOOKUP(B113, Sheet2!A:AW, 45, FALSE)</f>
        <v>70</v>
      </c>
      <c r="N113" s="9">
        <f>VLOOKUP(B113, Sheet2!A:AW, 46, FALSE)</f>
        <v>641</v>
      </c>
      <c r="O113" s="9">
        <f>VLOOKUP(B113, Sheet2!A:AW, 47, FALSE)</f>
        <v>151</v>
      </c>
      <c r="P113" s="9">
        <f>VLOOKUP(B113, Sheet2!A:AW, 48, FALSE)</f>
        <v>171</v>
      </c>
      <c r="Q113" s="7">
        <f t="shared" si="3"/>
        <v>0.7924018896</v>
      </c>
      <c r="R113" s="8">
        <f t="shared" si="4"/>
        <v>71.31617006</v>
      </c>
      <c r="S113" s="8">
        <f t="shared" si="5"/>
        <v>3.778648953</v>
      </c>
      <c r="T113" s="5"/>
      <c r="U113" s="5"/>
      <c r="V113" s="5"/>
      <c r="W113" s="5"/>
      <c r="X113" s="5"/>
      <c r="Y113" s="5"/>
      <c r="Z113" s="5"/>
      <c r="AA113" s="5"/>
    </row>
    <row r="114">
      <c r="A114" s="6">
        <v>113.0</v>
      </c>
      <c r="B114" s="6" t="s">
        <v>131</v>
      </c>
      <c r="C114" s="4">
        <v>0.801</v>
      </c>
      <c r="D114" s="6">
        <v>311.0</v>
      </c>
      <c r="E114" s="6">
        <v>-1.01462789</v>
      </c>
      <c r="F114" s="6">
        <v>-0.9837586</v>
      </c>
      <c r="G114" s="6">
        <v>-1.842126</v>
      </c>
      <c r="H114" s="7">
        <f t="shared" si="1"/>
        <v>0.787808414</v>
      </c>
      <c r="I114" s="8">
        <f t="shared" si="2"/>
        <v>70.90275726</v>
      </c>
      <c r="J114" s="5">
        <f>VLOOKUP(B114, Sheet2!A:AW, 42, FALSE)</f>
        <v>-1.000931059</v>
      </c>
      <c r="K114" s="9">
        <f>VLOOKUP(B114, Sheet2!A:AW, 43, FALSE)</f>
        <v>-0.816812993</v>
      </c>
      <c r="L114" s="9">
        <f>VLOOKUP(B114, Sheet2!A:AW, 44, FALSE)</f>
        <v>-1.158735932</v>
      </c>
      <c r="M114" s="9">
        <f>VLOOKUP(B114, Sheet2!A:AW, 45, FALSE)</f>
        <v>121</v>
      </c>
      <c r="N114" s="9">
        <f>VLOOKUP(B114, Sheet2!A:AW, 46, FALSE)</f>
        <v>568</v>
      </c>
      <c r="O114" s="9">
        <f>VLOOKUP(B114, Sheet2!A:AW, 47, FALSE)</f>
        <v>142</v>
      </c>
      <c r="P114" s="9">
        <f>VLOOKUP(B114, Sheet2!A:AW, 48, FALSE)</f>
        <v>157</v>
      </c>
      <c r="Q114" s="7">
        <f t="shared" si="3"/>
        <v>0.7464890963</v>
      </c>
      <c r="R114" s="8">
        <f t="shared" si="4"/>
        <v>67.18401867</v>
      </c>
      <c r="S114" s="8">
        <f t="shared" si="5"/>
        <v>3.718738592</v>
      </c>
      <c r="T114" s="5"/>
      <c r="U114" s="5"/>
      <c r="V114" s="5"/>
      <c r="W114" s="5"/>
      <c r="X114" s="5"/>
      <c r="Y114" s="5"/>
      <c r="Z114" s="5"/>
      <c r="AA114" s="5"/>
    </row>
    <row r="115">
      <c r="A115" s="6">
        <v>114.0</v>
      </c>
      <c r="B115" s="6" t="s">
        <v>132</v>
      </c>
      <c r="C115" s="4">
        <v>0.822</v>
      </c>
      <c r="D115" s="6">
        <v>273.0</v>
      </c>
      <c r="E115" s="6">
        <v>-1.12703339</v>
      </c>
      <c r="F115" s="6">
        <v>-0.9422892</v>
      </c>
      <c r="G115" s="6">
        <v>-1.704562</v>
      </c>
      <c r="H115" s="7">
        <f t="shared" si="1"/>
        <v>0.8030139017</v>
      </c>
      <c r="I115" s="8">
        <f t="shared" si="2"/>
        <v>72.27125115</v>
      </c>
      <c r="J115" s="5">
        <f>VLOOKUP(B115, Sheet2!A:AW, 42, FALSE)</f>
        <v>-1.036366257</v>
      </c>
      <c r="K115" s="9">
        <f>VLOOKUP(B115, Sheet2!A:AW, 43, FALSE)</f>
        <v>-0.872466678</v>
      </c>
      <c r="L115" s="9">
        <f>VLOOKUP(B115, Sheet2!A:AW, 44, FALSE)</f>
        <v>-1.143132066</v>
      </c>
      <c r="M115" s="9">
        <f>VLOOKUP(B115, Sheet2!A:AW, 45, FALSE)</f>
        <v>83</v>
      </c>
      <c r="N115" s="9">
        <f>VLOOKUP(B115, Sheet2!A:AW, 46, FALSE)</f>
        <v>679</v>
      </c>
      <c r="O115" s="9">
        <f>VLOOKUP(B115, Sheet2!A:AW, 47, FALSE)</f>
        <v>228</v>
      </c>
      <c r="P115" s="9">
        <f>VLOOKUP(B115, Sheet2!A:AW, 48, FALSE)</f>
        <v>167</v>
      </c>
      <c r="Q115" s="7">
        <f t="shared" si="3"/>
        <v>0.7622357861</v>
      </c>
      <c r="R115" s="8">
        <f t="shared" si="4"/>
        <v>68.60122075</v>
      </c>
      <c r="S115" s="8">
        <f t="shared" si="5"/>
        <v>3.670030404</v>
      </c>
      <c r="T115" s="5"/>
      <c r="U115" s="5"/>
      <c r="V115" s="5"/>
      <c r="W115" s="5"/>
      <c r="X115" s="5"/>
      <c r="Y115" s="5"/>
      <c r="Z115" s="5"/>
      <c r="AA115" s="5"/>
    </row>
    <row r="116">
      <c r="A116" s="6">
        <v>115.0</v>
      </c>
      <c r="B116" s="6" t="s">
        <v>133</v>
      </c>
      <c r="C116" s="4">
        <v>0.812</v>
      </c>
      <c r="D116" s="6">
        <v>126.0</v>
      </c>
      <c r="E116" s="6">
        <v>-1.05697668</v>
      </c>
      <c r="F116" s="6">
        <v>-1.0394112</v>
      </c>
      <c r="G116" s="6">
        <v>-1.8921614</v>
      </c>
      <c r="H116" s="7">
        <f t="shared" si="1"/>
        <v>0.8180294667</v>
      </c>
      <c r="I116" s="8">
        <f t="shared" si="2"/>
        <v>73.622652</v>
      </c>
      <c r="J116" s="5">
        <f>VLOOKUP(B116, Sheet2!A:AW, 42, FALSE)</f>
        <v>-1.051580666</v>
      </c>
      <c r="K116" s="9">
        <f>VLOOKUP(B116, Sheet2!A:AW, 43, FALSE)</f>
        <v>-0.817092448</v>
      </c>
      <c r="L116" s="9">
        <f>VLOOKUP(B116, Sheet2!A:AW, 44, FALSE)</f>
        <v>-1.145092706</v>
      </c>
      <c r="M116" s="9">
        <f>VLOOKUP(B116, Sheet2!A:AW, 45, FALSE)</f>
        <v>44</v>
      </c>
      <c r="N116" s="9">
        <f>VLOOKUP(B116, Sheet2!A:AW, 46, FALSE)</f>
        <v>497</v>
      </c>
      <c r="O116" s="9">
        <f>VLOOKUP(B116, Sheet2!A:AW, 47, FALSE)</f>
        <v>119</v>
      </c>
      <c r="P116" s="9">
        <f>VLOOKUP(B116, Sheet2!A:AW, 48, FALSE)</f>
        <v>106</v>
      </c>
      <c r="Q116" s="7">
        <f t="shared" si="3"/>
        <v>0.7776563015</v>
      </c>
      <c r="R116" s="8">
        <f t="shared" si="4"/>
        <v>69.98906713</v>
      </c>
      <c r="S116" s="8">
        <f t="shared" si="5"/>
        <v>3.633584871</v>
      </c>
      <c r="T116" s="5"/>
      <c r="U116" s="5"/>
      <c r="V116" s="5"/>
      <c r="W116" s="5"/>
      <c r="X116" s="5"/>
      <c r="Y116" s="5"/>
      <c r="Z116" s="5"/>
      <c r="AA116" s="5"/>
    </row>
    <row r="117">
      <c r="A117" s="6">
        <v>116.0</v>
      </c>
      <c r="B117" s="6" t="s">
        <v>134</v>
      </c>
      <c r="C117" s="4">
        <v>0.811</v>
      </c>
      <c r="D117" s="6">
        <v>341.0</v>
      </c>
      <c r="E117" s="6">
        <v>-1.08399997</v>
      </c>
      <c r="F117" s="6">
        <v>-0.9949126</v>
      </c>
      <c r="G117" s="6">
        <v>-1.9161032</v>
      </c>
      <c r="H117" s="7">
        <f t="shared" si="1"/>
        <v>0.8304276187</v>
      </c>
      <c r="I117" s="8">
        <f t="shared" si="2"/>
        <v>74.73848568</v>
      </c>
      <c r="J117" s="5">
        <f>VLOOKUP(B117, Sheet2!A:AW, 42, FALSE)</f>
        <v>-1.175239948</v>
      </c>
      <c r="K117" s="9">
        <f>VLOOKUP(B117, Sheet2!A:AW, 43, FALSE)</f>
        <v>-0.904945959</v>
      </c>
      <c r="L117" s="9">
        <f>VLOOKUP(B117, Sheet2!A:AW, 44, FALSE)</f>
        <v>-1.106714614</v>
      </c>
      <c r="M117" s="9">
        <f>VLOOKUP(B117, Sheet2!A:AW, 45, FALSE)</f>
        <v>54</v>
      </c>
      <c r="N117" s="9">
        <f>VLOOKUP(B117, Sheet2!A:AW, 46, FALSE)</f>
        <v>590</v>
      </c>
      <c r="O117" s="9">
        <f>VLOOKUP(B117, Sheet2!A:AW, 47, FALSE)</f>
        <v>183</v>
      </c>
      <c r="P117" s="9">
        <f>VLOOKUP(B117, Sheet2!A:AW, 48, FALSE)</f>
        <v>253</v>
      </c>
      <c r="Q117" s="7">
        <f t="shared" si="3"/>
        <v>0.790695545</v>
      </c>
      <c r="R117" s="8">
        <f t="shared" si="4"/>
        <v>71.16259905</v>
      </c>
      <c r="S117" s="8">
        <f t="shared" si="5"/>
        <v>3.575886634</v>
      </c>
      <c r="T117" s="5"/>
      <c r="U117" s="5"/>
      <c r="V117" s="5"/>
      <c r="W117" s="5"/>
      <c r="X117" s="5"/>
      <c r="Y117" s="5"/>
      <c r="Z117" s="5"/>
      <c r="AA117" s="5"/>
    </row>
    <row r="118">
      <c r="A118" s="6">
        <v>117.0</v>
      </c>
      <c r="B118" s="6" t="s">
        <v>135</v>
      </c>
      <c r="C118" s="4">
        <v>0.83</v>
      </c>
      <c r="D118" s="6">
        <v>204.0</v>
      </c>
      <c r="E118" s="6">
        <v>-1.08423076</v>
      </c>
      <c r="F118" s="6">
        <v>-1.0412299</v>
      </c>
      <c r="G118" s="6">
        <v>-1.7808564</v>
      </c>
      <c r="H118" s="7">
        <f t="shared" si="1"/>
        <v>0.819152719</v>
      </c>
      <c r="I118" s="8">
        <f t="shared" si="2"/>
        <v>73.72374471</v>
      </c>
      <c r="J118" s="5">
        <f>VLOOKUP(B118, Sheet2!A:AW, 42, FALSE)</f>
        <v>-1.054869845</v>
      </c>
      <c r="K118" s="9">
        <f>VLOOKUP(B118, Sheet2!A:AW, 43, FALSE)</f>
        <v>-0.835837538</v>
      </c>
      <c r="L118" s="9">
        <f>VLOOKUP(B118, Sheet2!A:AW, 44, FALSE)</f>
        <v>-1.142518201</v>
      </c>
      <c r="M118" s="9">
        <f>VLOOKUP(B118, Sheet2!A:AW, 45, FALSE)</f>
        <v>85</v>
      </c>
      <c r="N118" s="9">
        <f>VLOOKUP(B118, Sheet2!A:AW, 46, FALSE)</f>
        <v>556</v>
      </c>
      <c r="O118" s="9">
        <f>VLOOKUP(B118, Sheet2!A:AW, 47, FALSE)</f>
        <v>106</v>
      </c>
      <c r="P118" s="9">
        <f>VLOOKUP(B118, Sheet2!A:AW, 48, FALSE)</f>
        <v>160</v>
      </c>
      <c r="Q118" s="7">
        <f t="shared" si="3"/>
        <v>0.7801294734</v>
      </c>
      <c r="R118" s="8">
        <f t="shared" si="4"/>
        <v>70.21165261</v>
      </c>
      <c r="S118" s="8">
        <f t="shared" si="5"/>
        <v>3.512092104</v>
      </c>
      <c r="T118" s="5"/>
      <c r="U118" s="5"/>
      <c r="V118" s="5"/>
      <c r="W118" s="5"/>
      <c r="X118" s="5"/>
      <c r="Y118" s="5"/>
      <c r="Z118" s="5"/>
      <c r="AA118" s="5"/>
    </row>
    <row r="119">
      <c r="A119" s="6">
        <v>118.0</v>
      </c>
      <c r="B119" s="6" t="s">
        <v>136</v>
      </c>
      <c r="C119" s="4">
        <v>0.861</v>
      </c>
      <c r="D119" s="6">
        <v>302.0</v>
      </c>
      <c r="E119" s="6">
        <v>-1.09621121</v>
      </c>
      <c r="F119" s="6">
        <v>-1.0578896</v>
      </c>
      <c r="G119" s="6">
        <v>-1.9287105</v>
      </c>
      <c r="H119" s="7">
        <f t="shared" si="1"/>
        <v>0.8525248968</v>
      </c>
      <c r="I119" s="8">
        <f t="shared" si="2"/>
        <v>76.72724071</v>
      </c>
      <c r="J119" s="5">
        <f>VLOOKUP(B119, Sheet2!A:AW, 42, FALSE)</f>
        <v>-1.030445814</v>
      </c>
      <c r="K119" s="9">
        <f>VLOOKUP(B119, Sheet2!A:AW, 43, FALSE)</f>
        <v>-0.85801938</v>
      </c>
      <c r="L119" s="9">
        <f>VLOOKUP(B119, Sheet2!A:AW, 44, FALSE)</f>
        <v>-1.161053051</v>
      </c>
      <c r="M119" s="9">
        <f>VLOOKUP(B119, Sheet2!A:AW, 45, FALSE)</f>
        <v>108</v>
      </c>
      <c r="N119" s="9">
        <f>VLOOKUP(B119, Sheet2!A:AW, 46, FALSE)</f>
        <v>833</v>
      </c>
      <c r="O119" s="9">
        <f>VLOOKUP(B119, Sheet2!A:AW, 47, FALSE)</f>
        <v>140</v>
      </c>
      <c r="P119" s="9">
        <f>VLOOKUP(B119, Sheet2!A:AW, 48, FALSE)</f>
        <v>172</v>
      </c>
      <c r="Q119" s="7">
        <f t="shared" si="3"/>
        <v>0.8135709233</v>
      </c>
      <c r="R119" s="8">
        <f t="shared" si="4"/>
        <v>73.2213831</v>
      </c>
      <c r="S119" s="8">
        <f t="shared" si="5"/>
        <v>3.505857611</v>
      </c>
      <c r="T119" s="5"/>
      <c r="U119" s="5"/>
      <c r="V119" s="5"/>
      <c r="W119" s="5"/>
      <c r="X119" s="5"/>
      <c r="Y119" s="5"/>
      <c r="Z119" s="5"/>
      <c r="AA119" s="5"/>
    </row>
    <row r="120">
      <c r="A120" s="6">
        <v>119.0</v>
      </c>
      <c r="B120" s="6" t="s">
        <v>137</v>
      </c>
      <c r="C120" s="4">
        <v>0.715</v>
      </c>
      <c r="D120" s="6">
        <v>275.0</v>
      </c>
      <c r="E120" s="6">
        <v>-0.92623566</v>
      </c>
      <c r="F120" s="6">
        <v>-0.9487246</v>
      </c>
      <c r="G120" s="6">
        <v>-1.7795913</v>
      </c>
      <c r="H120" s="7">
        <f t="shared" si="1"/>
        <v>0.7319768444</v>
      </c>
      <c r="I120" s="8">
        <f t="shared" si="2"/>
        <v>65.877916</v>
      </c>
      <c r="J120" s="5">
        <f>VLOOKUP(B120, Sheet2!A:AW, 42, FALSE)</f>
        <v>-0.908740041</v>
      </c>
      <c r="K120" s="9">
        <f>VLOOKUP(B120, Sheet2!A:AW, 43, FALSE)</f>
        <v>-0.84800677</v>
      </c>
      <c r="L120" s="9">
        <f>VLOOKUP(B120, Sheet2!A:AW, 44, FALSE)</f>
        <v>-1.094011507</v>
      </c>
      <c r="M120" s="9">
        <f>VLOOKUP(B120, Sheet2!A:AW, 45, FALSE)</f>
        <v>133</v>
      </c>
      <c r="N120" s="9">
        <f>VLOOKUP(B120, Sheet2!A:AW, 46, FALSE)</f>
        <v>651</v>
      </c>
      <c r="O120" s="9">
        <f>VLOOKUP(B120, Sheet2!A:AW, 47, FALSE)</f>
        <v>201</v>
      </c>
      <c r="P120" s="9">
        <f>VLOOKUP(B120, Sheet2!A:AW, 48, FALSE)</f>
        <v>181</v>
      </c>
      <c r="Q120" s="7">
        <f t="shared" si="3"/>
        <v>0.6933524008</v>
      </c>
      <c r="R120" s="8">
        <f t="shared" si="4"/>
        <v>62.40171608</v>
      </c>
      <c r="S120" s="8">
        <f t="shared" si="5"/>
        <v>3.476199922</v>
      </c>
      <c r="T120" s="5"/>
      <c r="U120" s="5"/>
      <c r="V120" s="5"/>
      <c r="W120" s="5"/>
      <c r="X120" s="5"/>
      <c r="Y120" s="5"/>
      <c r="Z120" s="5"/>
      <c r="AA120" s="5"/>
    </row>
    <row r="121">
      <c r="A121" s="6">
        <v>120.0</v>
      </c>
      <c r="B121" s="6" t="s">
        <v>138</v>
      </c>
      <c r="C121" s="4">
        <v>0.9</v>
      </c>
      <c r="D121" s="6">
        <v>197.0</v>
      </c>
      <c r="E121" s="6">
        <v>-1.09532701</v>
      </c>
      <c r="F121" s="6">
        <v>-1.14988</v>
      </c>
      <c r="G121" s="6">
        <v>-2.050289</v>
      </c>
      <c r="H121" s="7">
        <f t="shared" si="1"/>
        <v>0.8880936264</v>
      </c>
      <c r="I121" s="8">
        <f t="shared" si="2"/>
        <v>79.92842638</v>
      </c>
      <c r="J121" s="5">
        <f>VLOOKUP(B121, Sheet2!A:AW, 42, FALSE)</f>
        <v>-1.16420593</v>
      </c>
      <c r="K121" s="9">
        <f>VLOOKUP(B121, Sheet2!A:AW, 43, FALSE)</f>
        <v>-0.928788536</v>
      </c>
      <c r="L121" s="9">
        <f>VLOOKUP(B121, Sheet2!A:AW, 44, FALSE)</f>
        <v>-1.159882929</v>
      </c>
      <c r="M121" s="9">
        <f>VLOOKUP(B121, Sheet2!A:AW, 45, FALSE)</f>
        <v>54</v>
      </c>
      <c r="N121" s="9">
        <f>VLOOKUP(B121, Sheet2!A:AW, 46, FALSE)</f>
        <v>522</v>
      </c>
      <c r="O121" s="9">
        <f>VLOOKUP(B121, Sheet2!A:AW, 47, FALSE)</f>
        <v>150</v>
      </c>
      <c r="P121" s="9">
        <f>VLOOKUP(B121, Sheet2!A:AW, 48, FALSE)</f>
        <v>129</v>
      </c>
      <c r="Q121" s="7">
        <f t="shared" si="3"/>
        <v>0.8496400569</v>
      </c>
      <c r="R121" s="8">
        <f t="shared" si="4"/>
        <v>76.46760512</v>
      </c>
      <c r="S121" s="8">
        <f t="shared" si="5"/>
        <v>3.460821257</v>
      </c>
      <c r="T121" s="5"/>
      <c r="U121" s="5"/>
      <c r="V121" s="5"/>
      <c r="W121" s="5"/>
      <c r="X121" s="5"/>
      <c r="Y121" s="5"/>
      <c r="Z121" s="5"/>
      <c r="AA121" s="5"/>
    </row>
    <row r="122">
      <c r="A122" s="6">
        <v>121.0</v>
      </c>
      <c r="B122" s="6" t="s">
        <v>139</v>
      </c>
      <c r="C122" s="4">
        <v>0.815</v>
      </c>
      <c r="D122" s="6">
        <v>370.0</v>
      </c>
      <c r="E122" s="6">
        <v>-1.08468207</v>
      </c>
      <c r="F122" s="6">
        <v>-0.9927642</v>
      </c>
      <c r="G122" s="6">
        <v>-1.7129717</v>
      </c>
      <c r="H122" s="7">
        <f t="shared" si="1"/>
        <v>0.8052878424</v>
      </c>
      <c r="I122" s="8">
        <f t="shared" si="2"/>
        <v>72.47590582</v>
      </c>
      <c r="J122" s="5">
        <f>VLOOKUP(B122, Sheet2!A:AW, 42, FALSE)</f>
        <v>-1.041946305</v>
      </c>
      <c r="K122" s="9">
        <f>VLOOKUP(B122, Sheet2!A:AW, 43, FALSE)</f>
        <v>-0.723076941</v>
      </c>
      <c r="L122" s="9">
        <f>VLOOKUP(B122, Sheet2!A:AW, 44, FALSE)</f>
        <v>-1.254977143</v>
      </c>
      <c r="M122" s="9">
        <f>VLOOKUP(B122, Sheet2!A:AW, 45, FALSE)</f>
        <v>103</v>
      </c>
      <c r="N122" s="9">
        <f>VLOOKUP(B122, Sheet2!A:AW, 46, FALSE)</f>
        <v>724</v>
      </c>
      <c r="O122" s="9">
        <f>VLOOKUP(B122, Sheet2!A:AW, 47, FALSE)</f>
        <v>199</v>
      </c>
      <c r="P122" s="9">
        <f>VLOOKUP(B122, Sheet2!A:AW, 48, FALSE)</f>
        <v>128</v>
      </c>
      <c r="Q122" s="7">
        <f t="shared" si="3"/>
        <v>0.7678022632</v>
      </c>
      <c r="R122" s="8">
        <f t="shared" si="4"/>
        <v>69.10220368</v>
      </c>
      <c r="S122" s="8">
        <f t="shared" si="5"/>
        <v>3.373702133</v>
      </c>
      <c r="T122" s="5"/>
      <c r="U122" s="5"/>
      <c r="V122" s="5"/>
      <c r="W122" s="5"/>
      <c r="X122" s="5"/>
      <c r="Y122" s="5"/>
      <c r="Z122" s="5"/>
      <c r="AA122" s="5"/>
    </row>
    <row r="123">
      <c r="A123" s="6">
        <v>122.0</v>
      </c>
      <c r="B123" s="6" t="s">
        <v>140</v>
      </c>
      <c r="C123" s="4">
        <v>0.803</v>
      </c>
      <c r="D123" s="6">
        <v>238.0</v>
      </c>
      <c r="E123" s="6">
        <v>-1.02586547</v>
      </c>
      <c r="F123" s="6">
        <v>-0.9217138</v>
      </c>
      <c r="G123" s="6">
        <v>-1.8704147</v>
      </c>
      <c r="H123" s="7">
        <f t="shared" si="1"/>
        <v>0.7754561083</v>
      </c>
      <c r="I123" s="8">
        <f t="shared" si="2"/>
        <v>69.79104974</v>
      </c>
      <c r="J123" s="5">
        <f>VLOOKUP(B123, Sheet2!A:AW, 42, FALSE)</f>
        <v>-1.028217904</v>
      </c>
      <c r="K123" s="9">
        <f>VLOOKUP(B123, Sheet2!A:AW, 43, FALSE)</f>
        <v>-0.832012114</v>
      </c>
      <c r="L123" s="9">
        <f>VLOOKUP(B123, Sheet2!A:AW, 44, FALSE)</f>
        <v>-1.221222892</v>
      </c>
      <c r="M123" s="9">
        <f>VLOOKUP(B123, Sheet2!A:AW, 45, FALSE)</f>
        <v>80</v>
      </c>
      <c r="N123" s="9">
        <f>VLOOKUP(B123, Sheet2!A:AW, 46, FALSE)</f>
        <v>538</v>
      </c>
      <c r="O123" s="9">
        <f>VLOOKUP(B123, Sheet2!A:AW, 47, FALSE)</f>
        <v>151</v>
      </c>
      <c r="P123" s="9">
        <f>VLOOKUP(B123, Sheet2!A:AW, 48, FALSE)</f>
        <v>211</v>
      </c>
      <c r="Q123" s="7">
        <f t="shared" si="3"/>
        <v>0.7384298023</v>
      </c>
      <c r="R123" s="8">
        <f t="shared" si="4"/>
        <v>66.45868221</v>
      </c>
      <c r="S123" s="8">
        <f t="shared" si="5"/>
        <v>3.332367538</v>
      </c>
      <c r="T123" s="5"/>
      <c r="U123" s="5"/>
      <c r="V123" s="5"/>
      <c r="W123" s="5"/>
      <c r="X123" s="5"/>
      <c r="Y123" s="5"/>
      <c r="Z123" s="5"/>
      <c r="AA123" s="5"/>
    </row>
    <row r="124">
      <c r="A124" s="6">
        <v>123.0</v>
      </c>
      <c r="B124" s="6" t="s">
        <v>141</v>
      </c>
      <c r="C124" s="4">
        <v>0.812</v>
      </c>
      <c r="D124" s="6">
        <v>319.0</v>
      </c>
      <c r="E124" s="6">
        <v>-1.00699931</v>
      </c>
      <c r="F124" s="6">
        <v>-1.0447232</v>
      </c>
      <c r="G124" s="6">
        <v>-1.9493631</v>
      </c>
      <c r="H124" s="7">
        <f t="shared" si="1"/>
        <v>0.8156960159</v>
      </c>
      <c r="I124" s="8">
        <f t="shared" si="2"/>
        <v>73.41264143</v>
      </c>
      <c r="J124" s="5">
        <f>VLOOKUP(B124, Sheet2!A:AW, 42, FALSE)</f>
        <v>-1.108505715</v>
      </c>
      <c r="K124" s="9">
        <f>VLOOKUP(B124, Sheet2!A:AW, 43, FALSE)</f>
        <v>-0.760210813</v>
      </c>
      <c r="L124" s="9">
        <f>VLOOKUP(B124, Sheet2!A:AW, 44, FALSE)</f>
        <v>-1.187895631</v>
      </c>
      <c r="M124" s="9">
        <f>VLOOKUP(B124, Sheet2!A:AW, 45, FALSE)</f>
        <v>113</v>
      </c>
      <c r="N124" s="9">
        <f>VLOOKUP(B124, Sheet2!A:AW, 46, FALSE)</f>
        <v>751</v>
      </c>
      <c r="O124" s="9">
        <f>VLOOKUP(B124, Sheet2!A:AW, 47, FALSE)</f>
        <v>183</v>
      </c>
      <c r="P124" s="9">
        <f>VLOOKUP(B124, Sheet2!A:AW, 48, FALSE)</f>
        <v>201</v>
      </c>
      <c r="Q124" s="7">
        <f t="shared" si="3"/>
        <v>0.7808150899</v>
      </c>
      <c r="R124" s="8">
        <f t="shared" si="4"/>
        <v>70.27335809</v>
      </c>
      <c r="S124" s="8">
        <f t="shared" si="5"/>
        <v>3.139283333</v>
      </c>
      <c r="T124" s="5"/>
      <c r="U124" s="5"/>
      <c r="V124" s="5"/>
      <c r="W124" s="5"/>
      <c r="X124" s="5"/>
      <c r="Y124" s="5"/>
      <c r="Z124" s="5"/>
      <c r="AA124" s="5"/>
    </row>
    <row r="125">
      <c r="A125" s="6">
        <v>124.0</v>
      </c>
      <c r="B125" s="6" t="s">
        <v>142</v>
      </c>
      <c r="C125" s="4">
        <v>0.793</v>
      </c>
      <c r="D125" s="6">
        <v>348.0</v>
      </c>
      <c r="E125" s="6">
        <v>-1.01127695</v>
      </c>
      <c r="F125" s="6">
        <v>-1.0363116</v>
      </c>
      <c r="G125" s="6">
        <v>-1.8213547</v>
      </c>
      <c r="H125" s="7">
        <f t="shared" si="1"/>
        <v>0.8000139493</v>
      </c>
      <c r="I125" s="8">
        <f t="shared" si="2"/>
        <v>72.00125544</v>
      </c>
      <c r="J125" s="5">
        <f>VLOOKUP(B125, Sheet2!A:AW, 42, FALSE)</f>
        <v>-1.059150296</v>
      </c>
      <c r="K125" s="9">
        <f>VLOOKUP(B125, Sheet2!A:AW, 43, FALSE)</f>
        <v>-0.864824557</v>
      </c>
      <c r="L125" s="9">
        <f>VLOOKUP(B125, Sheet2!A:AW, 44, FALSE)</f>
        <v>-1.157626844</v>
      </c>
      <c r="M125" s="9">
        <f>VLOOKUP(B125, Sheet2!A:AW, 45, FALSE)</f>
        <v>78</v>
      </c>
      <c r="N125" s="9">
        <f>VLOOKUP(B125, Sheet2!A:AW, 46, FALSE)</f>
        <v>611</v>
      </c>
      <c r="O125" s="9">
        <f>VLOOKUP(B125, Sheet2!A:AW, 47, FALSE)</f>
        <v>167</v>
      </c>
      <c r="P125" s="9">
        <f>VLOOKUP(B125, Sheet2!A:AW, 48, FALSE)</f>
        <v>202</v>
      </c>
      <c r="Q125" s="7">
        <f t="shared" si="3"/>
        <v>0.7651636652</v>
      </c>
      <c r="R125" s="8">
        <f t="shared" si="4"/>
        <v>68.86472987</v>
      </c>
      <c r="S125" s="8">
        <f t="shared" si="5"/>
        <v>3.13652557</v>
      </c>
      <c r="T125" s="5"/>
      <c r="U125" s="5"/>
      <c r="V125" s="5"/>
      <c r="W125" s="5"/>
      <c r="X125" s="5"/>
      <c r="Y125" s="5"/>
      <c r="Z125" s="5"/>
      <c r="AA125" s="5"/>
    </row>
    <row r="126">
      <c r="A126" s="6">
        <v>125.0</v>
      </c>
      <c r="B126" s="6" t="s">
        <v>143</v>
      </c>
      <c r="C126" s="4">
        <v>0.808</v>
      </c>
      <c r="D126" s="6">
        <v>235.0</v>
      </c>
      <c r="E126" s="6">
        <v>-1.10378111</v>
      </c>
      <c r="F126" s="6">
        <v>-0.9299311</v>
      </c>
      <c r="G126" s="6">
        <v>-1.8585744</v>
      </c>
      <c r="H126" s="7">
        <f t="shared" si="1"/>
        <v>0.8080938265</v>
      </c>
      <c r="I126" s="8">
        <f t="shared" si="2"/>
        <v>72.72844439</v>
      </c>
      <c r="J126" s="5">
        <f>VLOOKUP(B126, Sheet2!A:AW, 42, FALSE)</f>
        <v>-1.072191799</v>
      </c>
      <c r="K126" s="9">
        <f>VLOOKUP(B126, Sheet2!A:AW, 43, FALSE)</f>
        <v>-0.81703581</v>
      </c>
      <c r="L126" s="9">
        <f>VLOOKUP(B126, Sheet2!A:AW, 44, FALSE)</f>
        <v>-1.1677646</v>
      </c>
      <c r="M126" s="9">
        <f>VLOOKUP(B126, Sheet2!A:AW, 45, FALSE)</f>
        <v>48</v>
      </c>
      <c r="N126" s="9">
        <f>VLOOKUP(B126, Sheet2!A:AW, 46, FALSE)</f>
        <v>487</v>
      </c>
      <c r="O126" s="9">
        <f>VLOOKUP(B126, Sheet2!A:AW, 47, FALSE)</f>
        <v>100</v>
      </c>
      <c r="P126" s="9">
        <f>VLOOKUP(B126, Sheet2!A:AW, 48, FALSE)</f>
        <v>157</v>
      </c>
      <c r="Q126" s="7">
        <f t="shared" si="3"/>
        <v>0.7736630992</v>
      </c>
      <c r="R126" s="8">
        <f t="shared" si="4"/>
        <v>69.62967893</v>
      </c>
      <c r="S126" s="8">
        <f t="shared" si="5"/>
        <v>3.098765459</v>
      </c>
      <c r="T126" s="5"/>
      <c r="U126" s="5"/>
      <c r="V126" s="5"/>
      <c r="W126" s="5"/>
      <c r="X126" s="5"/>
      <c r="Y126" s="5"/>
      <c r="Z126" s="5"/>
      <c r="AA126" s="5"/>
    </row>
    <row r="127">
      <c r="A127" s="6">
        <v>126.0</v>
      </c>
      <c r="B127" s="6" t="s">
        <v>144</v>
      </c>
      <c r="C127" s="4">
        <v>0.798</v>
      </c>
      <c r="D127" s="6">
        <v>265.0</v>
      </c>
      <c r="E127" s="6">
        <v>-0.99243242</v>
      </c>
      <c r="F127" s="6">
        <v>-1.1257255</v>
      </c>
      <c r="G127" s="6">
        <v>-1.8412917</v>
      </c>
      <c r="H127" s="7">
        <f t="shared" si="1"/>
        <v>0.8154254367</v>
      </c>
      <c r="I127" s="8">
        <f t="shared" si="2"/>
        <v>73.3882893</v>
      </c>
      <c r="J127" s="5">
        <f>VLOOKUP(B127, Sheet2!A:AW, 42, FALSE)</f>
        <v>-1.027581236</v>
      </c>
      <c r="K127" s="9">
        <f>VLOOKUP(B127, Sheet2!A:AW, 43, FALSE)</f>
        <v>-0.84295162</v>
      </c>
      <c r="L127" s="9">
        <f>VLOOKUP(B127, Sheet2!A:AW, 44, FALSE)</f>
        <v>-1.213943826</v>
      </c>
      <c r="M127" s="9">
        <f>VLOOKUP(B127, Sheet2!A:AW, 45, FALSE)</f>
        <v>68</v>
      </c>
      <c r="N127" s="9">
        <f>VLOOKUP(B127, Sheet2!A:AW, 46, FALSE)</f>
        <v>627</v>
      </c>
      <c r="O127" s="9">
        <f>VLOOKUP(B127, Sheet2!A:AW, 47, FALSE)</f>
        <v>158</v>
      </c>
      <c r="P127" s="9">
        <f>VLOOKUP(B127, Sheet2!A:AW, 48, FALSE)</f>
        <v>143</v>
      </c>
      <c r="Q127" s="7">
        <f t="shared" si="3"/>
        <v>0.7811012977</v>
      </c>
      <c r="R127" s="8">
        <f t="shared" si="4"/>
        <v>70.2991168</v>
      </c>
      <c r="S127" s="8">
        <f t="shared" si="5"/>
        <v>3.089172504</v>
      </c>
      <c r="T127" s="5"/>
      <c r="U127" s="5"/>
      <c r="V127" s="5"/>
      <c r="W127" s="5"/>
      <c r="X127" s="5"/>
      <c r="Y127" s="5"/>
      <c r="Z127" s="5"/>
      <c r="AA127" s="5"/>
    </row>
    <row r="128">
      <c r="A128" s="6">
        <v>127.0</v>
      </c>
      <c r="B128" s="6" t="s">
        <v>145</v>
      </c>
      <c r="C128" s="4">
        <v>0.723</v>
      </c>
      <c r="D128" s="6">
        <v>207.0</v>
      </c>
      <c r="E128" s="6">
        <v>-0.98027199</v>
      </c>
      <c r="F128" s="6">
        <v>-0.974331</v>
      </c>
      <c r="G128" s="6">
        <v>-1.6976732</v>
      </c>
      <c r="H128" s="7">
        <f t="shared" si="1"/>
        <v>0.7473713951</v>
      </c>
      <c r="I128" s="8">
        <f t="shared" si="2"/>
        <v>67.26342556</v>
      </c>
      <c r="J128" s="5">
        <f>VLOOKUP(B128, Sheet2!A:AW, 42, FALSE)</f>
        <v>-0.950601637</v>
      </c>
      <c r="K128" s="9">
        <f>VLOOKUP(B128, Sheet2!A:AW, 43, FALSE)</f>
        <v>-0.85697775</v>
      </c>
      <c r="L128" s="9">
        <f>VLOOKUP(B128, Sheet2!A:AW, 44, FALSE)</f>
        <v>-1.090900507</v>
      </c>
      <c r="M128" s="9">
        <f>VLOOKUP(B128, Sheet2!A:AW, 45, FALSE)</f>
        <v>73</v>
      </c>
      <c r="N128" s="9">
        <f>VLOOKUP(B128, Sheet2!A:AW, 46, FALSE)</f>
        <v>620</v>
      </c>
      <c r="O128" s="9">
        <f>VLOOKUP(B128, Sheet2!A:AW, 47, FALSE)</f>
        <v>195</v>
      </c>
      <c r="P128" s="9">
        <f>VLOOKUP(B128, Sheet2!A:AW, 48, FALSE)</f>
        <v>164</v>
      </c>
      <c r="Q128" s="7">
        <f t="shared" si="3"/>
        <v>0.7135502785</v>
      </c>
      <c r="R128" s="8">
        <f t="shared" si="4"/>
        <v>64.21952507</v>
      </c>
      <c r="S128" s="8">
        <f t="shared" si="5"/>
        <v>3.043900497</v>
      </c>
      <c r="T128" s="5"/>
      <c r="U128" s="5"/>
      <c r="V128" s="5"/>
      <c r="W128" s="5"/>
      <c r="X128" s="5"/>
      <c r="Y128" s="5"/>
      <c r="Z128" s="5"/>
      <c r="AA128" s="5"/>
    </row>
    <row r="129">
      <c r="A129" s="6">
        <v>128.0</v>
      </c>
      <c r="B129" s="6" t="s">
        <v>146</v>
      </c>
      <c r="C129" s="4">
        <v>0.785</v>
      </c>
      <c r="D129" s="6">
        <v>348.0</v>
      </c>
      <c r="E129" s="6">
        <v>-1.11564835</v>
      </c>
      <c r="F129" s="6">
        <v>-0.9586586</v>
      </c>
      <c r="G129" s="6">
        <v>-1.8061431</v>
      </c>
      <c r="H129" s="7">
        <f t="shared" si="1"/>
        <v>0.8196010115</v>
      </c>
      <c r="I129" s="8">
        <f t="shared" si="2"/>
        <v>73.76409104</v>
      </c>
      <c r="J129" s="5">
        <f>VLOOKUP(B129, Sheet2!A:AW, 42, FALSE)</f>
        <v>-1.089823566</v>
      </c>
      <c r="K129" s="9">
        <f>VLOOKUP(B129, Sheet2!A:AW, 43, FALSE)</f>
        <v>-0.824538135</v>
      </c>
      <c r="L129" s="9">
        <f>VLOOKUP(B129, Sheet2!A:AW, 44, FALSE)</f>
        <v>-1.12332679</v>
      </c>
      <c r="M129" s="9">
        <f>VLOOKUP(B129, Sheet2!A:AW, 45, FALSE)</f>
        <v>163</v>
      </c>
      <c r="N129" s="9">
        <f>VLOOKUP(B129, Sheet2!A:AW, 46, FALSE)</f>
        <v>715</v>
      </c>
      <c r="O129" s="9">
        <f>VLOOKUP(B129, Sheet2!A:AW, 47, FALSE)</f>
        <v>168</v>
      </c>
      <c r="P129" s="9">
        <f>VLOOKUP(B129, Sheet2!A:AW, 48, FALSE)</f>
        <v>201</v>
      </c>
      <c r="Q129" s="7">
        <f t="shared" si="3"/>
        <v>0.7859463568</v>
      </c>
      <c r="R129" s="8">
        <f t="shared" si="4"/>
        <v>70.73517211</v>
      </c>
      <c r="S129" s="8">
        <f t="shared" si="5"/>
        <v>3.028918923</v>
      </c>
      <c r="T129" s="5"/>
      <c r="U129" s="5"/>
      <c r="V129" s="5"/>
      <c r="W129" s="5"/>
      <c r="X129" s="5"/>
      <c r="Y129" s="5"/>
      <c r="Z129" s="5"/>
      <c r="AA129" s="5"/>
    </row>
    <row r="130">
      <c r="A130" s="6">
        <v>129.0</v>
      </c>
      <c r="B130" s="6" t="s">
        <v>147</v>
      </c>
      <c r="C130" s="4">
        <v>0.719</v>
      </c>
      <c r="D130" s="6">
        <v>256.0</v>
      </c>
      <c r="E130" s="6">
        <v>-0.99981975</v>
      </c>
      <c r="F130" s="6">
        <v>-0.8630801</v>
      </c>
      <c r="G130" s="6">
        <v>-1.624433</v>
      </c>
      <c r="H130" s="7">
        <f t="shared" si="1"/>
        <v>0.7177004771</v>
      </c>
      <c r="I130" s="8">
        <f t="shared" si="2"/>
        <v>64.59304294</v>
      </c>
      <c r="J130" s="5">
        <f>VLOOKUP(B130, Sheet2!A:AW, 42, FALSE)</f>
        <v>-1.001073341</v>
      </c>
      <c r="K130" s="9">
        <f>VLOOKUP(B130, Sheet2!A:AW, 43, FALSE)</f>
        <v>-0.754919012</v>
      </c>
      <c r="L130" s="9">
        <f>VLOOKUP(B130, Sheet2!A:AW, 44, FALSE)</f>
        <v>-1.121919364</v>
      </c>
      <c r="M130" s="9">
        <f>VLOOKUP(B130, Sheet2!A:AW, 45, FALSE)</f>
        <v>81</v>
      </c>
      <c r="N130" s="9">
        <f>VLOOKUP(B130, Sheet2!A:AW, 46, FALSE)</f>
        <v>487</v>
      </c>
      <c r="O130" s="9">
        <f>VLOOKUP(B130, Sheet2!A:AW, 47, FALSE)</f>
        <v>169</v>
      </c>
      <c r="P130" s="9">
        <f>VLOOKUP(B130, Sheet2!A:AW, 48, FALSE)</f>
        <v>186</v>
      </c>
      <c r="Q130" s="7">
        <f t="shared" si="3"/>
        <v>0.6845330972</v>
      </c>
      <c r="R130" s="8">
        <f t="shared" si="4"/>
        <v>61.60797875</v>
      </c>
      <c r="S130" s="8">
        <f t="shared" si="5"/>
        <v>2.985064191</v>
      </c>
      <c r="T130" s="5"/>
      <c r="U130" s="5"/>
      <c r="V130" s="5"/>
      <c r="W130" s="5"/>
      <c r="X130" s="5"/>
      <c r="Y130" s="5"/>
      <c r="Z130" s="5"/>
      <c r="AA130" s="5"/>
    </row>
    <row r="131">
      <c r="A131" s="6">
        <v>130.0</v>
      </c>
      <c r="B131" s="6" t="s">
        <v>148</v>
      </c>
      <c r="C131" s="4">
        <v>0.831</v>
      </c>
      <c r="D131" s="6">
        <v>269.0</v>
      </c>
      <c r="E131" s="6">
        <v>-1.05440509</v>
      </c>
      <c r="F131" s="6">
        <v>-1.0640411</v>
      </c>
      <c r="G131" s="6">
        <v>-1.8309721</v>
      </c>
      <c r="H131" s="7">
        <f t="shared" si="1"/>
        <v>0.8227948866</v>
      </c>
      <c r="I131" s="8">
        <f t="shared" si="2"/>
        <v>74.05153979</v>
      </c>
      <c r="J131" s="5">
        <f>VLOOKUP(B131, Sheet2!A:AW, 42, FALSE)</f>
        <v>-1.078587085</v>
      </c>
      <c r="K131" s="9">
        <f>VLOOKUP(B131, Sheet2!A:AW, 43, FALSE)</f>
        <v>-0.837371855</v>
      </c>
      <c r="L131" s="9">
        <f>VLOOKUP(B131, Sheet2!A:AW, 44, FALSE)</f>
        <v>-1.219184831</v>
      </c>
      <c r="M131" s="9">
        <f>VLOOKUP(B131, Sheet2!A:AW, 45, FALSE)</f>
        <v>91</v>
      </c>
      <c r="N131" s="9">
        <f>VLOOKUP(B131, Sheet2!A:AW, 46, FALSE)</f>
        <v>727</v>
      </c>
      <c r="O131" s="9">
        <f>VLOOKUP(B131, Sheet2!A:AW, 47, FALSE)</f>
        <v>200</v>
      </c>
      <c r="P131" s="9">
        <f>VLOOKUP(B131, Sheet2!A:AW, 48, FALSE)</f>
        <v>188</v>
      </c>
      <c r="Q131" s="7">
        <f t="shared" si="3"/>
        <v>0.7897475651</v>
      </c>
      <c r="R131" s="8">
        <f t="shared" si="4"/>
        <v>71.07728086</v>
      </c>
      <c r="S131" s="8">
        <f t="shared" si="5"/>
        <v>2.974258935</v>
      </c>
      <c r="T131" s="5"/>
      <c r="U131" s="5"/>
      <c r="V131" s="5"/>
      <c r="W131" s="5"/>
      <c r="X131" s="5"/>
      <c r="Y131" s="5"/>
      <c r="Z131" s="5"/>
      <c r="AA131" s="5"/>
    </row>
    <row r="132">
      <c r="A132" s="6">
        <v>131.0</v>
      </c>
      <c r="B132" s="6" t="s">
        <v>149</v>
      </c>
      <c r="C132" s="4">
        <v>0.784</v>
      </c>
      <c r="D132" s="6">
        <v>306.0</v>
      </c>
      <c r="E132" s="6">
        <v>-1.11316138</v>
      </c>
      <c r="F132" s="6">
        <v>-0.9376397</v>
      </c>
      <c r="G132" s="6">
        <v>-1.6199356</v>
      </c>
      <c r="H132" s="7">
        <f t="shared" si="1"/>
        <v>0.7866995739</v>
      </c>
      <c r="I132" s="8">
        <f t="shared" si="2"/>
        <v>70.80296165</v>
      </c>
      <c r="J132" s="5">
        <f>VLOOKUP(B132, Sheet2!A:AW, 42, FALSE)</f>
        <v>-1.028299624</v>
      </c>
      <c r="K132" s="9">
        <f>VLOOKUP(B132, Sheet2!A:AW, 43, FALSE)</f>
        <v>-0.882158033</v>
      </c>
      <c r="L132" s="9">
        <f>VLOOKUP(B132, Sheet2!A:AW, 44, FALSE)</f>
        <v>-1.16005719</v>
      </c>
      <c r="M132" s="9">
        <f>VLOOKUP(B132, Sheet2!A:AW, 45, FALSE)</f>
        <v>101</v>
      </c>
      <c r="N132" s="9">
        <f>VLOOKUP(B132, Sheet2!A:AW, 46, FALSE)</f>
        <v>658</v>
      </c>
      <c r="O132" s="9">
        <f>VLOOKUP(B132, Sheet2!A:AW, 47, FALSE)</f>
        <v>210</v>
      </c>
      <c r="P132" s="9">
        <f>VLOOKUP(B132, Sheet2!A:AW, 48, FALSE)</f>
        <v>200</v>
      </c>
      <c r="Q132" s="7">
        <f t="shared" si="3"/>
        <v>0.7538638072</v>
      </c>
      <c r="R132" s="8">
        <f t="shared" si="4"/>
        <v>67.84774265</v>
      </c>
      <c r="S132" s="8">
        <f t="shared" si="5"/>
        <v>2.955219007</v>
      </c>
      <c r="T132" s="5"/>
      <c r="U132" s="5"/>
      <c r="V132" s="5"/>
      <c r="W132" s="5"/>
      <c r="X132" s="5"/>
      <c r="Y132" s="5"/>
      <c r="Z132" s="5"/>
      <c r="AA132" s="5"/>
    </row>
    <row r="133">
      <c r="A133" s="6">
        <v>132.0</v>
      </c>
      <c r="B133" s="6" t="s">
        <v>150</v>
      </c>
      <c r="C133" s="4">
        <v>0.694</v>
      </c>
      <c r="D133" s="6">
        <v>187.0</v>
      </c>
      <c r="E133" s="6">
        <v>-0.88077341</v>
      </c>
      <c r="F133" s="6">
        <v>-0.9995177</v>
      </c>
      <c r="G133" s="6">
        <v>-1.7350055</v>
      </c>
      <c r="H133" s="7">
        <f t="shared" si="1"/>
        <v>0.717228627</v>
      </c>
      <c r="I133" s="8">
        <f t="shared" si="2"/>
        <v>64.55057643</v>
      </c>
      <c r="J133" s="5">
        <f>VLOOKUP(B133, Sheet2!A:AW, 42, FALSE)</f>
        <v>-0.937612908</v>
      </c>
      <c r="K133" s="9">
        <f>VLOOKUP(B133, Sheet2!A:AW, 43, FALSE)</f>
        <v>-0.765275302</v>
      </c>
      <c r="L133" s="9">
        <f>VLOOKUP(B133, Sheet2!A:AW, 44, FALSE)</f>
        <v>-1.129670709</v>
      </c>
      <c r="M133" s="9">
        <f>VLOOKUP(B133, Sheet2!A:AW, 45, FALSE)</f>
        <v>59</v>
      </c>
      <c r="N133" s="9">
        <f>VLOOKUP(B133, Sheet2!A:AW, 46, FALSE)</f>
        <v>474</v>
      </c>
      <c r="O133" s="9">
        <f>VLOOKUP(B133, Sheet2!A:AW, 47, FALSE)</f>
        <v>147</v>
      </c>
      <c r="P133" s="9">
        <f>VLOOKUP(B133, Sheet2!A:AW, 48, FALSE)</f>
        <v>136</v>
      </c>
      <c r="Q133" s="7">
        <f t="shared" si="3"/>
        <v>0.684637998</v>
      </c>
      <c r="R133" s="8">
        <f t="shared" si="4"/>
        <v>61.61741982</v>
      </c>
      <c r="S133" s="8">
        <f t="shared" si="5"/>
        <v>2.933156609</v>
      </c>
      <c r="T133" s="5"/>
      <c r="U133" s="5"/>
      <c r="V133" s="5"/>
      <c r="W133" s="5"/>
      <c r="X133" s="5"/>
      <c r="Y133" s="5"/>
      <c r="Z133" s="5"/>
      <c r="AA133" s="5"/>
    </row>
    <row r="134">
      <c r="A134" s="6">
        <v>133.0</v>
      </c>
      <c r="B134" s="6" t="s">
        <v>151</v>
      </c>
      <c r="C134" s="4">
        <v>0.832</v>
      </c>
      <c r="D134" s="6">
        <v>239.0</v>
      </c>
      <c r="E134" s="6">
        <v>-1.07024501</v>
      </c>
      <c r="F134" s="6">
        <v>-1.060266</v>
      </c>
      <c r="G134" s="6">
        <v>-1.7607979</v>
      </c>
      <c r="H134" s="7">
        <f t="shared" si="1"/>
        <v>0.8177501327</v>
      </c>
      <c r="I134" s="8">
        <f t="shared" si="2"/>
        <v>73.59751194</v>
      </c>
      <c r="J134" s="5">
        <f>VLOOKUP(B134, Sheet2!A:AW, 42, FALSE)</f>
        <v>-1.023807803</v>
      </c>
      <c r="K134" s="9">
        <f>VLOOKUP(B134, Sheet2!A:AW, 43, FALSE)</f>
        <v>-0.861395705</v>
      </c>
      <c r="L134" s="9">
        <f>VLOOKUP(B134, Sheet2!A:AW, 44, FALSE)</f>
        <v>-1.200591425</v>
      </c>
      <c r="M134" s="9">
        <f>VLOOKUP(B134, Sheet2!A:AW, 45, FALSE)</f>
        <v>125</v>
      </c>
      <c r="N134" s="9">
        <f>VLOOKUP(B134, Sheet2!A:AW, 46, FALSE)</f>
        <v>656</v>
      </c>
      <c r="O134" s="9">
        <f>VLOOKUP(B134, Sheet2!A:AW, 47, FALSE)</f>
        <v>153</v>
      </c>
      <c r="P134" s="9">
        <f>VLOOKUP(B134, Sheet2!A:AW, 48, FALSE)</f>
        <v>164</v>
      </c>
      <c r="Q134" s="7">
        <f t="shared" si="3"/>
        <v>0.7854979966</v>
      </c>
      <c r="R134" s="8">
        <f t="shared" si="4"/>
        <v>70.69481969</v>
      </c>
      <c r="S134" s="8">
        <f t="shared" si="5"/>
        <v>2.902692249</v>
      </c>
      <c r="T134" s="5"/>
      <c r="U134" s="5"/>
      <c r="V134" s="5"/>
      <c r="W134" s="5"/>
      <c r="X134" s="5"/>
      <c r="Y134" s="5"/>
      <c r="Z134" s="5"/>
      <c r="AA134" s="5"/>
    </row>
    <row r="135">
      <c r="A135" s="6">
        <v>134.0</v>
      </c>
      <c r="B135" s="6" t="s">
        <v>152</v>
      </c>
      <c r="C135" s="4">
        <v>0.8</v>
      </c>
      <c r="D135" s="6">
        <v>78.0</v>
      </c>
      <c r="E135" s="6">
        <v>-1.03993791</v>
      </c>
      <c r="F135" s="6">
        <v>-1.1112286</v>
      </c>
      <c r="G135" s="6">
        <v>-1.7977713</v>
      </c>
      <c r="H135" s="7">
        <f t="shared" si="1"/>
        <v>0.8162716748</v>
      </c>
      <c r="I135" s="8">
        <f t="shared" si="2"/>
        <v>73.46445074</v>
      </c>
      <c r="J135" s="5">
        <f>VLOOKUP(B135, Sheet2!A:AW, 42, FALSE)</f>
        <v>-1.155405359</v>
      </c>
      <c r="K135" s="9">
        <f>VLOOKUP(B135, Sheet2!A:AW, 43, FALSE)</f>
        <v>-0.733600701</v>
      </c>
      <c r="L135" s="9">
        <f>VLOOKUP(B135, Sheet2!A:AW, 44, FALSE)</f>
        <v>-1.097845922</v>
      </c>
      <c r="M135" s="9">
        <f>VLOOKUP(B135, Sheet2!A:AW, 45, FALSE)</f>
        <v>47</v>
      </c>
      <c r="N135" s="9">
        <f>VLOOKUP(B135, Sheet2!A:AW, 46, FALSE)</f>
        <v>248</v>
      </c>
      <c r="O135" s="9">
        <f>VLOOKUP(B135, Sheet2!A:AW, 47, FALSE)</f>
        <v>73</v>
      </c>
      <c r="P135" s="9">
        <f>VLOOKUP(B135, Sheet2!A:AW, 48, FALSE)</f>
        <v>52</v>
      </c>
      <c r="Q135" s="7">
        <f t="shared" si="3"/>
        <v>0.784173676</v>
      </c>
      <c r="R135" s="8">
        <f t="shared" si="4"/>
        <v>70.57563084</v>
      </c>
      <c r="S135" s="8">
        <f t="shared" si="5"/>
        <v>2.888819899</v>
      </c>
      <c r="T135" s="5"/>
      <c r="U135" s="5"/>
      <c r="V135" s="5"/>
      <c r="W135" s="5"/>
      <c r="X135" s="5"/>
      <c r="Y135" s="5"/>
      <c r="Z135" s="5"/>
      <c r="AA135" s="5"/>
    </row>
    <row r="136">
      <c r="A136" s="6">
        <v>135.0</v>
      </c>
      <c r="B136" s="6" t="s">
        <v>153</v>
      </c>
      <c r="C136" s="4">
        <v>0.856</v>
      </c>
      <c r="D136" s="6">
        <v>269.0</v>
      </c>
      <c r="E136" s="6">
        <v>-1.135368</v>
      </c>
      <c r="F136" s="6">
        <v>-1.0344221</v>
      </c>
      <c r="G136" s="6">
        <v>-1.7621919</v>
      </c>
      <c r="H136" s="7">
        <f t="shared" si="1"/>
        <v>0.8390594311</v>
      </c>
      <c r="I136" s="8">
        <f t="shared" si="2"/>
        <v>75.5153488</v>
      </c>
      <c r="J136" s="5">
        <f>VLOOKUP(B136, Sheet2!A:AW, 42, FALSE)</f>
        <v>-1.09769398</v>
      </c>
      <c r="K136" s="9">
        <f>VLOOKUP(B136, Sheet2!A:AW, 43, FALSE)</f>
        <v>-0.898419652</v>
      </c>
      <c r="L136" s="9">
        <f>VLOOKUP(B136, Sheet2!A:AW, 44, FALSE)</f>
        <v>-1.158143514</v>
      </c>
      <c r="M136" s="9">
        <f>VLOOKUP(B136, Sheet2!A:AW, 45, FALSE)</f>
        <v>109</v>
      </c>
      <c r="N136" s="9">
        <f>VLOOKUP(B136, Sheet2!A:AW, 46, FALSE)</f>
        <v>582</v>
      </c>
      <c r="O136" s="9">
        <f>VLOOKUP(B136, Sheet2!A:AW, 47, FALSE)</f>
        <v>197</v>
      </c>
      <c r="P136" s="9">
        <f>VLOOKUP(B136, Sheet2!A:AW, 48, FALSE)</f>
        <v>135</v>
      </c>
      <c r="Q136" s="7">
        <f t="shared" si="3"/>
        <v>0.8070837559</v>
      </c>
      <c r="R136" s="8">
        <f t="shared" si="4"/>
        <v>72.63753803</v>
      </c>
      <c r="S136" s="8">
        <f t="shared" si="5"/>
        <v>2.877810767</v>
      </c>
      <c r="T136" s="5"/>
      <c r="U136" s="5"/>
      <c r="V136" s="5"/>
      <c r="W136" s="5"/>
      <c r="X136" s="5"/>
      <c r="Y136" s="5"/>
      <c r="Z136" s="5"/>
      <c r="AA136" s="5"/>
    </row>
    <row r="137">
      <c r="A137" s="6">
        <v>136.0</v>
      </c>
      <c r="B137" s="6" t="s">
        <v>154</v>
      </c>
      <c r="C137" s="4">
        <v>0.764</v>
      </c>
      <c r="D137" s="6">
        <v>338.0</v>
      </c>
      <c r="E137" s="6">
        <v>-1.05648528</v>
      </c>
      <c r="F137" s="6">
        <v>-0.8827839</v>
      </c>
      <c r="G137" s="6">
        <v>-1.7900145</v>
      </c>
      <c r="H137" s="7">
        <f t="shared" si="1"/>
        <v>0.7718044684</v>
      </c>
      <c r="I137" s="8">
        <f t="shared" si="2"/>
        <v>69.46240216</v>
      </c>
      <c r="J137" s="5">
        <f>VLOOKUP(B137, Sheet2!A:AW, 42, FALSE)</f>
        <v>-1.002465011</v>
      </c>
      <c r="K137" s="9">
        <f>VLOOKUP(B137, Sheet2!A:AW, 43, FALSE)</f>
        <v>-0.890951949</v>
      </c>
      <c r="L137" s="9">
        <f>VLOOKUP(B137, Sheet2!A:AW, 44, FALSE)</f>
        <v>-1.131220438</v>
      </c>
      <c r="M137" s="9">
        <f>VLOOKUP(B137, Sheet2!A:AW, 45, FALSE)</f>
        <v>109</v>
      </c>
      <c r="N137" s="9">
        <f>VLOOKUP(B137, Sheet2!A:AW, 46, FALSE)</f>
        <v>686</v>
      </c>
      <c r="O137" s="9">
        <f>VLOOKUP(B137, Sheet2!A:AW, 47, FALSE)</f>
        <v>211</v>
      </c>
      <c r="P137" s="9">
        <f>VLOOKUP(B137, Sheet2!A:AW, 48, FALSE)</f>
        <v>213</v>
      </c>
      <c r="Q137" s="7">
        <f t="shared" si="3"/>
        <v>0.7412835697</v>
      </c>
      <c r="R137" s="8">
        <f t="shared" si="4"/>
        <v>66.71552127</v>
      </c>
      <c r="S137" s="8">
        <f t="shared" si="5"/>
        <v>2.746880885</v>
      </c>
      <c r="T137" s="5"/>
      <c r="U137" s="5"/>
      <c r="V137" s="5"/>
      <c r="W137" s="5"/>
      <c r="X137" s="5"/>
      <c r="Y137" s="5"/>
      <c r="Z137" s="5"/>
      <c r="AA137" s="5"/>
    </row>
    <row r="138">
      <c r="A138" s="6">
        <v>137.0</v>
      </c>
      <c r="B138" s="6" t="s">
        <v>155</v>
      </c>
      <c r="C138" s="4">
        <v>0.821</v>
      </c>
      <c r="D138" s="6">
        <v>204.0</v>
      </c>
      <c r="E138" s="6">
        <v>-1.08975787</v>
      </c>
      <c r="F138" s="6">
        <v>-1.0766965</v>
      </c>
      <c r="G138" s="6">
        <v>-1.8211094</v>
      </c>
      <c r="H138" s="7">
        <f t="shared" si="1"/>
        <v>0.8363908102</v>
      </c>
      <c r="I138" s="8">
        <f t="shared" si="2"/>
        <v>75.27517292</v>
      </c>
      <c r="J138" s="5">
        <f>VLOOKUP(B138, Sheet2!A:AW, 42, FALSE)</f>
        <v>-1.084061765</v>
      </c>
      <c r="K138" s="9">
        <f>VLOOKUP(B138, Sheet2!A:AW, 43, FALSE)</f>
        <v>-0.839183041</v>
      </c>
      <c r="L138" s="9">
        <f>VLOOKUP(B138, Sheet2!A:AW, 44, FALSE)</f>
        <v>-1.208403529</v>
      </c>
      <c r="M138" s="9">
        <f>VLOOKUP(B138, Sheet2!A:AW, 45, FALSE)</f>
        <v>76</v>
      </c>
      <c r="N138" s="9">
        <f>VLOOKUP(B138, Sheet2!A:AW, 46, FALSE)</f>
        <v>547</v>
      </c>
      <c r="O138" s="9">
        <f>VLOOKUP(B138, Sheet2!A:AW, 47, FALSE)</f>
        <v>102</v>
      </c>
      <c r="P138" s="9">
        <f>VLOOKUP(B138, Sheet2!A:AW, 48, FALSE)</f>
        <v>149</v>
      </c>
      <c r="Q138" s="7">
        <f t="shared" si="3"/>
        <v>0.8063720549</v>
      </c>
      <c r="R138" s="8">
        <f t="shared" si="4"/>
        <v>72.57348494</v>
      </c>
      <c r="S138" s="8">
        <f t="shared" si="5"/>
        <v>2.701687974</v>
      </c>
      <c r="T138" s="5"/>
      <c r="U138" s="5"/>
      <c r="V138" s="5"/>
      <c r="W138" s="5"/>
      <c r="X138" s="5"/>
      <c r="Y138" s="5"/>
      <c r="Z138" s="5"/>
      <c r="AA138" s="5"/>
    </row>
    <row r="139">
      <c r="A139" s="6">
        <v>138.0</v>
      </c>
      <c r="B139" s="6" t="s">
        <v>156</v>
      </c>
      <c r="C139" s="4">
        <v>0.836</v>
      </c>
      <c r="D139" s="6">
        <v>253.0</v>
      </c>
      <c r="E139" s="6">
        <v>-1.0563313</v>
      </c>
      <c r="F139" s="6">
        <v>-1.0037731</v>
      </c>
      <c r="G139" s="6">
        <v>-1.9051305</v>
      </c>
      <c r="H139" s="7">
        <f t="shared" si="1"/>
        <v>0.8157946682</v>
      </c>
      <c r="I139" s="8">
        <f t="shared" si="2"/>
        <v>73.42152014</v>
      </c>
      <c r="J139" s="5">
        <f>VLOOKUP(B139, Sheet2!A:AW, 42, FALSE)</f>
        <v>-1.002608993</v>
      </c>
      <c r="K139" s="9">
        <f>VLOOKUP(B139, Sheet2!A:AW, 43, FALSE)</f>
        <v>-0.8997862</v>
      </c>
      <c r="L139" s="9">
        <f>VLOOKUP(B139, Sheet2!A:AW, 44, FALSE)</f>
        <v>-1.211371322</v>
      </c>
      <c r="M139" s="9">
        <f>VLOOKUP(B139, Sheet2!A:AW, 45, FALSE)</f>
        <v>90</v>
      </c>
      <c r="N139" s="9">
        <f>VLOOKUP(B139, Sheet2!A:AW, 46, FALSE)</f>
        <v>686</v>
      </c>
      <c r="O139" s="9">
        <f>VLOOKUP(B139, Sheet2!A:AW, 47, FALSE)</f>
        <v>189</v>
      </c>
      <c r="P139" s="9">
        <f>VLOOKUP(B139, Sheet2!A:AW, 48, FALSE)</f>
        <v>150</v>
      </c>
      <c r="Q139" s="7">
        <f t="shared" si="3"/>
        <v>0.7863890969</v>
      </c>
      <c r="R139" s="8">
        <f t="shared" si="4"/>
        <v>70.77501872</v>
      </c>
      <c r="S139" s="8">
        <f t="shared" si="5"/>
        <v>2.646501415</v>
      </c>
      <c r="T139" s="5"/>
      <c r="U139" s="5"/>
      <c r="V139" s="5"/>
      <c r="W139" s="5"/>
      <c r="X139" s="5"/>
      <c r="Y139" s="5"/>
      <c r="Z139" s="5"/>
      <c r="AA139" s="5"/>
    </row>
    <row r="140">
      <c r="A140" s="6">
        <v>139.0</v>
      </c>
      <c r="B140" s="6" t="s">
        <v>157</v>
      </c>
      <c r="C140" s="4">
        <v>0.864</v>
      </c>
      <c r="D140" s="6">
        <v>99.0</v>
      </c>
      <c r="E140" s="6">
        <v>-1.14968702</v>
      </c>
      <c r="F140" s="6">
        <v>-1.1049069</v>
      </c>
      <c r="G140" s="6">
        <v>-1.6268031</v>
      </c>
      <c r="H140" s="7">
        <f t="shared" si="1"/>
        <v>0.8386128238</v>
      </c>
      <c r="I140" s="8">
        <f t="shared" si="2"/>
        <v>75.47515414</v>
      </c>
      <c r="J140" s="5">
        <f>VLOOKUP(B140, Sheet2!A:AW, 42, FALSE)</f>
        <v>-1.11246513</v>
      </c>
      <c r="K140" s="9">
        <f>VLOOKUP(B140, Sheet2!A:AW, 43, FALSE)</f>
        <v>-0.897113089</v>
      </c>
      <c r="L140" s="9">
        <f>VLOOKUP(B140, Sheet2!A:AW, 44, FALSE)</f>
        <v>-1.169971072</v>
      </c>
      <c r="M140" s="9">
        <f>VLOOKUP(B140, Sheet2!A:AW, 45, FALSE)</f>
        <v>37</v>
      </c>
      <c r="N140" s="9">
        <f>VLOOKUP(B140, Sheet2!A:AW, 46, FALSE)</f>
        <v>402</v>
      </c>
      <c r="O140" s="9">
        <f>VLOOKUP(B140, Sheet2!A:AW, 47, FALSE)</f>
        <v>116</v>
      </c>
      <c r="P140" s="9">
        <f>VLOOKUP(B140, Sheet2!A:AW, 48, FALSE)</f>
        <v>123</v>
      </c>
      <c r="Q140" s="7">
        <f t="shared" si="3"/>
        <v>0.809381119</v>
      </c>
      <c r="R140" s="8">
        <f t="shared" si="4"/>
        <v>72.84430071</v>
      </c>
      <c r="S140" s="8">
        <f t="shared" si="5"/>
        <v>2.630853426</v>
      </c>
      <c r="T140" s="5"/>
      <c r="U140" s="5"/>
      <c r="V140" s="5"/>
      <c r="W140" s="5"/>
      <c r="X140" s="5"/>
      <c r="Y140" s="5"/>
      <c r="Z140" s="5"/>
      <c r="AA140" s="5"/>
    </row>
    <row r="141">
      <c r="A141" s="6">
        <v>140.0</v>
      </c>
      <c r="B141" s="6" t="s">
        <v>158</v>
      </c>
      <c r="C141" s="4">
        <v>0.797</v>
      </c>
      <c r="D141" s="6">
        <v>253.0</v>
      </c>
      <c r="E141" s="6">
        <v>-1.04606587</v>
      </c>
      <c r="F141" s="6">
        <v>-1.0272261</v>
      </c>
      <c r="G141" s="6">
        <v>-1.779152</v>
      </c>
      <c r="H141" s="7">
        <f t="shared" si="1"/>
        <v>0.8017576507</v>
      </c>
      <c r="I141" s="8">
        <f t="shared" si="2"/>
        <v>72.15818856</v>
      </c>
      <c r="J141" s="5">
        <f>VLOOKUP(B141, Sheet2!A:AW, 42, FALSE)</f>
        <v>-1.049756794</v>
      </c>
      <c r="K141" s="9">
        <f>VLOOKUP(B141, Sheet2!A:AW, 43, FALSE)</f>
        <v>-0.863009292</v>
      </c>
      <c r="L141" s="9">
        <f>VLOOKUP(B141, Sheet2!A:AW, 44, FALSE)</f>
        <v>-1.135003783</v>
      </c>
      <c r="M141" s="9">
        <f>VLOOKUP(B141, Sheet2!A:AW, 45, FALSE)</f>
        <v>63</v>
      </c>
      <c r="N141" s="9">
        <f>VLOOKUP(B141, Sheet2!A:AW, 46, FALSE)</f>
        <v>644</v>
      </c>
      <c r="O141" s="9">
        <f>VLOOKUP(B141, Sheet2!A:AW, 47, FALSE)</f>
        <v>184</v>
      </c>
      <c r="P141" s="9">
        <f>VLOOKUP(B141, Sheet2!A:AW, 48, FALSE)</f>
        <v>160</v>
      </c>
      <c r="Q141" s="7">
        <f t="shared" si="3"/>
        <v>0.7738756044</v>
      </c>
      <c r="R141" s="8">
        <f t="shared" si="4"/>
        <v>69.6488044</v>
      </c>
      <c r="S141" s="8">
        <f t="shared" si="5"/>
        <v>2.509384166</v>
      </c>
      <c r="T141" s="5"/>
      <c r="U141" s="5"/>
      <c r="V141" s="5"/>
      <c r="W141" s="5"/>
      <c r="X141" s="5"/>
      <c r="Y141" s="5"/>
      <c r="Z141" s="5"/>
      <c r="AA141" s="5"/>
    </row>
    <row r="142">
      <c r="A142" s="6">
        <v>141.0</v>
      </c>
      <c r="B142" s="6" t="s">
        <v>159</v>
      </c>
      <c r="C142" s="4">
        <v>0.754</v>
      </c>
      <c r="D142" s="6">
        <v>158.0</v>
      </c>
      <c r="E142" s="6">
        <v>-1.06744115</v>
      </c>
      <c r="F142" s="6">
        <v>-0.9110888</v>
      </c>
      <c r="G142" s="6">
        <v>-1.7443576</v>
      </c>
      <c r="H142" s="7">
        <f t="shared" si="1"/>
        <v>0.7694651709</v>
      </c>
      <c r="I142" s="8">
        <f t="shared" si="2"/>
        <v>69.25186538</v>
      </c>
      <c r="J142" s="5">
        <f>VLOOKUP(B142, Sheet2!A:AW, 42, FALSE)</f>
        <v>-0.989903258</v>
      </c>
      <c r="K142" s="9">
        <f>VLOOKUP(B142, Sheet2!A:AW, 43, FALSE)</f>
        <v>-0.778822259</v>
      </c>
      <c r="L142" s="9">
        <f>VLOOKUP(B142, Sheet2!A:AW, 44, FALSE)</f>
        <v>-1.136338297</v>
      </c>
      <c r="M142" s="9">
        <f>VLOOKUP(B142, Sheet2!A:AW, 45, FALSE)</f>
        <v>84</v>
      </c>
      <c r="N142" s="9">
        <f>VLOOKUP(B142, Sheet2!A:AW, 46, FALSE)</f>
        <v>578</v>
      </c>
      <c r="O142" s="9">
        <f>VLOOKUP(B142, Sheet2!A:AW, 47, FALSE)</f>
        <v>114</v>
      </c>
      <c r="P142" s="9">
        <f>VLOOKUP(B142, Sheet2!A:AW, 48, FALSE)</f>
        <v>141</v>
      </c>
      <c r="Q142" s="7">
        <f t="shared" si="3"/>
        <v>0.7418621097</v>
      </c>
      <c r="R142" s="8">
        <f t="shared" si="4"/>
        <v>66.76758987</v>
      </c>
      <c r="S142" s="8">
        <f t="shared" si="5"/>
        <v>2.484275507</v>
      </c>
      <c r="T142" s="5"/>
      <c r="U142" s="5"/>
      <c r="V142" s="5"/>
      <c r="W142" s="5"/>
      <c r="X142" s="5"/>
      <c r="Y142" s="5"/>
      <c r="Z142" s="5"/>
      <c r="AA142" s="5"/>
    </row>
    <row r="143">
      <c r="A143" s="6">
        <v>142.0</v>
      </c>
      <c r="B143" s="6" t="s">
        <v>160</v>
      </c>
      <c r="C143" s="4">
        <v>0.838</v>
      </c>
      <c r="D143" s="6">
        <v>226.0</v>
      </c>
      <c r="E143" s="6">
        <v>-1.08044182</v>
      </c>
      <c r="F143" s="6">
        <v>-1.0014379</v>
      </c>
      <c r="G143" s="6">
        <v>-1.828959</v>
      </c>
      <c r="H143" s="7">
        <f t="shared" si="1"/>
        <v>0.8139195122</v>
      </c>
      <c r="I143" s="8">
        <f t="shared" si="2"/>
        <v>73.2527561</v>
      </c>
      <c r="J143" s="5">
        <f>VLOOKUP(B143, Sheet2!A:AW, 42, FALSE)</f>
        <v>-1.092936468</v>
      </c>
      <c r="K143" s="9">
        <f>VLOOKUP(B143, Sheet2!A:AW, 43, FALSE)</f>
        <v>-0.823201985</v>
      </c>
      <c r="L143" s="9">
        <f>VLOOKUP(B143, Sheet2!A:AW, 44, FALSE)</f>
        <v>-1.225756942</v>
      </c>
      <c r="M143" s="9">
        <f>VLOOKUP(B143, Sheet2!A:AW, 45, FALSE)</f>
        <v>81</v>
      </c>
      <c r="N143" s="9">
        <f>VLOOKUP(B143, Sheet2!A:AW, 46, FALSE)</f>
        <v>607</v>
      </c>
      <c r="O143" s="9">
        <f>VLOOKUP(B143, Sheet2!A:AW, 47, FALSE)</f>
        <v>179</v>
      </c>
      <c r="P143" s="9">
        <f>VLOOKUP(B143, Sheet2!A:AW, 48, FALSE)</f>
        <v>166</v>
      </c>
      <c r="Q143" s="7">
        <f t="shared" si="3"/>
        <v>0.7863546295</v>
      </c>
      <c r="R143" s="8">
        <f t="shared" si="4"/>
        <v>70.77191665</v>
      </c>
      <c r="S143" s="8">
        <f t="shared" si="5"/>
        <v>2.480839446</v>
      </c>
      <c r="T143" s="5"/>
      <c r="U143" s="5"/>
      <c r="V143" s="5"/>
      <c r="W143" s="5"/>
      <c r="X143" s="5"/>
      <c r="Y143" s="5"/>
      <c r="Z143" s="5"/>
      <c r="AA143" s="5"/>
    </row>
    <row r="144">
      <c r="A144" s="6">
        <v>143.0</v>
      </c>
      <c r="B144" s="6" t="s">
        <v>161</v>
      </c>
      <c r="C144" s="4">
        <v>0.812</v>
      </c>
      <c r="D144" s="6">
        <v>175.0</v>
      </c>
      <c r="E144" s="6">
        <v>-1.06041489</v>
      </c>
      <c r="F144" s="6">
        <v>-1.1075338</v>
      </c>
      <c r="G144" s="6">
        <v>-1.7007487</v>
      </c>
      <c r="H144" s="7">
        <f t="shared" si="1"/>
        <v>0.8158566754</v>
      </c>
      <c r="I144" s="8">
        <f t="shared" si="2"/>
        <v>73.42710079</v>
      </c>
      <c r="J144" s="5">
        <f>VLOOKUP(B144, Sheet2!A:AW, 42, FALSE)</f>
        <v>-1.071502903</v>
      </c>
      <c r="K144" s="9">
        <f>VLOOKUP(B144, Sheet2!A:AW, 43, FALSE)</f>
        <v>-0.749324293</v>
      </c>
      <c r="L144" s="9">
        <f>VLOOKUP(B144, Sheet2!A:AW, 44, FALSE)</f>
        <v>-1.234597976</v>
      </c>
      <c r="M144" s="9">
        <f>VLOOKUP(B144, Sheet2!A:AW, 45, FALSE)</f>
        <v>59</v>
      </c>
      <c r="N144" s="9">
        <f>VLOOKUP(B144, Sheet2!A:AW, 46, FALSE)</f>
        <v>583</v>
      </c>
      <c r="O144" s="9">
        <f>VLOOKUP(B144, Sheet2!A:AW, 47, FALSE)</f>
        <v>95</v>
      </c>
      <c r="P144" s="9">
        <f>VLOOKUP(B144, Sheet2!A:AW, 48, FALSE)</f>
        <v>138</v>
      </c>
      <c r="Q144" s="7">
        <f t="shared" si="3"/>
        <v>0.7883742184</v>
      </c>
      <c r="R144" s="8">
        <f t="shared" si="4"/>
        <v>70.95367965</v>
      </c>
      <c r="S144" s="8">
        <f t="shared" si="5"/>
        <v>2.473421136</v>
      </c>
      <c r="T144" s="5"/>
      <c r="U144" s="5"/>
      <c r="V144" s="5"/>
      <c r="W144" s="5"/>
      <c r="X144" s="5"/>
      <c r="Y144" s="5"/>
      <c r="Z144" s="5"/>
      <c r="AA144" s="5"/>
    </row>
    <row r="145">
      <c r="A145" s="6">
        <v>144.0</v>
      </c>
      <c r="B145" s="6" t="s">
        <v>162</v>
      </c>
      <c r="C145" s="4">
        <v>0.82</v>
      </c>
      <c r="D145" s="6">
        <v>284.0</v>
      </c>
      <c r="E145" s="6">
        <v>-1.10570579</v>
      </c>
      <c r="F145" s="6">
        <v>-0.935668</v>
      </c>
      <c r="G145" s="6">
        <v>-1.8435596</v>
      </c>
      <c r="H145" s="7">
        <f t="shared" si="1"/>
        <v>0.8109055519</v>
      </c>
      <c r="I145" s="8">
        <f t="shared" si="2"/>
        <v>72.98149967</v>
      </c>
      <c r="J145" s="5">
        <f>VLOOKUP(B145, Sheet2!A:AW, 42, FALSE)</f>
        <v>-0.987178874</v>
      </c>
      <c r="K145" s="9">
        <f>VLOOKUP(B145, Sheet2!A:AW, 43, FALSE)</f>
        <v>-0.93479848</v>
      </c>
      <c r="L145" s="9">
        <f>VLOOKUP(B145, Sheet2!A:AW, 44, FALSE)</f>
        <v>-1.086987577</v>
      </c>
      <c r="M145" s="9">
        <f>VLOOKUP(B145, Sheet2!A:AW, 45, FALSE)</f>
        <v>98</v>
      </c>
      <c r="N145" s="9">
        <f>VLOOKUP(B145, Sheet2!A:AW, 46, FALSE)</f>
        <v>749</v>
      </c>
      <c r="O145" s="9">
        <f>VLOOKUP(B145, Sheet2!A:AW, 47, FALSE)</f>
        <v>144</v>
      </c>
      <c r="P145" s="9">
        <f>VLOOKUP(B145, Sheet2!A:AW, 48, FALSE)</f>
        <v>192</v>
      </c>
      <c r="Q145" s="7">
        <f t="shared" si="3"/>
        <v>0.7834630849</v>
      </c>
      <c r="R145" s="8">
        <f t="shared" si="4"/>
        <v>70.51167764</v>
      </c>
      <c r="S145" s="8">
        <f t="shared" si="5"/>
        <v>2.469822035</v>
      </c>
      <c r="T145" s="5"/>
      <c r="U145" s="5"/>
      <c r="V145" s="5"/>
      <c r="W145" s="5"/>
      <c r="X145" s="5"/>
      <c r="Y145" s="5"/>
      <c r="Z145" s="5"/>
      <c r="AA145" s="5"/>
    </row>
    <row r="146">
      <c r="A146" s="6">
        <v>145.0</v>
      </c>
      <c r="B146" s="6" t="s">
        <v>163</v>
      </c>
      <c r="C146" s="4">
        <v>0.848</v>
      </c>
      <c r="D146" s="6">
        <v>200.0</v>
      </c>
      <c r="E146" s="6">
        <v>-1.13918471</v>
      </c>
      <c r="F146" s="6">
        <v>-0.9559243</v>
      </c>
      <c r="G146" s="6">
        <v>-1.7696979</v>
      </c>
      <c r="H146" s="7">
        <f t="shared" si="1"/>
        <v>0.8166343429</v>
      </c>
      <c r="I146" s="8">
        <f t="shared" si="2"/>
        <v>73.49709087</v>
      </c>
      <c r="J146" s="5">
        <f>VLOOKUP(B146, Sheet2!A:AW, 42, FALSE)</f>
        <v>-0.998828963</v>
      </c>
      <c r="K146" s="9">
        <f>VLOOKUP(B146, Sheet2!A:AW, 43, FALSE)</f>
        <v>-0.853261799</v>
      </c>
      <c r="L146" s="9">
        <f>VLOOKUP(B146, Sheet2!A:AW, 44, FALSE)</f>
        <v>-1.208295875</v>
      </c>
      <c r="M146" s="9">
        <f>VLOOKUP(B146, Sheet2!A:AW, 45, FALSE)</f>
        <v>85</v>
      </c>
      <c r="N146" s="9">
        <f>VLOOKUP(B146, Sheet2!A:AW, 46, FALSE)</f>
        <v>592</v>
      </c>
      <c r="O146" s="9">
        <f>VLOOKUP(B146, Sheet2!A:AW, 47, FALSE)</f>
        <v>145</v>
      </c>
      <c r="P146" s="9">
        <f>VLOOKUP(B146, Sheet2!A:AW, 48, FALSE)</f>
        <v>96</v>
      </c>
      <c r="Q146" s="7">
        <f t="shared" si="3"/>
        <v>0.7892440031</v>
      </c>
      <c r="R146" s="8">
        <f t="shared" si="4"/>
        <v>71.03196028</v>
      </c>
      <c r="S146" s="8">
        <f t="shared" si="5"/>
        <v>2.465130582</v>
      </c>
      <c r="T146" s="5"/>
      <c r="U146" s="5"/>
      <c r="V146" s="5"/>
      <c r="W146" s="5"/>
      <c r="X146" s="5"/>
      <c r="Y146" s="5"/>
      <c r="Z146" s="5"/>
      <c r="AA146" s="5"/>
    </row>
    <row r="147">
      <c r="A147" s="6">
        <v>146.0</v>
      </c>
      <c r="B147" s="6" t="s">
        <v>164</v>
      </c>
      <c r="C147" s="4">
        <v>0.847</v>
      </c>
      <c r="D147" s="6">
        <v>255.0</v>
      </c>
      <c r="E147" s="6">
        <v>-0.97903698</v>
      </c>
      <c r="F147" s="6">
        <v>-1.0725626</v>
      </c>
      <c r="G147" s="6">
        <v>-1.9590902</v>
      </c>
      <c r="H147" s="7">
        <f t="shared" si="1"/>
        <v>0.8100071683</v>
      </c>
      <c r="I147" s="8">
        <f t="shared" si="2"/>
        <v>72.90064515</v>
      </c>
      <c r="J147" s="5">
        <f>VLOOKUP(B147, Sheet2!A:AW, 42, FALSE)</f>
        <v>-1.018510391</v>
      </c>
      <c r="K147" s="9">
        <f>VLOOKUP(B147, Sheet2!A:AW, 43, FALSE)</f>
        <v>-0.845553996</v>
      </c>
      <c r="L147" s="9">
        <f>VLOOKUP(B147, Sheet2!A:AW, 44, FALSE)</f>
        <v>-1.17198965</v>
      </c>
      <c r="M147" s="9">
        <f>VLOOKUP(B147, Sheet2!A:AW, 45, FALSE)</f>
        <v>123</v>
      </c>
      <c r="N147" s="9">
        <f>VLOOKUP(B147, Sheet2!A:AW, 46, FALSE)</f>
        <v>786</v>
      </c>
      <c r="O147" s="9">
        <f>VLOOKUP(B147, Sheet2!A:AW, 47, FALSE)</f>
        <v>175</v>
      </c>
      <c r="P147" s="9">
        <f>VLOOKUP(B147, Sheet2!A:AW, 48, FALSE)</f>
        <v>181</v>
      </c>
      <c r="Q147" s="7">
        <f t="shared" si="3"/>
        <v>0.783303326</v>
      </c>
      <c r="R147" s="8">
        <f t="shared" si="4"/>
        <v>70.49729934</v>
      </c>
      <c r="S147" s="8">
        <f t="shared" si="5"/>
        <v>2.403345809</v>
      </c>
      <c r="T147" s="5"/>
      <c r="U147" s="5"/>
      <c r="V147" s="5"/>
      <c r="W147" s="5"/>
      <c r="X147" s="5"/>
      <c r="Y147" s="5"/>
      <c r="Z147" s="5"/>
      <c r="AA147" s="5"/>
    </row>
    <row r="148">
      <c r="A148" s="6">
        <v>147.0</v>
      </c>
      <c r="B148" s="6" t="s">
        <v>165</v>
      </c>
      <c r="C148" s="4">
        <v>0.793</v>
      </c>
      <c r="D148" s="6">
        <v>263.0</v>
      </c>
      <c r="E148" s="6">
        <v>-1.02143747</v>
      </c>
      <c r="F148" s="6">
        <v>-0.9915778</v>
      </c>
      <c r="G148" s="6">
        <v>-1.9013087</v>
      </c>
      <c r="H148" s="7">
        <f t="shared" si="1"/>
        <v>0.7980754635</v>
      </c>
      <c r="I148" s="8">
        <f t="shared" si="2"/>
        <v>71.82679172</v>
      </c>
      <c r="J148" s="5">
        <f>VLOOKUP(B148, Sheet2!A:AW, 42, FALSE)</f>
        <v>-1.038244815</v>
      </c>
      <c r="K148" s="9">
        <f>VLOOKUP(B148, Sheet2!A:AW, 43, FALSE)</f>
        <v>-0.861395705</v>
      </c>
      <c r="L148" s="9">
        <f>VLOOKUP(B148, Sheet2!A:AW, 44, FALSE)</f>
        <v>-1.130281546</v>
      </c>
      <c r="M148" s="9">
        <f>VLOOKUP(B148, Sheet2!A:AW, 45, FALSE)</f>
        <v>77</v>
      </c>
      <c r="N148" s="9">
        <f>VLOOKUP(B148, Sheet2!A:AW, 46, FALSE)</f>
        <v>673</v>
      </c>
      <c r="O148" s="9">
        <f>VLOOKUP(B148, Sheet2!A:AW, 47, FALSE)</f>
        <v>141</v>
      </c>
      <c r="P148" s="9">
        <f>VLOOKUP(B148, Sheet2!A:AW, 48, FALSE)</f>
        <v>200</v>
      </c>
      <c r="Q148" s="7">
        <f t="shared" si="3"/>
        <v>0.771615011</v>
      </c>
      <c r="R148" s="8">
        <f t="shared" si="4"/>
        <v>69.44535099</v>
      </c>
      <c r="S148" s="8">
        <f t="shared" si="5"/>
        <v>2.381440728</v>
      </c>
      <c r="T148" s="5"/>
      <c r="U148" s="5"/>
      <c r="V148" s="5"/>
      <c r="W148" s="5"/>
      <c r="X148" s="5"/>
      <c r="Y148" s="5"/>
      <c r="Z148" s="5"/>
      <c r="AA148" s="5"/>
    </row>
    <row r="149">
      <c r="A149" s="6">
        <v>148.0</v>
      </c>
      <c r="B149" s="6" t="s">
        <v>166</v>
      </c>
      <c r="C149" s="4">
        <v>0.777</v>
      </c>
      <c r="D149" s="6">
        <v>216.0</v>
      </c>
      <c r="E149" s="6">
        <v>-1.00670592</v>
      </c>
      <c r="F149" s="6">
        <v>-1.0432836</v>
      </c>
      <c r="G149" s="6">
        <v>-1.8589579</v>
      </c>
      <c r="H149" s="7">
        <f t="shared" si="1"/>
        <v>0.798499418</v>
      </c>
      <c r="I149" s="8">
        <f t="shared" si="2"/>
        <v>71.86494762</v>
      </c>
      <c r="J149" s="5">
        <f>VLOOKUP(B149, Sheet2!A:AW, 42, FALSE)</f>
        <v>-1.079628799</v>
      </c>
      <c r="K149" s="9">
        <f>VLOOKUP(B149, Sheet2!A:AW, 43, FALSE)</f>
        <v>-0.826174123</v>
      </c>
      <c r="L149" s="9">
        <f>VLOOKUP(B149, Sheet2!A:AW, 44, FALSE)</f>
        <v>-1.132710847</v>
      </c>
      <c r="M149" s="9">
        <f>VLOOKUP(B149, Sheet2!A:AW, 45, FALSE)</f>
        <v>79</v>
      </c>
      <c r="N149" s="9">
        <f>VLOOKUP(B149, Sheet2!A:AW, 46, FALSE)</f>
        <v>549</v>
      </c>
      <c r="O149" s="9">
        <f>VLOOKUP(B149, Sheet2!A:AW, 47, FALSE)</f>
        <v>157</v>
      </c>
      <c r="P149" s="9">
        <f>VLOOKUP(B149, Sheet2!A:AW, 48, FALSE)</f>
        <v>150</v>
      </c>
      <c r="Q149" s="7">
        <f t="shared" si="3"/>
        <v>0.77238136</v>
      </c>
      <c r="R149" s="8">
        <f t="shared" si="4"/>
        <v>69.5143224</v>
      </c>
      <c r="S149" s="8">
        <f t="shared" si="5"/>
        <v>2.350625223</v>
      </c>
      <c r="T149" s="5"/>
      <c r="U149" s="5"/>
      <c r="V149" s="5"/>
      <c r="W149" s="5"/>
      <c r="X149" s="5"/>
      <c r="Y149" s="5"/>
      <c r="Z149" s="5"/>
      <c r="AA149" s="5"/>
    </row>
    <row r="150">
      <c r="A150" s="6">
        <v>149.0</v>
      </c>
      <c r="B150" s="6" t="s">
        <v>167</v>
      </c>
      <c r="C150" s="4">
        <v>0.809</v>
      </c>
      <c r="D150" s="6">
        <v>305.0</v>
      </c>
      <c r="E150" s="6">
        <v>-1.01085292</v>
      </c>
      <c r="F150" s="6">
        <v>-1.0925498</v>
      </c>
      <c r="G150" s="6">
        <v>-1.8549899</v>
      </c>
      <c r="H150" s="7">
        <f t="shared" si="1"/>
        <v>0.8175800994</v>
      </c>
      <c r="I150" s="8">
        <f t="shared" si="2"/>
        <v>73.58220895</v>
      </c>
      <c r="J150" s="5">
        <f>VLOOKUP(B150, Sheet2!A:AW, 42, FALSE)</f>
        <v>-1.048414315</v>
      </c>
      <c r="K150" s="9">
        <f>VLOOKUP(B150, Sheet2!A:AW, 43, FALSE)</f>
        <v>-0.861484044</v>
      </c>
      <c r="L150" s="9">
        <f>VLOOKUP(B150, Sheet2!A:AW, 44, FALSE)</f>
        <v>-1.158269643</v>
      </c>
      <c r="M150" s="9">
        <f>VLOOKUP(B150, Sheet2!A:AW, 45, FALSE)</f>
        <v>104</v>
      </c>
      <c r="N150" s="9">
        <f>VLOOKUP(B150, Sheet2!A:AW, 46, FALSE)</f>
        <v>692</v>
      </c>
      <c r="O150" s="9">
        <f>VLOOKUP(B150, Sheet2!A:AW, 47, FALSE)</f>
        <v>152</v>
      </c>
      <c r="P150" s="9">
        <f>VLOOKUP(B150, Sheet2!A:AW, 48, FALSE)</f>
        <v>170</v>
      </c>
      <c r="Q150" s="7">
        <f t="shared" si="3"/>
        <v>0.7936625166</v>
      </c>
      <c r="R150" s="8">
        <f t="shared" si="4"/>
        <v>71.4296265</v>
      </c>
      <c r="S150" s="8">
        <f t="shared" si="5"/>
        <v>2.152582452</v>
      </c>
      <c r="T150" s="5"/>
      <c r="U150" s="5"/>
      <c r="V150" s="5"/>
      <c r="W150" s="5"/>
      <c r="X150" s="5"/>
      <c r="Y150" s="5"/>
      <c r="Z150" s="5"/>
      <c r="AA150" s="5"/>
    </row>
    <row r="151">
      <c r="A151" s="6">
        <v>150.0</v>
      </c>
      <c r="B151" s="6" t="s">
        <v>168</v>
      </c>
      <c r="C151" s="4">
        <v>0.825</v>
      </c>
      <c r="D151" s="6">
        <v>302.0</v>
      </c>
      <c r="E151" s="6">
        <v>-1.04529736</v>
      </c>
      <c r="F151" s="6">
        <v>-1.0115601</v>
      </c>
      <c r="G151" s="6">
        <v>-1.9120641</v>
      </c>
      <c r="H151" s="7">
        <f t="shared" si="1"/>
        <v>0.8166753404</v>
      </c>
      <c r="I151" s="8">
        <f t="shared" si="2"/>
        <v>73.50078064</v>
      </c>
      <c r="J151" s="5">
        <f>VLOOKUP(B151, Sheet2!A:AW, 42, FALSE)</f>
        <v>-1.164874462</v>
      </c>
      <c r="K151" s="9">
        <f>VLOOKUP(B151, Sheet2!A:AW, 43, FALSE)</f>
        <v>-0.862120731</v>
      </c>
      <c r="L151" s="9">
        <f>VLOOKUP(B151, Sheet2!A:AW, 44, FALSE)</f>
        <v>-1.116087054</v>
      </c>
      <c r="M151" s="9">
        <f>VLOOKUP(B151, Sheet2!A:AW, 45, FALSE)</f>
        <v>105</v>
      </c>
      <c r="N151" s="9">
        <f>VLOOKUP(B151, Sheet2!A:AW, 46, FALSE)</f>
        <v>669</v>
      </c>
      <c r="O151" s="9">
        <f>VLOOKUP(B151, Sheet2!A:AW, 47, FALSE)</f>
        <v>246</v>
      </c>
      <c r="P151" s="9">
        <f>VLOOKUP(B151, Sheet2!A:AW, 48, FALSE)</f>
        <v>197</v>
      </c>
      <c r="Q151" s="7">
        <f t="shared" si="3"/>
        <v>0.7936534299</v>
      </c>
      <c r="R151" s="8">
        <f t="shared" si="4"/>
        <v>71.42880869</v>
      </c>
      <c r="S151" s="8">
        <f t="shared" si="5"/>
        <v>2.071971942</v>
      </c>
      <c r="T151" s="5"/>
      <c r="U151" s="5"/>
      <c r="V151" s="5"/>
      <c r="W151" s="5"/>
      <c r="X151" s="5"/>
      <c r="Y151" s="5"/>
      <c r="Z151" s="5"/>
      <c r="AA151" s="5"/>
    </row>
    <row r="152">
      <c r="A152" s="6">
        <v>151.0</v>
      </c>
      <c r="B152" s="6" t="s">
        <v>169</v>
      </c>
      <c r="C152" s="4">
        <v>0.811</v>
      </c>
      <c r="D152" s="6">
        <v>198.0</v>
      </c>
      <c r="E152" s="6">
        <v>-1.07523868</v>
      </c>
      <c r="F152" s="6">
        <v>-0.968164</v>
      </c>
      <c r="G152" s="6">
        <v>-1.9269648</v>
      </c>
      <c r="H152" s="7">
        <f t="shared" si="1"/>
        <v>0.8139165881</v>
      </c>
      <c r="I152" s="8">
        <f t="shared" si="2"/>
        <v>73.25249293</v>
      </c>
      <c r="J152" s="5">
        <f>VLOOKUP(B152, Sheet2!A:AW, 42, FALSE)</f>
        <v>-1.051877766</v>
      </c>
      <c r="K152" s="9">
        <f>VLOOKUP(B152, Sheet2!A:AW, 43, FALSE)</f>
        <v>-0.869853432</v>
      </c>
      <c r="L152" s="9">
        <f>VLOOKUP(B152, Sheet2!A:AW, 44, FALSE)</f>
        <v>-1.270234951</v>
      </c>
      <c r="M152" s="9">
        <f>VLOOKUP(B152, Sheet2!A:AW, 45, FALSE)</f>
        <v>52</v>
      </c>
      <c r="N152" s="9">
        <f>VLOOKUP(B152, Sheet2!A:AW, 46, FALSE)</f>
        <v>579</v>
      </c>
      <c r="O152" s="9">
        <f>VLOOKUP(B152, Sheet2!A:AW, 47, FALSE)</f>
        <v>129</v>
      </c>
      <c r="P152" s="9">
        <f>VLOOKUP(B152, Sheet2!A:AW, 48, FALSE)</f>
        <v>182</v>
      </c>
      <c r="Q152" s="7">
        <f t="shared" si="3"/>
        <v>0.7916528613</v>
      </c>
      <c r="R152" s="8">
        <f t="shared" si="4"/>
        <v>71.24875752</v>
      </c>
      <c r="S152" s="8">
        <f t="shared" si="5"/>
        <v>2.003735412</v>
      </c>
      <c r="T152" s="5"/>
      <c r="U152" s="5"/>
      <c r="V152" s="5"/>
      <c r="W152" s="5"/>
      <c r="X152" s="5"/>
      <c r="Y152" s="5"/>
      <c r="Z152" s="5"/>
      <c r="AA152" s="5"/>
    </row>
    <row r="153">
      <c r="A153" s="6">
        <v>152.0</v>
      </c>
      <c r="B153" s="6" t="s">
        <v>170</v>
      </c>
      <c r="C153" s="4">
        <v>0.828</v>
      </c>
      <c r="D153" s="6">
        <v>208.0</v>
      </c>
      <c r="E153" s="6">
        <v>-1.10661868</v>
      </c>
      <c r="F153" s="6">
        <v>-1.0328936</v>
      </c>
      <c r="G153" s="6">
        <v>-1.7649917</v>
      </c>
      <c r="H153" s="7">
        <f t="shared" si="1"/>
        <v>0.8242117042</v>
      </c>
      <c r="I153" s="8">
        <f t="shared" si="2"/>
        <v>74.17905338</v>
      </c>
      <c r="J153" s="5">
        <f>VLOOKUP(B153, Sheet2!A:AW, 42, FALSE)</f>
        <v>-1.128554203</v>
      </c>
      <c r="K153" s="9">
        <f>VLOOKUP(B153, Sheet2!A:AW, 43, FALSE)</f>
        <v>-0.806810838</v>
      </c>
      <c r="L153" s="9">
        <f>VLOOKUP(B153, Sheet2!A:AW, 44, FALSE)</f>
        <v>-1.152436848</v>
      </c>
      <c r="M153" s="9">
        <f>VLOOKUP(B153, Sheet2!A:AW, 45, FALSE)</f>
        <v>53</v>
      </c>
      <c r="N153" s="9">
        <f>VLOOKUP(B153, Sheet2!A:AW, 46, FALSE)</f>
        <v>710</v>
      </c>
      <c r="O153" s="9">
        <f>VLOOKUP(B153, Sheet2!A:AW, 47, FALSE)</f>
        <v>167</v>
      </c>
      <c r="P153" s="9">
        <f>VLOOKUP(B153, Sheet2!A:AW, 48, FALSE)</f>
        <v>180</v>
      </c>
      <c r="Q153" s="7">
        <f t="shared" si="3"/>
        <v>0.8019699964</v>
      </c>
      <c r="R153" s="8">
        <f t="shared" si="4"/>
        <v>72.17729968</v>
      </c>
      <c r="S153" s="8">
        <f t="shared" si="5"/>
        <v>2.001753702</v>
      </c>
      <c r="T153" s="5"/>
      <c r="U153" s="5"/>
      <c r="V153" s="5"/>
      <c r="W153" s="5"/>
      <c r="X153" s="5"/>
      <c r="Y153" s="5"/>
      <c r="Z153" s="5"/>
      <c r="AA153" s="5"/>
    </row>
    <row r="154">
      <c r="A154" s="6">
        <v>153.0</v>
      </c>
      <c r="B154" s="6" t="s">
        <v>171</v>
      </c>
      <c r="C154" s="4">
        <v>0.796</v>
      </c>
      <c r="D154" s="6">
        <v>255.0</v>
      </c>
      <c r="E154" s="6">
        <v>-1.09270623</v>
      </c>
      <c r="F154" s="6">
        <v>-0.953614</v>
      </c>
      <c r="G154" s="6">
        <v>-1.7880844</v>
      </c>
      <c r="H154" s="7">
        <f t="shared" si="1"/>
        <v>0.8019256092</v>
      </c>
      <c r="I154" s="8">
        <f t="shared" si="2"/>
        <v>72.17330483</v>
      </c>
      <c r="J154" s="5">
        <f>VLOOKUP(B154, Sheet2!A:AW, 42, FALSE)</f>
        <v>-1.045823068</v>
      </c>
      <c r="K154" s="9">
        <f>VLOOKUP(B154, Sheet2!A:AW, 43, FALSE)</f>
        <v>-0.837810378</v>
      </c>
      <c r="L154" s="9">
        <f>VLOOKUP(B154, Sheet2!A:AW, 44, FALSE)</f>
        <v>-1.170614414</v>
      </c>
      <c r="M154" s="9">
        <f>VLOOKUP(B154, Sheet2!A:AW, 45, FALSE)</f>
        <v>92</v>
      </c>
      <c r="N154" s="9">
        <f>VLOOKUP(B154, Sheet2!A:AW, 46, FALSE)</f>
        <v>673</v>
      </c>
      <c r="O154" s="9">
        <f>VLOOKUP(B154, Sheet2!A:AW, 47, FALSE)</f>
        <v>173</v>
      </c>
      <c r="P154" s="9">
        <f>VLOOKUP(B154, Sheet2!A:AW, 48, FALSE)</f>
        <v>160</v>
      </c>
      <c r="Q154" s="7">
        <f t="shared" si="3"/>
        <v>0.7797504285</v>
      </c>
      <c r="R154" s="8">
        <f t="shared" si="4"/>
        <v>70.17753857</v>
      </c>
      <c r="S154" s="8">
        <f t="shared" si="5"/>
        <v>1.99576626</v>
      </c>
      <c r="T154" s="5"/>
      <c r="U154" s="5"/>
      <c r="V154" s="5"/>
      <c r="W154" s="5"/>
      <c r="X154" s="5"/>
      <c r="Y154" s="5"/>
      <c r="Z154" s="5"/>
      <c r="AA154" s="5"/>
    </row>
    <row r="155">
      <c r="A155" s="6">
        <v>154.0</v>
      </c>
      <c r="B155" s="6" t="s">
        <v>172</v>
      </c>
      <c r="C155" s="4">
        <v>0.783</v>
      </c>
      <c r="D155" s="6">
        <v>319.0</v>
      </c>
      <c r="E155" s="6">
        <v>-1.00896637</v>
      </c>
      <c r="F155" s="6">
        <v>-0.9290226</v>
      </c>
      <c r="G155" s="6">
        <v>-1.8933422</v>
      </c>
      <c r="H155" s="7">
        <f t="shared" si="1"/>
        <v>0.7774125006</v>
      </c>
      <c r="I155" s="8">
        <f t="shared" si="2"/>
        <v>69.96712506</v>
      </c>
      <c r="J155" s="5">
        <f>VLOOKUP(B155, Sheet2!A:AW, 42, FALSE)</f>
        <v>-1.036469914</v>
      </c>
      <c r="K155" s="9">
        <f>VLOOKUP(B155, Sheet2!A:AW, 43, FALSE)</f>
        <v>-0.819557002</v>
      </c>
      <c r="L155" s="9">
        <f>VLOOKUP(B155, Sheet2!A:AW, 44, FALSE)</f>
        <v>-1.165091306</v>
      </c>
      <c r="M155" s="9">
        <f>VLOOKUP(B155, Sheet2!A:AW, 45, FALSE)</f>
        <v>107</v>
      </c>
      <c r="N155" s="9">
        <f>VLOOKUP(B155, Sheet2!A:AW, 46, FALSE)</f>
        <v>734</v>
      </c>
      <c r="O155" s="9">
        <f>VLOOKUP(B155, Sheet2!A:AW, 47, FALSE)</f>
        <v>230</v>
      </c>
      <c r="P155" s="9">
        <f>VLOOKUP(B155, Sheet2!A:AW, 48, FALSE)</f>
        <v>175</v>
      </c>
      <c r="Q155" s="7">
        <f t="shared" si="3"/>
        <v>0.7562055191</v>
      </c>
      <c r="R155" s="8">
        <f t="shared" si="4"/>
        <v>68.05849672</v>
      </c>
      <c r="S155" s="8">
        <f t="shared" si="5"/>
        <v>1.90862834</v>
      </c>
      <c r="T155" s="5"/>
      <c r="U155" s="5"/>
      <c r="V155" s="5"/>
      <c r="W155" s="5"/>
      <c r="X155" s="5"/>
      <c r="Y155" s="5"/>
      <c r="Z155" s="5"/>
      <c r="AA155" s="5"/>
    </row>
    <row r="156">
      <c r="A156" s="6">
        <v>155.0</v>
      </c>
      <c r="B156" s="6" t="s">
        <v>173</v>
      </c>
      <c r="C156" s="4">
        <v>0.787</v>
      </c>
      <c r="D156" s="6">
        <v>258.0</v>
      </c>
      <c r="E156" s="6">
        <v>-1.08936227</v>
      </c>
      <c r="F156" s="6">
        <v>-0.9477589</v>
      </c>
      <c r="G156" s="6">
        <v>-1.8740942</v>
      </c>
      <c r="H156" s="7">
        <f t="shared" si="1"/>
        <v>0.8101930259</v>
      </c>
      <c r="I156" s="8">
        <f t="shared" si="2"/>
        <v>72.91737233</v>
      </c>
      <c r="J156" s="5">
        <f>VLOOKUP(B156, Sheet2!A:AW, 42, FALSE)</f>
        <v>-1.000192595</v>
      </c>
      <c r="K156" s="9">
        <f>VLOOKUP(B156, Sheet2!A:AW, 43, FALSE)</f>
        <v>-0.855309489</v>
      </c>
      <c r="L156" s="9">
        <f>VLOOKUP(B156, Sheet2!A:AW, 44, FALSE)</f>
        <v>-1.191401487</v>
      </c>
      <c r="M156" s="9">
        <f>VLOOKUP(B156, Sheet2!A:AW, 45, FALSE)</f>
        <v>100</v>
      </c>
      <c r="N156" s="9">
        <f>VLOOKUP(B156, Sheet2!A:AW, 46, FALSE)</f>
        <v>721</v>
      </c>
      <c r="O156" s="9">
        <f>VLOOKUP(B156, Sheet2!A:AW, 47, FALSE)</f>
        <v>137</v>
      </c>
      <c r="P156" s="9">
        <f>VLOOKUP(B156, Sheet2!A:AW, 48, FALSE)</f>
        <v>157</v>
      </c>
      <c r="Q156" s="7">
        <f t="shared" si="3"/>
        <v>0.7899984994</v>
      </c>
      <c r="R156" s="8">
        <f t="shared" si="4"/>
        <v>71.09986495</v>
      </c>
      <c r="S156" s="8">
        <f t="shared" si="5"/>
        <v>1.817507384</v>
      </c>
      <c r="T156" s="5"/>
      <c r="U156" s="5"/>
      <c r="V156" s="5"/>
      <c r="W156" s="5"/>
      <c r="X156" s="5"/>
      <c r="Y156" s="5"/>
      <c r="Z156" s="5"/>
      <c r="AA156" s="5"/>
    </row>
    <row r="157">
      <c r="A157" s="6">
        <v>156.0</v>
      </c>
      <c r="B157" s="6" t="s">
        <v>174</v>
      </c>
      <c r="C157" s="4">
        <v>0.82</v>
      </c>
      <c r="D157" s="6">
        <v>264.0</v>
      </c>
      <c r="E157" s="6">
        <v>-1.08643204</v>
      </c>
      <c r="F157" s="6">
        <v>-1.0505431</v>
      </c>
      <c r="G157" s="6">
        <v>-1.8638342</v>
      </c>
      <c r="H157" s="7">
        <f t="shared" si="1"/>
        <v>0.8362542693</v>
      </c>
      <c r="I157" s="8">
        <f t="shared" si="2"/>
        <v>75.26288424</v>
      </c>
      <c r="J157" s="5">
        <f>VLOOKUP(B157, Sheet2!A:AW, 42, FALSE)</f>
        <v>-1.084236224</v>
      </c>
      <c r="K157" s="9">
        <f>VLOOKUP(B157, Sheet2!A:AW, 43, FALSE)</f>
        <v>-0.891886403</v>
      </c>
      <c r="L157" s="9">
        <f>VLOOKUP(B157, Sheet2!A:AW, 44, FALSE)</f>
        <v>-1.149349804</v>
      </c>
      <c r="M157" s="9">
        <f>VLOOKUP(B157, Sheet2!A:AW, 45, FALSE)</f>
        <v>60</v>
      </c>
      <c r="N157" s="9">
        <f>VLOOKUP(B157, Sheet2!A:AW, 46, FALSE)</f>
        <v>772</v>
      </c>
      <c r="O157" s="9">
        <f>VLOOKUP(B157, Sheet2!A:AW, 47, FALSE)</f>
        <v>153</v>
      </c>
      <c r="P157" s="9">
        <f>VLOOKUP(B157, Sheet2!A:AW, 48, FALSE)</f>
        <v>197</v>
      </c>
      <c r="Q157" s="7">
        <f t="shared" si="3"/>
        <v>0.8177128029</v>
      </c>
      <c r="R157" s="8">
        <f t="shared" si="4"/>
        <v>73.59415226</v>
      </c>
      <c r="S157" s="8">
        <f t="shared" si="5"/>
        <v>1.668731978</v>
      </c>
      <c r="T157" s="5"/>
      <c r="U157" s="5"/>
      <c r="V157" s="5"/>
      <c r="W157" s="5"/>
      <c r="X157" s="5"/>
      <c r="Y157" s="5"/>
      <c r="Z157" s="5"/>
      <c r="AA157" s="5"/>
    </row>
    <row r="158">
      <c r="A158" s="6">
        <v>157.0</v>
      </c>
      <c r="B158" s="6" t="s">
        <v>175</v>
      </c>
      <c r="C158" s="4">
        <v>0.802</v>
      </c>
      <c r="D158" s="6">
        <v>217.0</v>
      </c>
      <c r="E158" s="6">
        <v>-1.03305844</v>
      </c>
      <c r="F158" s="6">
        <v>-1.0568585</v>
      </c>
      <c r="G158" s="6">
        <v>-1.8387083</v>
      </c>
      <c r="H158" s="7">
        <f t="shared" si="1"/>
        <v>0.8105101355</v>
      </c>
      <c r="I158" s="8">
        <f t="shared" si="2"/>
        <v>72.9459122</v>
      </c>
      <c r="J158" s="5">
        <f>VLOOKUP(B158, Sheet2!A:AW, 42, FALSE)</f>
        <v>-1.078960298</v>
      </c>
      <c r="K158" s="9">
        <f>VLOOKUP(B158, Sheet2!A:AW, 43, FALSE)</f>
        <v>-0.825280962</v>
      </c>
      <c r="L158" s="9">
        <f>VLOOKUP(B158, Sheet2!A:AW, 44, FALSE)</f>
        <v>-1.193634583</v>
      </c>
      <c r="M158" s="9">
        <f>VLOOKUP(B158, Sheet2!A:AW, 45, FALSE)</f>
        <v>32</v>
      </c>
      <c r="N158" s="9">
        <f>VLOOKUP(B158, Sheet2!A:AW, 46, FALSE)</f>
        <v>535</v>
      </c>
      <c r="O158" s="9">
        <f>VLOOKUP(B158, Sheet2!A:AW, 47, FALSE)</f>
        <v>119</v>
      </c>
      <c r="P158" s="9">
        <f>VLOOKUP(B158, Sheet2!A:AW, 48, FALSE)</f>
        <v>135</v>
      </c>
      <c r="Q158" s="7">
        <f t="shared" si="3"/>
        <v>0.792849481</v>
      </c>
      <c r="R158" s="8">
        <f t="shared" si="4"/>
        <v>71.35645329</v>
      </c>
      <c r="S158" s="8">
        <f t="shared" si="5"/>
        <v>1.589458909</v>
      </c>
      <c r="T158" s="5"/>
      <c r="U158" s="5"/>
      <c r="V158" s="5"/>
      <c r="W158" s="5"/>
      <c r="X158" s="5"/>
      <c r="Y158" s="5"/>
      <c r="Z158" s="5"/>
      <c r="AA158" s="5"/>
    </row>
    <row r="159">
      <c r="A159" s="6">
        <v>158.0</v>
      </c>
      <c r="B159" s="6" t="s">
        <v>176</v>
      </c>
      <c r="C159" s="4">
        <v>0.843</v>
      </c>
      <c r="D159" s="6">
        <v>217.0</v>
      </c>
      <c r="E159" s="6">
        <v>-1.03030606</v>
      </c>
      <c r="F159" s="6">
        <v>-1.0553722</v>
      </c>
      <c r="G159" s="6">
        <v>-1.9980824</v>
      </c>
      <c r="H159" s="7">
        <f t="shared" si="1"/>
        <v>0.8295541153</v>
      </c>
      <c r="I159" s="8">
        <f t="shared" si="2"/>
        <v>74.65987038</v>
      </c>
      <c r="J159" s="5">
        <f>VLOOKUP(B159, Sheet2!A:AW, 42, FALSE)</f>
        <v>-1.144543849</v>
      </c>
      <c r="K159" s="9">
        <f>VLOOKUP(B159, Sheet2!A:AW, 43, FALSE)</f>
        <v>-0.836496055</v>
      </c>
      <c r="L159" s="9">
        <f>VLOOKUP(B159, Sheet2!A:AW, 44, FALSE)</f>
        <v>-1.153686973</v>
      </c>
      <c r="M159" s="9">
        <f>VLOOKUP(B159, Sheet2!A:AW, 45, FALSE)</f>
        <v>48</v>
      </c>
      <c r="N159" s="9">
        <f>VLOOKUP(B159, Sheet2!A:AW, 46, FALSE)</f>
        <v>664</v>
      </c>
      <c r="O159" s="9">
        <f>VLOOKUP(B159, Sheet2!A:AW, 47, FALSE)</f>
        <v>178</v>
      </c>
      <c r="P159" s="9">
        <f>VLOOKUP(B159, Sheet2!A:AW, 48, FALSE)</f>
        <v>166</v>
      </c>
      <c r="Q159" s="7">
        <f t="shared" si="3"/>
        <v>0.8119909105</v>
      </c>
      <c r="R159" s="8">
        <f t="shared" si="4"/>
        <v>73.07918195</v>
      </c>
      <c r="S159" s="8">
        <f t="shared" si="5"/>
        <v>1.580688431</v>
      </c>
      <c r="T159" s="5"/>
      <c r="U159" s="5"/>
      <c r="V159" s="5"/>
      <c r="W159" s="5"/>
      <c r="X159" s="5"/>
      <c r="Y159" s="5"/>
      <c r="Z159" s="5"/>
      <c r="AA159" s="5"/>
    </row>
    <row r="160">
      <c r="A160" s="6">
        <v>159.0</v>
      </c>
      <c r="B160" s="6" t="s">
        <v>177</v>
      </c>
      <c r="C160" s="4">
        <v>0.776</v>
      </c>
      <c r="D160" s="6">
        <v>131.0</v>
      </c>
      <c r="E160" s="6">
        <v>-1.06760414</v>
      </c>
      <c r="F160" s="6">
        <v>-0.9795274</v>
      </c>
      <c r="G160" s="6">
        <v>-1.8210036</v>
      </c>
      <c r="H160" s="7">
        <f t="shared" si="1"/>
        <v>0.7969645472</v>
      </c>
      <c r="I160" s="8">
        <f t="shared" si="2"/>
        <v>71.72680925</v>
      </c>
      <c r="J160" s="5">
        <f>VLOOKUP(B160, Sheet2!A:AW, 42, FALSE)</f>
        <v>-1.010211091</v>
      </c>
      <c r="K160" s="9">
        <f>VLOOKUP(B160, Sheet2!A:AW, 43, FALSE)</f>
        <v>-0.866946352</v>
      </c>
      <c r="L160" s="9">
        <f>VLOOKUP(B160, Sheet2!A:AW, 44, FALSE)</f>
        <v>-1.178159821</v>
      </c>
      <c r="M160" s="9">
        <f>VLOOKUP(B160, Sheet2!A:AW, 45, FALSE)</f>
        <v>54</v>
      </c>
      <c r="N160" s="9">
        <f>VLOOKUP(B160, Sheet2!A:AW, 46, FALSE)</f>
        <v>395</v>
      </c>
      <c r="O160" s="9">
        <f>VLOOKUP(B160, Sheet2!A:AW, 47, FALSE)</f>
        <v>69</v>
      </c>
      <c r="P160" s="9">
        <f>VLOOKUP(B160, Sheet2!A:AW, 48, FALSE)</f>
        <v>103</v>
      </c>
      <c r="Q160" s="7">
        <f t="shared" si="3"/>
        <v>0.7794869421</v>
      </c>
      <c r="R160" s="8">
        <f t="shared" si="4"/>
        <v>70.15382479</v>
      </c>
      <c r="S160" s="8">
        <f t="shared" si="5"/>
        <v>1.572984454</v>
      </c>
      <c r="T160" s="5"/>
      <c r="U160" s="5"/>
      <c r="V160" s="5"/>
      <c r="W160" s="5"/>
      <c r="X160" s="5"/>
      <c r="Y160" s="5"/>
      <c r="Z160" s="5"/>
      <c r="AA160" s="5"/>
    </row>
    <row r="161">
      <c r="A161" s="6">
        <v>160.0</v>
      </c>
      <c r="B161" s="6" t="s">
        <v>178</v>
      </c>
      <c r="C161" s="4">
        <v>0.775</v>
      </c>
      <c r="D161" s="6">
        <v>198.0</v>
      </c>
      <c r="E161" s="6">
        <v>-0.95294541</v>
      </c>
      <c r="F161" s="6">
        <v>-1.0673152</v>
      </c>
      <c r="G161" s="6">
        <v>-1.8043199</v>
      </c>
      <c r="H161" s="7">
        <f t="shared" si="1"/>
        <v>0.775070628</v>
      </c>
      <c r="I161" s="8">
        <f t="shared" si="2"/>
        <v>69.75635652</v>
      </c>
      <c r="J161" s="5">
        <f>VLOOKUP(B161, Sheet2!A:AW, 42, FALSE)</f>
        <v>-1.052158511</v>
      </c>
      <c r="K161" s="9">
        <f>VLOOKUP(B161, Sheet2!A:AW, 43, FALSE)</f>
        <v>-0.82902942</v>
      </c>
      <c r="L161" s="9">
        <f>VLOOKUP(B161, Sheet2!A:AW, 44, FALSE)</f>
        <v>-1.134456662</v>
      </c>
      <c r="M161" s="9">
        <f>VLOOKUP(B161, Sheet2!A:AW, 45, FALSE)</f>
        <v>70</v>
      </c>
      <c r="N161" s="9">
        <f>VLOOKUP(B161, Sheet2!A:AW, 46, FALSE)</f>
        <v>551</v>
      </c>
      <c r="O161" s="9">
        <f>VLOOKUP(B161, Sheet2!A:AW, 47, FALSE)</f>
        <v>166</v>
      </c>
      <c r="P161" s="9">
        <f>VLOOKUP(B161, Sheet2!A:AW, 48, FALSE)</f>
        <v>151</v>
      </c>
      <c r="Q161" s="7">
        <f t="shared" si="3"/>
        <v>0.7577628315</v>
      </c>
      <c r="R161" s="8">
        <f t="shared" si="4"/>
        <v>68.19865483</v>
      </c>
      <c r="S161" s="8">
        <f t="shared" si="5"/>
        <v>1.557701687</v>
      </c>
      <c r="T161" s="5"/>
      <c r="U161" s="5"/>
      <c r="V161" s="5"/>
      <c r="W161" s="5"/>
      <c r="X161" s="5"/>
      <c r="Y161" s="5"/>
      <c r="Z161" s="5"/>
      <c r="AA161" s="5"/>
    </row>
    <row r="162">
      <c r="A162" s="6">
        <v>161.0</v>
      </c>
      <c r="B162" s="6" t="s">
        <v>179</v>
      </c>
      <c r="C162" s="4">
        <v>0.777</v>
      </c>
      <c r="D162" s="6">
        <v>206.0</v>
      </c>
      <c r="E162" s="6">
        <v>-1.12850468</v>
      </c>
      <c r="F162" s="6">
        <v>-0.8597856</v>
      </c>
      <c r="G162" s="6">
        <v>-1.6944729</v>
      </c>
      <c r="H162" s="7">
        <f t="shared" si="1"/>
        <v>0.7763455688</v>
      </c>
      <c r="I162" s="8">
        <f t="shared" si="2"/>
        <v>69.8711012</v>
      </c>
      <c r="J162" s="5">
        <f>VLOOKUP(B162, Sheet2!A:AW, 42, FALSE)</f>
        <v>-1.059974012</v>
      </c>
      <c r="K162" s="9">
        <f>VLOOKUP(B162, Sheet2!A:AW, 43, FALSE)</f>
        <v>-0.789777655</v>
      </c>
      <c r="L162" s="9">
        <f>VLOOKUP(B162, Sheet2!A:AW, 44, FALSE)</f>
        <v>-1.128223594</v>
      </c>
      <c r="M162" s="9">
        <f>VLOOKUP(B162, Sheet2!A:AW, 45, FALSE)</f>
        <v>77</v>
      </c>
      <c r="N162" s="9">
        <f>VLOOKUP(B162, Sheet2!A:AW, 46, FALSE)</f>
        <v>494</v>
      </c>
      <c r="O162" s="9">
        <f>VLOOKUP(B162, Sheet2!A:AW, 47, FALSE)</f>
        <v>134</v>
      </c>
      <c r="P162" s="9">
        <f>VLOOKUP(B162, Sheet2!A:AW, 48, FALSE)</f>
        <v>126</v>
      </c>
      <c r="Q162" s="7">
        <f t="shared" si="3"/>
        <v>0.7592009326</v>
      </c>
      <c r="R162" s="8">
        <f t="shared" si="4"/>
        <v>68.32808393</v>
      </c>
      <c r="S162" s="8">
        <f t="shared" si="5"/>
        <v>1.543017262</v>
      </c>
      <c r="T162" s="5"/>
      <c r="U162" s="5"/>
      <c r="V162" s="5"/>
      <c r="W162" s="5"/>
      <c r="X162" s="5"/>
      <c r="Y162" s="5"/>
      <c r="Z162" s="5"/>
      <c r="AA162" s="5"/>
    </row>
    <row r="163">
      <c r="A163" s="6">
        <v>162.0</v>
      </c>
      <c r="B163" s="6" t="s">
        <v>180</v>
      </c>
      <c r="C163" s="4">
        <v>0.73</v>
      </c>
      <c r="D163" s="6">
        <v>206.0</v>
      </c>
      <c r="E163" s="6">
        <v>-1.03322806</v>
      </c>
      <c r="F163" s="6">
        <v>-0.9213376</v>
      </c>
      <c r="G163" s="6">
        <v>-1.6627855</v>
      </c>
      <c r="H163" s="7">
        <f t="shared" si="1"/>
        <v>0.750008722</v>
      </c>
      <c r="I163" s="8">
        <f t="shared" si="2"/>
        <v>67.50078498</v>
      </c>
      <c r="J163" s="5">
        <f>VLOOKUP(B163, Sheet2!A:AW, 42, FALSE)</f>
        <v>-1.109510011</v>
      </c>
      <c r="K163" s="9">
        <f>VLOOKUP(B163, Sheet2!A:AW, 43, FALSE)</f>
        <v>-0.719312041</v>
      </c>
      <c r="L163" s="9">
        <f>VLOOKUP(B163, Sheet2!A:AW, 44, FALSE)</f>
        <v>-1.076280093</v>
      </c>
      <c r="M163" s="9">
        <f>VLOOKUP(B163, Sheet2!A:AW, 45, FALSE)</f>
        <v>50</v>
      </c>
      <c r="N163" s="9">
        <f>VLOOKUP(B163, Sheet2!A:AW, 46, FALSE)</f>
        <v>499</v>
      </c>
      <c r="O163" s="9">
        <f>VLOOKUP(B163, Sheet2!A:AW, 47, FALSE)</f>
        <v>130</v>
      </c>
      <c r="P163" s="9">
        <f>VLOOKUP(B163, Sheet2!A:AW, 48, FALSE)</f>
        <v>174</v>
      </c>
      <c r="Q163" s="7">
        <f t="shared" si="3"/>
        <v>0.733024398</v>
      </c>
      <c r="R163" s="8">
        <f t="shared" si="4"/>
        <v>65.97219582</v>
      </c>
      <c r="S163" s="8">
        <f t="shared" si="5"/>
        <v>1.528589158</v>
      </c>
      <c r="T163" s="5"/>
      <c r="U163" s="5"/>
      <c r="V163" s="5"/>
      <c r="W163" s="5"/>
      <c r="X163" s="5"/>
      <c r="Y163" s="5"/>
      <c r="Z163" s="5"/>
      <c r="AA163" s="5"/>
    </row>
    <row r="164">
      <c r="A164" s="6">
        <v>163.0</v>
      </c>
      <c r="B164" s="6" t="s">
        <v>181</v>
      </c>
      <c r="C164" s="4">
        <v>0.829</v>
      </c>
      <c r="D164" s="6">
        <v>277.0</v>
      </c>
      <c r="E164" s="6">
        <v>-1.06531427</v>
      </c>
      <c r="F164" s="6">
        <v>-1.034712</v>
      </c>
      <c r="G164" s="6">
        <v>-1.8070455</v>
      </c>
      <c r="H164" s="7">
        <f t="shared" si="1"/>
        <v>0.8165049936</v>
      </c>
      <c r="I164" s="8">
        <f t="shared" si="2"/>
        <v>73.48544943</v>
      </c>
      <c r="J164" s="5">
        <f>VLOOKUP(B164, Sheet2!A:AW, 42, FALSE)</f>
        <v>-1.011852952</v>
      </c>
      <c r="K164" s="9">
        <f>VLOOKUP(B164, Sheet2!A:AW, 43, FALSE)</f>
        <v>-0.919108395</v>
      </c>
      <c r="L164" s="9">
        <f>VLOOKUP(B164, Sheet2!A:AW, 44, FALSE)</f>
        <v>-1.194167218</v>
      </c>
      <c r="M164" s="9">
        <f>VLOOKUP(B164, Sheet2!A:AW, 45, FALSE)</f>
        <v>76</v>
      </c>
      <c r="N164" s="9">
        <f>VLOOKUP(B164, Sheet2!A:AW, 46, FALSE)</f>
        <v>696</v>
      </c>
      <c r="O164" s="9">
        <f>VLOOKUP(B164, Sheet2!A:AW, 47, FALSE)</f>
        <v>172</v>
      </c>
      <c r="P164" s="9">
        <f>VLOOKUP(B164, Sheet2!A:AW, 48, FALSE)</f>
        <v>152</v>
      </c>
      <c r="Q164" s="7">
        <f t="shared" si="3"/>
        <v>0.7998299704</v>
      </c>
      <c r="R164" s="8">
        <f t="shared" si="4"/>
        <v>71.98469734</v>
      </c>
      <c r="S164" s="8">
        <f t="shared" si="5"/>
        <v>1.50075209</v>
      </c>
      <c r="T164" s="5"/>
      <c r="U164" s="5"/>
      <c r="V164" s="5"/>
      <c r="W164" s="5"/>
      <c r="X164" s="5"/>
      <c r="Y164" s="5"/>
      <c r="Z164" s="5"/>
      <c r="AA164" s="5"/>
    </row>
    <row r="165">
      <c r="A165" s="6">
        <v>164.0</v>
      </c>
      <c r="B165" s="6" t="s">
        <v>182</v>
      </c>
      <c r="C165" s="4">
        <v>0.858</v>
      </c>
      <c r="D165" s="6">
        <v>203.0</v>
      </c>
      <c r="E165" s="6">
        <v>-1.13231619</v>
      </c>
      <c r="F165" s="6">
        <v>-1.0477047</v>
      </c>
      <c r="G165" s="6">
        <v>-1.8344028</v>
      </c>
      <c r="H165" s="7">
        <f t="shared" si="1"/>
        <v>0.8475828879</v>
      </c>
      <c r="I165" s="8">
        <f t="shared" si="2"/>
        <v>76.28245991</v>
      </c>
      <c r="J165" s="5">
        <f>VLOOKUP(B165, Sheet2!A:AW, 42, FALSE)</f>
        <v>-1.188878641</v>
      </c>
      <c r="K165" s="9">
        <f>VLOOKUP(B165, Sheet2!A:AW, 43, FALSE)</f>
        <v>-0.833734757</v>
      </c>
      <c r="L165" s="9">
        <f>VLOOKUP(B165, Sheet2!A:AW, 44, FALSE)</f>
        <v>-1.169607557</v>
      </c>
      <c r="M165" s="9">
        <f>VLOOKUP(B165, Sheet2!A:AW, 45, FALSE)</f>
        <v>54</v>
      </c>
      <c r="N165" s="9">
        <f>VLOOKUP(B165, Sheet2!A:AW, 46, FALSE)</f>
        <v>613</v>
      </c>
      <c r="O165" s="9">
        <f>VLOOKUP(B165, Sheet2!A:AW, 47, FALSE)</f>
        <v>145</v>
      </c>
      <c r="P165" s="9">
        <f>VLOOKUP(B165, Sheet2!A:AW, 48, FALSE)</f>
        <v>175</v>
      </c>
      <c r="Q165" s="7">
        <f t="shared" si="3"/>
        <v>0.8312997266</v>
      </c>
      <c r="R165" s="8">
        <f t="shared" si="4"/>
        <v>74.8169754</v>
      </c>
      <c r="S165" s="8">
        <f t="shared" si="5"/>
        <v>1.465484509</v>
      </c>
      <c r="T165" s="5"/>
      <c r="U165" s="5"/>
      <c r="V165" s="5"/>
      <c r="W165" s="5"/>
      <c r="X165" s="5"/>
      <c r="Y165" s="5"/>
      <c r="Z165" s="5"/>
      <c r="AA165" s="5"/>
    </row>
    <row r="166">
      <c r="A166" s="6">
        <v>165.0</v>
      </c>
      <c r="B166" s="6" t="s">
        <v>183</v>
      </c>
      <c r="C166" s="4">
        <v>0.752</v>
      </c>
      <c r="D166" s="6">
        <v>313.0</v>
      </c>
      <c r="E166" s="6">
        <v>-1.06454492</v>
      </c>
      <c r="F166" s="6">
        <v>-0.8108823</v>
      </c>
      <c r="G166" s="6">
        <v>-1.7840624</v>
      </c>
      <c r="H166" s="7">
        <f t="shared" si="1"/>
        <v>0.7533395373</v>
      </c>
      <c r="I166" s="8">
        <f t="shared" si="2"/>
        <v>67.80055835</v>
      </c>
      <c r="J166" s="5">
        <f>VLOOKUP(B166, Sheet2!A:AW, 42, FALSE)</f>
        <v>-1.001298663</v>
      </c>
      <c r="K166" s="9">
        <f>VLOOKUP(B166, Sheet2!A:AW, 43, FALSE)</f>
        <v>-0.781898085</v>
      </c>
      <c r="L166" s="9">
        <f>VLOOKUP(B166, Sheet2!A:AW, 44, FALSE)</f>
        <v>-1.146358653</v>
      </c>
      <c r="M166" s="9">
        <f>VLOOKUP(B166, Sheet2!A:AW, 45, FALSE)</f>
        <v>115</v>
      </c>
      <c r="N166" s="9">
        <f>VLOOKUP(B166, Sheet2!A:AW, 46, FALSE)</f>
        <v>751</v>
      </c>
      <c r="O166" s="9">
        <f>VLOOKUP(B166, Sheet2!A:AW, 47, FALSE)</f>
        <v>182</v>
      </c>
      <c r="P166" s="9">
        <f>VLOOKUP(B166, Sheet2!A:AW, 48, FALSE)</f>
        <v>196</v>
      </c>
      <c r="Q166" s="7">
        <f t="shared" si="3"/>
        <v>0.7372778414</v>
      </c>
      <c r="R166" s="8">
        <f t="shared" si="4"/>
        <v>66.35500573</v>
      </c>
      <c r="S166" s="8">
        <f t="shared" si="5"/>
        <v>1.445552628</v>
      </c>
      <c r="T166" s="5"/>
      <c r="U166" s="5"/>
      <c r="V166" s="5"/>
      <c r="W166" s="5"/>
      <c r="X166" s="5"/>
      <c r="Y166" s="5"/>
      <c r="Z166" s="5"/>
      <c r="AA166" s="5"/>
    </row>
    <row r="167">
      <c r="A167" s="6">
        <v>166.0</v>
      </c>
      <c r="B167" s="6" t="s">
        <v>184</v>
      </c>
      <c r="C167" s="4">
        <v>0.746</v>
      </c>
      <c r="D167" s="6">
        <v>304.0</v>
      </c>
      <c r="E167" s="6">
        <v>-0.96053727</v>
      </c>
      <c r="F167" s="6">
        <v>-1.0020083</v>
      </c>
      <c r="G167" s="6">
        <v>-1.8106285</v>
      </c>
      <c r="H167" s="7">
        <f t="shared" si="1"/>
        <v>0.7661750183</v>
      </c>
      <c r="I167" s="8">
        <f t="shared" si="2"/>
        <v>68.95575165</v>
      </c>
      <c r="J167" s="5">
        <f>VLOOKUP(B167, Sheet2!A:AW, 42, FALSE)</f>
        <v>-1.013893189</v>
      </c>
      <c r="K167" s="9">
        <f>VLOOKUP(B167, Sheet2!A:AW, 43, FALSE)</f>
        <v>-0.790461892</v>
      </c>
      <c r="L167" s="9">
        <f>VLOOKUP(B167, Sheet2!A:AW, 44, FALSE)</f>
        <v>-1.159142319</v>
      </c>
      <c r="M167" s="9">
        <f>VLOOKUP(B167, Sheet2!A:AW, 45, FALSE)</f>
        <v>95</v>
      </c>
      <c r="N167" s="9">
        <f>VLOOKUP(B167, Sheet2!A:AW, 46, FALSE)</f>
        <v>723</v>
      </c>
      <c r="O167" s="9">
        <f>VLOOKUP(B167, Sheet2!A:AW, 47, FALSE)</f>
        <v>167</v>
      </c>
      <c r="P167" s="9">
        <f>VLOOKUP(B167, Sheet2!A:AW, 48, FALSE)</f>
        <v>185</v>
      </c>
      <c r="Q167" s="7">
        <f t="shared" si="3"/>
        <v>0.7502838131</v>
      </c>
      <c r="R167" s="8">
        <f t="shared" si="4"/>
        <v>67.52554318</v>
      </c>
      <c r="S167" s="8">
        <f t="shared" si="5"/>
        <v>1.430208468</v>
      </c>
      <c r="T167" s="5"/>
      <c r="U167" s="5"/>
      <c r="V167" s="5"/>
      <c r="W167" s="5"/>
      <c r="X167" s="5"/>
      <c r="Y167" s="5"/>
      <c r="Z167" s="5"/>
      <c r="AA167" s="5"/>
    </row>
    <row r="168">
      <c r="A168" s="6">
        <v>167.0</v>
      </c>
      <c r="B168" s="6" t="s">
        <v>185</v>
      </c>
      <c r="C168" s="4">
        <v>0.83</v>
      </c>
      <c r="D168" s="6">
        <v>78.0</v>
      </c>
      <c r="E168" s="6">
        <v>-1.12551824</v>
      </c>
      <c r="F168" s="6">
        <v>-0.9685215</v>
      </c>
      <c r="G168" s="6">
        <v>-1.9442026</v>
      </c>
      <c r="H168" s="7">
        <f t="shared" si="1"/>
        <v>0.8310956938</v>
      </c>
      <c r="I168" s="8">
        <f t="shared" si="2"/>
        <v>74.79861245</v>
      </c>
      <c r="J168" s="5">
        <f>VLOOKUP(B168, Sheet2!A:AW, 42, FALSE)</f>
        <v>-1.03679163</v>
      </c>
      <c r="K168" s="9">
        <f>VLOOKUP(B168, Sheet2!A:AW, 43, FALSE)</f>
        <v>-0.909308464</v>
      </c>
      <c r="L168" s="9">
        <f>VLOOKUP(B168, Sheet2!A:AW, 44, FALSE)</f>
        <v>-1.257156657</v>
      </c>
      <c r="M168" s="9">
        <f>VLOOKUP(B168, Sheet2!A:AW, 45, FALSE)</f>
        <v>42</v>
      </c>
      <c r="N168" s="9">
        <f>VLOOKUP(B168, Sheet2!A:AW, 46, FALSE)</f>
        <v>324</v>
      </c>
      <c r="O168" s="9">
        <f>VLOOKUP(B168, Sheet2!A:AW, 47, FALSE)</f>
        <v>70</v>
      </c>
      <c r="P168" s="9">
        <f>VLOOKUP(B168, Sheet2!A:AW, 48, FALSE)</f>
        <v>68</v>
      </c>
      <c r="Q168" s="7">
        <f t="shared" si="3"/>
        <v>0.8153601807</v>
      </c>
      <c r="R168" s="8">
        <f t="shared" si="4"/>
        <v>73.38241627</v>
      </c>
      <c r="S168" s="8">
        <f t="shared" si="5"/>
        <v>1.416196181</v>
      </c>
      <c r="T168" s="5"/>
      <c r="U168" s="5"/>
      <c r="V168" s="5"/>
      <c r="W168" s="5"/>
      <c r="X168" s="5"/>
      <c r="Y168" s="5"/>
      <c r="Z168" s="5"/>
      <c r="AA168" s="5"/>
    </row>
    <row r="169">
      <c r="A169" s="6">
        <v>168.0</v>
      </c>
      <c r="B169" s="6" t="s">
        <v>186</v>
      </c>
      <c r="C169" s="4">
        <v>0.795</v>
      </c>
      <c r="D169" s="6">
        <v>389.0</v>
      </c>
      <c r="E169" s="6">
        <v>-0.96757556</v>
      </c>
      <c r="F169" s="6">
        <v>-1.0703773</v>
      </c>
      <c r="G169" s="6">
        <v>-1.8345576</v>
      </c>
      <c r="H169" s="7">
        <f t="shared" si="1"/>
        <v>0.795113776</v>
      </c>
      <c r="I169" s="8">
        <f t="shared" si="2"/>
        <v>71.56023984</v>
      </c>
      <c r="J169" s="5">
        <f>VLOOKUP(B169, Sheet2!A:AW, 42, FALSE)</f>
        <v>-1.124518324</v>
      </c>
      <c r="K169" s="9">
        <f>VLOOKUP(B169, Sheet2!A:AW, 43, FALSE)</f>
        <v>-0.846348276</v>
      </c>
      <c r="L169" s="9">
        <f>VLOOKUP(B169, Sheet2!A:AW, 44, FALSE)</f>
        <v>-1.131595364</v>
      </c>
      <c r="M169" s="9">
        <f>VLOOKUP(B169, Sheet2!A:AW, 45, FALSE)</f>
        <v>82</v>
      </c>
      <c r="N169" s="9">
        <f>VLOOKUP(B169, Sheet2!A:AW, 46, FALSE)</f>
        <v>708</v>
      </c>
      <c r="O169" s="9">
        <f>VLOOKUP(B169, Sheet2!A:AW, 47, FALSE)</f>
        <v>220</v>
      </c>
      <c r="P169" s="9">
        <f>VLOOKUP(B169, Sheet2!A:AW, 48, FALSE)</f>
        <v>214</v>
      </c>
      <c r="Q169" s="7">
        <f t="shared" si="3"/>
        <v>0.7800181558</v>
      </c>
      <c r="R169" s="8">
        <f t="shared" si="4"/>
        <v>70.20163402</v>
      </c>
      <c r="S169" s="8">
        <f t="shared" si="5"/>
        <v>1.358605821</v>
      </c>
      <c r="T169" s="5"/>
      <c r="U169" s="5"/>
      <c r="V169" s="5"/>
      <c r="W169" s="5"/>
      <c r="X169" s="5"/>
      <c r="Y169" s="5"/>
      <c r="Z169" s="5"/>
      <c r="AA169" s="5"/>
    </row>
    <row r="170">
      <c r="A170" s="6">
        <v>169.0</v>
      </c>
      <c r="B170" s="6" t="s">
        <v>187</v>
      </c>
      <c r="C170" s="4">
        <v>0.811</v>
      </c>
      <c r="D170" s="6">
        <v>312.0</v>
      </c>
      <c r="E170" s="6">
        <v>-1.08469871</v>
      </c>
      <c r="F170" s="6">
        <v>-0.9795274</v>
      </c>
      <c r="G170" s="6">
        <v>-1.8150282</v>
      </c>
      <c r="H170" s="7">
        <f t="shared" si="1"/>
        <v>0.812015208</v>
      </c>
      <c r="I170" s="8">
        <f t="shared" si="2"/>
        <v>73.08136872</v>
      </c>
      <c r="J170" s="5">
        <f>VLOOKUP(B170, Sheet2!A:AW, 42, FALSE)</f>
        <v>-1.085479426</v>
      </c>
      <c r="K170" s="9">
        <f>VLOOKUP(B170, Sheet2!A:AW, 43, FALSE)</f>
        <v>-0.803600142</v>
      </c>
      <c r="L170" s="9">
        <f>VLOOKUP(B170, Sheet2!A:AW, 44, FALSE)</f>
        <v>-1.11592809</v>
      </c>
      <c r="M170" s="9">
        <f>VLOOKUP(B170, Sheet2!A:AW, 45, FALSE)</f>
        <v>98</v>
      </c>
      <c r="N170" s="9">
        <f>VLOOKUP(B170, Sheet2!A:AW, 46, FALSE)</f>
        <v>742</v>
      </c>
      <c r="O170" s="9">
        <f>VLOOKUP(B170, Sheet2!A:AW, 47, FALSE)</f>
        <v>142</v>
      </c>
      <c r="P170" s="9">
        <f>VLOOKUP(B170, Sheet2!A:AW, 48, FALSE)</f>
        <v>173</v>
      </c>
      <c r="Q170" s="7">
        <f t="shared" si="3"/>
        <v>0.7969528823</v>
      </c>
      <c r="R170" s="8">
        <f t="shared" si="4"/>
        <v>71.72575941</v>
      </c>
      <c r="S170" s="8">
        <f t="shared" si="5"/>
        <v>1.35560931</v>
      </c>
      <c r="T170" s="5"/>
      <c r="U170" s="5"/>
      <c r="V170" s="5"/>
      <c r="W170" s="5"/>
      <c r="X170" s="5"/>
      <c r="Y170" s="5"/>
      <c r="Z170" s="5"/>
      <c r="AA170" s="5"/>
    </row>
    <row r="171">
      <c r="A171" s="6">
        <v>170.0</v>
      </c>
      <c r="B171" s="6" t="s">
        <v>188</v>
      </c>
      <c r="C171" s="4">
        <v>0.844</v>
      </c>
      <c r="D171" s="6">
        <v>276.0</v>
      </c>
      <c r="E171" s="6">
        <v>-1.05743187</v>
      </c>
      <c r="F171" s="6">
        <v>-1.099076</v>
      </c>
      <c r="G171" s="6">
        <v>-1.8299402</v>
      </c>
      <c r="H171" s="7">
        <f t="shared" si="1"/>
        <v>0.8338930653</v>
      </c>
      <c r="I171" s="8">
        <f t="shared" si="2"/>
        <v>75.05037588</v>
      </c>
      <c r="J171" s="5">
        <f>VLOOKUP(B171, Sheet2!A:AW, 42, FALSE)</f>
        <v>-1.095192256</v>
      </c>
      <c r="K171" s="9">
        <f>VLOOKUP(B171, Sheet2!A:AW, 43, FALSE)</f>
        <v>-0.873227748</v>
      </c>
      <c r="L171" s="9">
        <f>VLOOKUP(B171, Sheet2!A:AW, 44, FALSE)</f>
        <v>-1.206457495</v>
      </c>
      <c r="M171" s="9">
        <f>VLOOKUP(B171, Sheet2!A:AW, 45, FALSE)</f>
        <v>75</v>
      </c>
      <c r="N171" s="9">
        <f>VLOOKUP(B171, Sheet2!A:AW, 46, FALSE)</f>
        <v>697</v>
      </c>
      <c r="O171" s="9">
        <f>VLOOKUP(B171, Sheet2!A:AW, 47, FALSE)</f>
        <v>137</v>
      </c>
      <c r="P171" s="9">
        <f>VLOOKUP(B171, Sheet2!A:AW, 48, FALSE)</f>
        <v>193</v>
      </c>
      <c r="Q171" s="7">
        <f t="shared" si="3"/>
        <v>0.8188326941</v>
      </c>
      <c r="R171" s="8">
        <f t="shared" si="4"/>
        <v>73.69494246</v>
      </c>
      <c r="S171" s="8">
        <f t="shared" si="5"/>
        <v>1.355433412</v>
      </c>
      <c r="T171" s="5"/>
      <c r="U171" s="5"/>
      <c r="V171" s="5"/>
      <c r="W171" s="5"/>
      <c r="X171" s="5"/>
      <c r="Y171" s="5"/>
      <c r="Z171" s="5"/>
      <c r="AA171" s="5"/>
    </row>
    <row r="172">
      <c r="A172" s="6">
        <v>171.0</v>
      </c>
      <c r="B172" s="6" t="s">
        <v>189</v>
      </c>
      <c r="C172" s="4">
        <v>0.771</v>
      </c>
      <c r="D172" s="6">
        <v>297.0</v>
      </c>
      <c r="E172" s="6">
        <v>-1.1287788</v>
      </c>
      <c r="F172" s="6">
        <v>-0.9212222</v>
      </c>
      <c r="G172" s="6">
        <v>-1.7373239</v>
      </c>
      <c r="H172" s="7">
        <f t="shared" si="1"/>
        <v>0.8033285965</v>
      </c>
      <c r="I172" s="8">
        <f t="shared" si="2"/>
        <v>72.29957369</v>
      </c>
      <c r="J172" s="5">
        <f>VLOOKUP(B172, Sheet2!A:AW, 42, FALSE)</f>
        <v>-0.987244668</v>
      </c>
      <c r="K172" s="9">
        <f>VLOOKUP(B172, Sheet2!A:AW, 43, FALSE)</f>
        <v>-0.929081564</v>
      </c>
      <c r="L172" s="9">
        <f>VLOOKUP(B172, Sheet2!A:AW, 44, FALSE)</f>
        <v>-1.195992147</v>
      </c>
      <c r="M172" s="9">
        <f>VLOOKUP(B172, Sheet2!A:AW, 45, FALSE)</f>
        <v>48</v>
      </c>
      <c r="N172" s="9">
        <f>VLOOKUP(B172, Sheet2!A:AW, 46, FALSE)</f>
        <v>702</v>
      </c>
      <c r="O172" s="9">
        <f>VLOOKUP(B172, Sheet2!A:AW, 47, FALSE)</f>
        <v>164</v>
      </c>
      <c r="P172" s="9">
        <f>VLOOKUP(B172, Sheet2!A:AW, 48, FALSE)</f>
        <v>166</v>
      </c>
      <c r="Q172" s="7">
        <f t="shared" si="3"/>
        <v>0.7884282028</v>
      </c>
      <c r="R172" s="8">
        <f t="shared" si="4"/>
        <v>70.95853825</v>
      </c>
      <c r="S172" s="8">
        <f t="shared" si="5"/>
        <v>1.341035438</v>
      </c>
      <c r="T172" s="5"/>
      <c r="U172" s="5"/>
      <c r="V172" s="5"/>
      <c r="W172" s="5"/>
      <c r="X172" s="5"/>
      <c r="Y172" s="5"/>
      <c r="Z172" s="5"/>
      <c r="AA172" s="5"/>
    </row>
    <row r="173">
      <c r="A173" s="6">
        <v>172.0</v>
      </c>
      <c r="B173" s="6" t="s">
        <v>190</v>
      </c>
      <c r="C173" s="4">
        <v>0.737</v>
      </c>
      <c r="D173" s="6">
        <v>170.0</v>
      </c>
      <c r="E173" s="6">
        <v>-0.95852285</v>
      </c>
      <c r="F173" s="6">
        <v>-0.9513801</v>
      </c>
      <c r="G173" s="6">
        <v>-1.7542554</v>
      </c>
      <c r="H173" s="7">
        <f t="shared" si="1"/>
        <v>0.7376171239</v>
      </c>
      <c r="I173" s="8">
        <f t="shared" si="2"/>
        <v>66.38554115</v>
      </c>
      <c r="J173" s="5">
        <f>VLOOKUP(B173, Sheet2!A:AW, 42, FALSE)</f>
        <v>-0.95364832</v>
      </c>
      <c r="K173" s="9">
        <f>VLOOKUP(B173, Sheet2!A:AW, 43, FALSE)</f>
        <v>-0.758690158</v>
      </c>
      <c r="L173" s="9">
        <f>VLOOKUP(B173, Sheet2!A:AW, 44, FALSE)</f>
        <v>-1.160509486</v>
      </c>
      <c r="M173" s="9">
        <f>VLOOKUP(B173, Sheet2!A:AW, 45, FALSE)</f>
        <v>100</v>
      </c>
      <c r="N173" s="9">
        <f>VLOOKUP(B173, Sheet2!A:AW, 46, FALSE)</f>
        <v>623</v>
      </c>
      <c r="O173" s="9">
        <f>VLOOKUP(B173, Sheet2!A:AW, 47, FALSE)</f>
        <v>123</v>
      </c>
      <c r="P173" s="9">
        <f>VLOOKUP(B173, Sheet2!A:AW, 48, FALSE)</f>
        <v>154</v>
      </c>
      <c r="Q173" s="7">
        <f t="shared" si="3"/>
        <v>0.7236296172</v>
      </c>
      <c r="R173" s="8">
        <f t="shared" si="4"/>
        <v>65.12666555</v>
      </c>
      <c r="S173" s="8">
        <f t="shared" si="5"/>
        <v>1.258875604</v>
      </c>
      <c r="T173" s="5"/>
      <c r="U173" s="5"/>
      <c r="V173" s="5"/>
      <c r="W173" s="5"/>
      <c r="X173" s="5"/>
      <c r="Y173" s="5"/>
      <c r="Z173" s="5"/>
      <c r="AA173" s="5"/>
    </row>
    <row r="174">
      <c r="A174" s="6">
        <v>173.0</v>
      </c>
      <c r="B174" s="6" t="s">
        <v>191</v>
      </c>
      <c r="C174" s="4">
        <v>0.794</v>
      </c>
      <c r="D174" s="6">
        <v>171.0</v>
      </c>
      <c r="E174" s="6">
        <v>-1.02532955</v>
      </c>
      <c r="F174" s="6">
        <v>-1.0970707</v>
      </c>
      <c r="G174" s="6">
        <v>-1.7928547</v>
      </c>
      <c r="H174" s="7">
        <f t="shared" si="1"/>
        <v>0.8102461075</v>
      </c>
      <c r="I174" s="8">
        <f t="shared" si="2"/>
        <v>72.92214967</v>
      </c>
      <c r="J174" s="5">
        <f>VLOOKUP(B174, Sheet2!A:AW, 42, FALSE)</f>
        <v>-1.180329798</v>
      </c>
      <c r="K174" s="9">
        <f>VLOOKUP(B174, Sheet2!A:AW, 43, FALSE)</f>
        <v>-0.769907719</v>
      </c>
      <c r="L174" s="9">
        <f>VLOOKUP(B174, Sheet2!A:AW, 44, FALSE)</f>
        <v>-1.122361796</v>
      </c>
      <c r="M174" s="9">
        <f>VLOOKUP(B174, Sheet2!A:AW, 45, FALSE)</f>
        <v>40</v>
      </c>
      <c r="N174" s="9">
        <f>VLOOKUP(B174, Sheet2!A:AW, 46, FALSE)</f>
        <v>515</v>
      </c>
      <c r="O174" s="9">
        <f>VLOOKUP(B174, Sheet2!A:AW, 47, FALSE)</f>
        <v>118</v>
      </c>
      <c r="P174" s="9">
        <f>VLOOKUP(B174, Sheet2!A:AW, 48, FALSE)</f>
        <v>164</v>
      </c>
      <c r="Q174" s="7">
        <f t="shared" si="3"/>
        <v>0.7963461494</v>
      </c>
      <c r="R174" s="8">
        <f t="shared" si="4"/>
        <v>71.67115345</v>
      </c>
      <c r="S174" s="8">
        <f t="shared" si="5"/>
        <v>1.250996224</v>
      </c>
      <c r="T174" s="5"/>
      <c r="U174" s="5"/>
      <c r="V174" s="5"/>
      <c r="W174" s="5"/>
      <c r="X174" s="5"/>
      <c r="Y174" s="5"/>
      <c r="Z174" s="5"/>
      <c r="AA174" s="5"/>
    </row>
    <row r="175">
      <c r="A175" s="6">
        <v>174.0</v>
      </c>
      <c r="B175" s="6" t="s">
        <v>192</v>
      </c>
      <c r="C175" s="4">
        <v>0.769</v>
      </c>
      <c r="D175" s="6">
        <v>261.0</v>
      </c>
      <c r="E175" s="6">
        <v>-0.94709736</v>
      </c>
      <c r="F175" s="6">
        <v>-0.9869201</v>
      </c>
      <c r="G175" s="6">
        <v>-1.7360339</v>
      </c>
      <c r="H175" s="7">
        <f t="shared" si="1"/>
        <v>0.7447688874</v>
      </c>
      <c r="I175" s="8">
        <f t="shared" si="2"/>
        <v>67.02919987</v>
      </c>
      <c r="J175" s="5">
        <f>VLOOKUP(B175, Sheet2!A:AW, 42, FALSE)</f>
        <v>-1.019905706</v>
      </c>
      <c r="K175" s="9">
        <f>VLOOKUP(B175, Sheet2!A:AW, 43, FALSE)</f>
        <v>-0.748098739</v>
      </c>
      <c r="L175" s="9">
        <f>VLOOKUP(B175, Sheet2!A:AW, 44, FALSE)</f>
        <v>-1.11800762</v>
      </c>
      <c r="M175" s="9">
        <f>VLOOKUP(B175, Sheet2!A:AW, 45, FALSE)</f>
        <v>82</v>
      </c>
      <c r="N175" s="9">
        <f>VLOOKUP(B175, Sheet2!A:AW, 46, FALSE)</f>
        <v>573</v>
      </c>
      <c r="O175" s="9">
        <f>VLOOKUP(B175, Sheet2!A:AW, 47, FALSE)</f>
        <v>135</v>
      </c>
      <c r="P175" s="9">
        <f>VLOOKUP(B175, Sheet2!A:AW, 48, FALSE)</f>
        <v>151</v>
      </c>
      <c r="Q175" s="7">
        <f t="shared" si="3"/>
        <v>0.7310778221</v>
      </c>
      <c r="R175" s="8">
        <f t="shared" si="4"/>
        <v>65.79700399</v>
      </c>
      <c r="S175" s="8">
        <f t="shared" si="5"/>
        <v>1.232195883</v>
      </c>
      <c r="T175" s="5"/>
      <c r="U175" s="5"/>
      <c r="V175" s="5"/>
      <c r="W175" s="5"/>
      <c r="X175" s="5"/>
      <c r="Y175" s="5"/>
      <c r="Z175" s="5"/>
      <c r="AA175" s="5"/>
    </row>
    <row r="176">
      <c r="A176" s="6">
        <v>175.0</v>
      </c>
      <c r="B176" s="6" t="s">
        <v>193</v>
      </c>
      <c r="C176" s="4">
        <v>0.793</v>
      </c>
      <c r="D176" s="6">
        <v>284.0</v>
      </c>
      <c r="E176" s="6">
        <v>-1.08572801</v>
      </c>
      <c r="F176" s="6">
        <v>-0.9447404</v>
      </c>
      <c r="G176" s="6">
        <v>-1.7108123</v>
      </c>
      <c r="H176" s="7">
        <f t="shared" si="1"/>
        <v>0.7880395948</v>
      </c>
      <c r="I176" s="8">
        <f t="shared" si="2"/>
        <v>70.92356353</v>
      </c>
      <c r="J176" s="5">
        <f>VLOOKUP(B176, Sheet2!A:AW, 42, FALSE)</f>
        <v>-1.117770982</v>
      </c>
      <c r="K176" s="9">
        <f>VLOOKUP(B176, Sheet2!A:AW, 43, FALSE)</f>
        <v>-0.773796142</v>
      </c>
      <c r="L176" s="9">
        <f>VLOOKUP(B176, Sheet2!A:AW, 44, FALSE)</f>
        <v>-1.198278493</v>
      </c>
      <c r="M176" s="9">
        <f>VLOOKUP(B176, Sheet2!A:AW, 45, FALSE)</f>
        <v>69</v>
      </c>
      <c r="N176" s="9">
        <f>VLOOKUP(B176, Sheet2!A:AW, 46, FALSE)</f>
        <v>650</v>
      </c>
      <c r="O176" s="9">
        <f>VLOOKUP(B176, Sheet2!A:AW, 47, FALSE)</f>
        <v>188</v>
      </c>
      <c r="P176" s="9">
        <f>VLOOKUP(B176, Sheet2!A:AW, 48, FALSE)</f>
        <v>185</v>
      </c>
      <c r="Q176" s="7">
        <f t="shared" si="3"/>
        <v>0.7744223458</v>
      </c>
      <c r="R176" s="8">
        <f t="shared" si="4"/>
        <v>69.69801112</v>
      </c>
      <c r="S176" s="8">
        <f t="shared" si="5"/>
        <v>1.225552406</v>
      </c>
      <c r="T176" s="5"/>
      <c r="U176" s="5"/>
      <c r="V176" s="5"/>
      <c r="W176" s="5"/>
      <c r="X176" s="5"/>
      <c r="Y176" s="5"/>
      <c r="Z176" s="5"/>
      <c r="AA176" s="5"/>
    </row>
    <row r="177">
      <c r="A177" s="6">
        <v>176.0</v>
      </c>
      <c r="B177" s="6" t="s">
        <v>194</v>
      </c>
      <c r="C177" s="4">
        <v>0.849</v>
      </c>
      <c r="D177" s="6">
        <v>133.0</v>
      </c>
      <c r="E177" s="6">
        <v>-1.01665882</v>
      </c>
      <c r="F177" s="6">
        <v>-1.0588746</v>
      </c>
      <c r="G177" s="6">
        <v>-2.0517929</v>
      </c>
      <c r="H177" s="7">
        <f t="shared" si="1"/>
        <v>0.8277625334</v>
      </c>
      <c r="I177" s="8">
        <f t="shared" si="2"/>
        <v>74.49862801</v>
      </c>
      <c r="J177" s="5">
        <f>VLOOKUP(B177, Sheet2!A:AW, 42, FALSE)</f>
        <v>-1.12241642</v>
      </c>
      <c r="K177" s="9">
        <f>VLOOKUP(B177, Sheet2!A:AW, 43, FALSE)</f>
        <v>-0.838158664</v>
      </c>
      <c r="L177" s="9">
        <f>VLOOKUP(B177, Sheet2!A:AW, 44, FALSE)</f>
        <v>-1.131749292</v>
      </c>
      <c r="M177" s="9">
        <f>VLOOKUP(B177, Sheet2!A:AW, 45, FALSE)</f>
        <v>51</v>
      </c>
      <c r="N177" s="9">
        <f>VLOOKUP(B177, Sheet2!A:AW, 46, FALSE)</f>
        <v>392</v>
      </c>
      <c r="O177" s="9">
        <f>VLOOKUP(B177, Sheet2!A:AW, 47, FALSE)</f>
        <v>94</v>
      </c>
      <c r="P177" s="9">
        <f>VLOOKUP(B177, Sheet2!A:AW, 48, FALSE)</f>
        <v>80</v>
      </c>
      <c r="Q177" s="7">
        <f t="shared" si="3"/>
        <v>0.8142917659</v>
      </c>
      <c r="R177" s="8">
        <f t="shared" si="4"/>
        <v>73.28625893</v>
      </c>
      <c r="S177" s="8">
        <f t="shared" si="5"/>
        <v>1.212369075</v>
      </c>
      <c r="T177" s="5"/>
      <c r="U177" s="5"/>
      <c r="V177" s="5"/>
      <c r="W177" s="5"/>
      <c r="X177" s="5"/>
      <c r="Y177" s="5"/>
      <c r="Z177" s="5"/>
      <c r="AA177" s="5"/>
    </row>
    <row r="178">
      <c r="A178" s="6">
        <v>177.0</v>
      </c>
      <c r="B178" s="6" t="s">
        <v>195</v>
      </c>
      <c r="C178" s="4">
        <v>0.794</v>
      </c>
      <c r="D178" s="6">
        <v>303.0</v>
      </c>
      <c r="E178" s="6">
        <v>-0.92896165</v>
      </c>
      <c r="F178" s="6">
        <v>-1.0479011</v>
      </c>
      <c r="G178" s="6">
        <v>-1.8788676</v>
      </c>
      <c r="H178" s="7">
        <f t="shared" si="1"/>
        <v>0.774588037</v>
      </c>
      <c r="I178" s="8">
        <f t="shared" si="2"/>
        <v>69.71292333</v>
      </c>
      <c r="J178" s="5">
        <f>VLOOKUP(B178, Sheet2!A:AW, 42, FALSE)</f>
        <v>-1.004808644</v>
      </c>
      <c r="K178" s="9">
        <f>VLOOKUP(B178, Sheet2!A:AW, 43, FALSE)</f>
        <v>-0.900627759</v>
      </c>
      <c r="L178" s="9">
        <f>VLOOKUP(B178, Sheet2!A:AW, 44, FALSE)</f>
        <v>-1.149457015</v>
      </c>
      <c r="M178" s="9">
        <f>VLOOKUP(B178, Sheet2!A:AW, 45, FALSE)</f>
        <v>122</v>
      </c>
      <c r="N178" s="9">
        <f>VLOOKUP(B178, Sheet2!A:AW, 46, FALSE)</f>
        <v>671</v>
      </c>
      <c r="O178" s="9">
        <f>VLOOKUP(B178, Sheet2!A:AW, 47, FALSE)</f>
        <v>214</v>
      </c>
      <c r="P178" s="9">
        <f>VLOOKUP(B178, Sheet2!A:AW, 48, FALSE)</f>
        <v>169</v>
      </c>
      <c r="Q178" s="7">
        <f t="shared" si="3"/>
        <v>0.7629159867</v>
      </c>
      <c r="R178" s="8">
        <f t="shared" si="4"/>
        <v>68.6624388</v>
      </c>
      <c r="S178" s="8">
        <f t="shared" si="5"/>
        <v>1.050484528</v>
      </c>
      <c r="T178" s="5"/>
      <c r="U178" s="5"/>
      <c r="V178" s="5"/>
      <c r="W178" s="5"/>
      <c r="X178" s="5"/>
      <c r="Y178" s="5"/>
      <c r="Z178" s="5"/>
      <c r="AA178" s="5"/>
    </row>
    <row r="179">
      <c r="A179" s="6">
        <v>178.0</v>
      </c>
      <c r="B179" s="6" t="s">
        <v>196</v>
      </c>
      <c r="C179" s="4">
        <v>0.778</v>
      </c>
      <c r="D179" s="6">
        <v>318.0</v>
      </c>
      <c r="E179" s="6">
        <v>-1.09203347</v>
      </c>
      <c r="F179" s="6">
        <v>-0.9525856</v>
      </c>
      <c r="G179" s="6">
        <v>-1.7576453</v>
      </c>
      <c r="H179" s="7">
        <f t="shared" si="1"/>
        <v>0.8004938253</v>
      </c>
      <c r="I179" s="8">
        <f t="shared" si="2"/>
        <v>72.04444428</v>
      </c>
      <c r="J179" s="5">
        <f>VLOOKUP(B179, Sheet2!A:AW, 42, FALSE)</f>
        <v>-1.1524609</v>
      </c>
      <c r="K179" s="9">
        <f>VLOOKUP(B179, Sheet2!A:AW, 43, FALSE)</f>
        <v>-0.856591727</v>
      </c>
      <c r="L179" s="9">
        <f>VLOOKUP(B179, Sheet2!A:AW, 44, FALSE)</f>
        <v>-1.153200237</v>
      </c>
      <c r="M179" s="9">
        <f>VLOOKUP(B179, Sheet2!A:AW, 45, FALSE)</f>
        <v>64</v>
      </c>
      <c r="N179" s="9">
        <f>VLOOKUP(B179, Sheet2!A:AW, 46, FALSE)</f>
        <v>655</v>
      </c>
      <c r="O179" s="9">
        <f>VLOOKUP(B179, Sheet2!A:AW, 47, FALSE)</f>
        <v>220</v>
      </c>
      <c r="P179" s="9">
        <f>VLOOKUP(B179, Sheet2!A:AW, 48, FALSE)</f>
        <v>211</v>
      </c>
      <c r="Q179" s="7">
        <f t="shared" si="3"/>
        <v>0.7889604952</v>
      </c>
      <c r="R179" s="8">
        <f t="shared" si="4"/>
        <v>71.00644457</v>
      </c>
      <c r="S179" s="8">
        <f t="shared" si="5"/>
        <v>1.03799971</v>
      </c>
      <c r="T179" s="5"/>
      <c r="U179" s="5"/>
      <c r="V179" s="5"/>
      <c r="W179" s="5"/>
      <c r="X179" s="5"/>
      <c r="Y179" s="5"/>
      <c r="Z179" s="5"/>
      <c r="AA179" s="5"/>
    </row>
    <row r="180">
      <c r="A180" s="6">
        <v>179.0</v>
      </c>
      <c r="B180" s="6" t="s">
        <v>197</v>
      </c>
      <c r="C180" s="4">
        <v>0.728</v>
      </c>
      <c r="D180" s="6">
        <v>184.0</v>
      </c>
      <c r="E180" s="6">
        <v>-1.00392497</v>
      </c>
      <c r="F180" s="6">
        <v>-0.9491073</v>
      </c>
      <c r="G180" s="6">
        <v>-1.7144015</v>
      </c>
      <c r="H180" s="7">
        <f t="shared" si="1"/>
        <v>0.7511995356</v>
      </c>
      <c r="I180" s="8">
        <f t="shared" si="2"/>
        <v>67.6079582</v>
      </c>
      <c r="J180" s="5">
        <f>VLOOKUP(B180, Sheet2!A:AW, 42, FALSE)</f>
        <v>-1.009181978</v>
      </c>
      <c r="K180" s="9">
        <f>VLOOKUP(B180, Sheet2!A:AW, 43, FALSE)</f>
        <v>-0.833943785</v>
      </c>
      <c r="L180" s="9">
        <f>VLOOKUP(B180, Sheet2!A:AW, 44, FALSE)</f>
        <v>-1.129891154</v>
      </c>
      <c r="M180" s="9">
        <f>VLOOKUP(B180, Sheet2!A:AW, 45, FALSE)</f>
        <v>49</v>
      </c>
      <c r="N180" s="9">
        <f>VLOOKUP(B180, Sheet2!A:AW, 46, FALSE)</f>
        <v>506</v>
      </c>
      <c r="O180" s="9">
        <f>VLOOKUP(B180, Sheet2!A:AW, 47, FALSE)</f>
        <v>155</v>
      </c>
      <c r="P180" s="9">
        <f>VLOOKUP(B180, Sheet2!A:AW, 48, FALSE)</f>
        <v>136</v>
      </c>
      <c r="Q180" s="7">
        <f t="shared" si="3"/>
        <v>0.740034375</v>
      </c>
      <c r="R180" s="8">
        <f t="shared" si="4"/>
        <v>66.60309375</v>
      </c>
      <c r="S180" s="8">
        <f t="shared" si="5"/>
        <v>1.004864456</v>
      </c>
      <c r="T180" s="5"/>
      <c r="U180" s="5"/>
      <c r="V180" s="5"/>
      <c r="W180" s="5"/>
      <c r="X180" s="5"/>
      <c r="Y180" s="5"/>
      <c r="Z180" s="5"/>
      <c r="AA180" s="5"/>
    </row>
    <row r="181">
      <c r="A181" s="6">
        <v>180.0</v>
      </c>
      <c r="B181" s="6" t="s">
        <v>198</v>
      </c>
      <c r="C181" s="4">
        <v>0.806</v>
      </c>
      <c r="D181" s="6">
        <v>252.0</v>
      </c>
      <c r="E181" s="6">
        <v>-1.1110941</v>
      </c>
      <c r="F181" s="6">
        <v>-0.9831286</v>
      </c>
      <c r="G181" s="6">
        <v>-1.6985794</v>
      </c>
      <c r="H181" s="7">
        <f t="shared" si="1"/>
        <v>0.8059093387</v>
      </c>
      <c r="I181" s="8">
        <f t="shared" si="2"/>
        <v>72.53184049</v>
      </c>
      <c r="J181" s="5">
        <f>VLOOKUP(B181, Sheet2!A:AW, 42, FALSE)</f>
        <v>-1.144886149</v>
      </c>
      <c r="K181" s="9">
        <f>VLOOKUP(B181, Sheet2!A:AW, 43, FALSE)</f>
        <v>-0.908698811</v>
      </c>
      <c r="L181" s="9">
        <f>VLOOKUP(B181, Sheet2!A:AW, 44, FALSE)</f>
        <v>-1.168716767</v>
      </c>
      <c r="M181" s="9">
        <f>VLOOKUP(B181, Sheet2!A:AW, 45, FALSE)</f>
        <v>105</v>
      </c>
      <c r="N181" s="9">
        <f>VLOOKUP(B181, Sheet2!A:AW, 46, FALSE)</f>
        <v>595</v>
      </c>
      <c r="O181" s="9">
        <f>VLOOKUP(B181, Sheet2!A:AW, 47, FALSE)</f>
        <v>219</v>
      </c>
      <c r="P181" s="9">
        <f>VLOOKUP(B181, Sheet2!A:AW, 48, FALSE)</f>
        <v>212</v>
      </c>
      <c r="Q181" s="7">
        <f t="shared" si="3"/>
        <v>0.7958893457</v>
      </c>
      <c r="R181" s="8">
        <f t="shared" si="4"/>
        <v>71.63004111</v>
      </c>
      <c r="S181" s="8">
        <f t="shared" si="5"/>
        <v>0.9017993713</v>
      </c>
      <c r="T181" s="5"/>
      <c r="U181" s="5"/>
      <c r="V181" s="5"/>
      <c r="W181" s="5"/>
      <c r="X181" s="5"/>
      <c r="Y181" s="5"/>
      <c r="Z181" s="5"/>
      <c r="AA181" s="5"/>
    </row>
    <row r="182">
      <c r="A182" s="6">
        <v>181.0</v>
      </c>
      <c r="B182" s="6" t="s">
        <v>199</v>
      </c>
      <c r="C182" s="4">
        <v>0.795</v>
      </c>
      <c r="D182" s="6">
        <v>276.0</v>
      </c>
      <c r="E182" s="6">
        <v>-1.07376907</v>
      </c>
      <c r="F182" s="6">
        <v>-0.9428606</v>
      </c>
      <c r="G182" s="6">
        <v>-1.8664466</v>
      </c>
      <c r="H182" s="7">
        <f t="shared" si="1"/>
        <v>0.8023165681</v>
      </c>
      <c r="I182" s="8">
        <f t="shared" si="2"/>
        <v>72.20849113</v>
      </c>
      <c r="J182" s="5">
        <f>VLOOKUP(B182, Sheet2!A:AW, 42, FALSE)</f>
        <v>-1.016908291</v>
      </c>
      <c r="K182" s="9">
        <f>VLOOKUP(B182, Sheet2!A:AW, 43, FALSE)</f>
        <v>-0.923604639</v>
      </c>
      <c r="L182" s="9">
        <f>VLOOKUP(B182, Sheet2!A:AW, 44, FALSE)</f>
        <v>-1.231493769</v>
      </c>
      <c r="M182" s="9">
        <f>VLOOKUP(B182, Sheet2!A:AW, 45, FALSE)</f>
        <v>118</v>
      </c>
      <c r="N182" s="9">
        <f>VLOOKUP(B182, Sheet2!A:AW, 46, FALSE)</f>
        <v>665</v>
      </c>
      <c r="O182" s="9">
        <f>VLOOKUP(B182, Sheet2!A:AW, 47, FALSE)</f>
        <v>170</v>
      </c>
      <c r="P182" s="9">
        <f>VLOOKUP(B182, Sheet2!A:AW, 48, FALSE)</f>
        <v>186</v>
      </c>
      <c r="Q182" s="7">
        <f t="shared" si="3"/>
        <v>0.7924870794</v>
      </c>
      <c r="R182" s="8">
        <f t="shared" si="4"/>
        <v>71.32383714</v>
      </c>
      <c r="S182" s="8">
        <f t="shared" si="5"/>
        <v>0.884653984</v>
      </c>
      <c r="T182" s="5"/>
      <c r="U182" s="5"/>
      <c r="V182" s="5"/>
      <c r="W182" s="5"/>
      <c r="X182" s="5"/>
      <c r="Y182" s="5"/>
      <c r="Z182" s="5"/>
      <c r="AA182" s="5"/>
    </row>
    <row r="183">
      <c r="A183" s="6">
        <v>182.0</v>
      </c>
      <c r="B183" s="6" t="s">
        <v>200</v>
      </c>
      <c r="C183" s="4">
        <v>0.773</v>
      </c>
      <c r="D183" s="6">
        <v>261.0</v>
      </c>
      <c r="E183" s="6">
        <v>-1.10970306</v>
      </c>
      <c r="F183" s="6">
        <v>-0.915194</v>
      </c>
      <c r="G183" s="6">
        <v>-1.791214</v>
      </c>
      <c r="H183" s="7">
        <f t="shared" si="1"/>
        <v>0.7990343233</v>
      </c>
      <c r="I183" s="8">
        <f t="shared" si="2"/>
        <v>71.9130891</v>
      </c>
      <c r="J183" s="5">
        <f>VLOOKUP(B183, Sheet2!A:AW, 42, FALSE)</f>
        <v>-1.084477513</v>
      </c>
      <c r="K183" s="9">
        <f>VLOOKUP(B183, Sheet2!A:AW, 43, FALSE)</f>
        <v>-0.871547884</v>
      </c>
      <c r="L183" s="9">
        <f>VLOOKUP(B183, Sheet2!A:AW, 44, FALSE)</f>
        <v>-1.186765979</v>
      </c>
      <c r="M183" s="9">
        <f>VLOOKUP(B183, Sheet2!A:AW, 45, FALSE)</f>
        <v>86</v>
      </c>
      <c r="N183" s="9">
        <f>VLOOKUP(B183, Sheet2!A:AW, 46, FALSE)</f>
        <v>637</v>
      </c>
      <c r="O183" s="9">
        <f>VLOOKUP(B183, Sheet2!A:AW, 47, FALSE)</f>
        <v>165</v>
      </c>
      <c r="P183" s="9">
        <f>VLOOKUP(B183, Sheet2!A:AW, 48, FALSE)</f>
        <v>197</v>
      </c>
      <c r="Q183" s="7">
        <f t="shared" si="3"/>
        <v>0.7901649342</v>
      </c>
      <c r="R183" s="8">
        <f t="shared" si="4"/>
        <v>71.11484408</v>
      </c>
      <c r="S183" s="8">
        <f t="shared" si="5"/>
        <v>0.7982450133</v>
      </c>
      <c r="T183" s="5"/>
      <c r="U183" s="5"/>
      <c r="V183" s="5"/>
      <c r="W183" s="5"/>
      <c r="X183" s="5"/>
      <c r="Y183" s="5"/>
      <c r="Z183" s="5"/>
      <c r="AA183" s="5"/>
    </row>
    <row r="184">
      <c r="A184" s="6">
        <v>183.0</v>
      </c>
      <c r="B184" s="6" t="s">
        <v>201</v>
      </c>
      <c r="C184" s="4">
        <v>0.787</v>
      </c>
      <c r="D184" s="6">
        <v>317.0</v>
      </c>
      <c r="E184" s="6">
        <v>-1.03125594</v>
      </c>
      <c r="F184" s="6">
        <v>-1.0218754</v>
      </c>
      <c r="G184" s="6">
        <v>-1.7797251</v>
      </c>
      <c r="H184" s="7">
        <f t="shared" si="1"/>
        <v>0.7973747426</v>
      </c>
      <c r="I184" s="8">
        <f t="shared" si="2"/>
        <v>71.76372684</v>
      </c>
      <c r="J184" s="5">
        <f>VLOOKUP(B184, Sheet2!A:AW, 42, FALSE)</f>
        <v>-1.015861983</v>
      </c>
      <c r="K184" s="9">
        <f>VLOOKUP(B184, Sheet2!A:AW, 43, FALSE)</f>
        <v>-0.841195471</v>
      </c>
      <c r="L184" s="9">
        <f>VLOOKUP(B184, Sheet2!A:AW, 44, FALSE)</f>
        <v>-1.227858055</v>
      </c>
      <c r="M184" s="9">
        <f>VLOOKUP(B184, Sheet2!A:AW, 45, FALSE)</f>
        <v>122</v>
      </c>
      <c r="N184" s="9">
        <f>VLOOKUP(B184, Sheet2!A:AW, 46, FALSE)</f>
        <v>710</v>
      </c>
      <c r="O184" s="9">
        <f>VLOOKUP(B184, Sheet2!A:AW, 47, FALSE)</f>
        <v>145</v>
      </c>
      <c r="P184" s="9">
        <f>VLOOKUP(B184, Sheet2!A:AW, 48, FALSE)</f>
        <v>170</v>
      </c>
      <c r="Q184" s="7">
        <f t="shared" si="3"/>
        <v>0.7889229624</v>
      </c>
      <c r="R184" s="8">
        <f t="shared" si="4"/>
        <v>71.00306662</v>
      </c>
      <c r="S184" s="8">
        <f t="shared" si="5"/>
        <v>0.7606602189</v>
      </c>
      <c r="T184" s="5"/>
      <c r="U184" s="5"/>
      <c r="V184" s="5"/>
      <c r="W184" s="5"/>
      <c r="X184" s="5"/>
      <c r="Y184" s="5"/>
      <c r="Z184" s="5"/>
      <c r="AA184" s="5"/>
    </row>
    <row r="185">
      <c r="A185" s="6">
        <v>184.0</v>
      </c>
      <c r="B185" s="6" t="s">
        <v>202</v>
      </c>
      <c r="C185" s="4">
        <v>0.801</v>
      </c>
      <c r="D185" s="6">
        <v>272.0</v>
      </c>
      <c r="E185" s="6">
        <v>-1.08509048</v>
      </c>
      <c r="F185" s="6">
        <v>-0.917307</v>
      </c>
      <c r="G185" s="6">
        <v>-1.6229242</v>
      </c>
      <c r="H185" s="7">
        <f t="shared" si="1"/>
        <v>0.7682891065</v>
      </c>
      <c r="I185" s="8">
        <f t="shared" si="2"/>
        <v>69.14601958</v>
      </c>
      <c r="J185" s="5">
        <f>VLOOKUP(B185, Sheet2!A:AW, 42, FALSE)</f>
        <v>-1.019298279</v>
      </c>
      <c r="K185" s="9">
        <f>VLOOKUP(B185, Sheet2!A:AW, 43, FALSE)</f>
        <v>-0.814770482</v>
      </c>
      <c r="L185" s="9">
        <f>VLOOKUP(B185, Sheet2!A:AW, 44, FALSE)</f>
        <v>-1.153570873</v>
      </c>
      <c r="M185" s="9">
        <f>VLOOKUP(B185, Sheet2!A:AW, 45, FALSE)</f>
        <v>144</v>
      </c>
      <c r="N185" s="9">
        <f>VLOOKUP(B185, Sheet2!A:AW, 46, FALSE)</f>
        <v>716</v>
      </c>
      <c r="O185" s="9">
        <f>VLOOKUP(B185, Sheet2!A:AW, 47, FALSE)</f>
        <v>213</v>
      </c>
      <c r="P185" s="9">
        <f>VLOOKUP(B185, Sheet2!A:AW, 48, FALSE)</f>
        <v>149</v>
      </c>
      <c r="Q185" s="7">
        <f t="shared" si="3"/>
        <v>0.7611005333</v>
      </c>
      <c r="R185" s="8">
        <f t="shared" si="4"/>
        <v>68.499048</v>
      </c>
      <c r="S185" s="8">
        <f t="shared" si="5"/>
        <v>0.6469715867</v>
      </c>
      <c r="T185" s="5"/>
      <c r="U185" s="5"/>
      <c r="V185" s="5"/>
      <c r="W185" s="5"/>
      <c r="X185" s="5"/>
      <c r="Y185" s="5"/>
      <c r="Z185" s="5"/>
      <c r="AA185" s="5"/>
    </row>
    <row r="186">
      <c r="A186" s="6">
        <v>185.0</v>
      </c>
      <c r="B186" s="6" t="s">
        <v>203</v>
      </c>
      <c r="C186" s="4">
        <v>0.797</v>
      </c>
      <c r="D186" s="6">
        <v>377.0</v>
      </c>
      <c r="E186" s="6">
        <v>-1.04716638</v>
      </c>
      <c r="F186" s="6">
        <v>-0.8781084</v>
      </c>
      <c r="G186" s="6">
        <v>-1.7429009</v>
      </c>
      <c r="H186" s="7">
        <f t="shared" si="1"/>
        <v>0.7624925888</v>
      </c>
      <c r="I186" s="8">
        <f t="shared" si="2"/>
        <v>68.62433299</v>
      </c>
      <c r="J186" s="5">
        <f>VLOOKUP(B186, Sheet2!A:AW, 42, FALSE)</f>
        <v>-1.068143654</v>
      </c>
      <c r="K186" s="9">
        <f>VLOOKUP(B186, Sheet2!A:AW, 43, FALSE)</f>
        <v>-0.793232571</v>
      </c>
      <c r="L186" s="9">
        <f>VLOOKUP(B186, Sheet2!A:AW, 44, FALSE)</f>
        <v>-1.159015085</v>
      </c>
      <c r="M186" s="9">
        <f>VLOOKUP(B186, Sheet2!A:AW, 45, FALSE)</f>
        <v>115</v>
      </c>
      <c r="N186" s="9">
        <f>VLOOKUP(B186, Sheet2!A:AW, 46, FALSE)</f>
        <v>797</v>
      </c>
      <c r="O186" s="9">
        <f>VLOOKUP(B186, Sheet2!A:AW, 47, FALSE)</f>
        <v>224</v>
      </c>
      <c r="P186" s="9">
        <f>VLOOKUP(B186, Sheet2!A:AW, 48, FALSE)</f>
        <v>222</v>
      </c>
      <c r="Q186" s="7">
        <f t="shared" si="3"/>
        <v>0.7557403291</v>
      </c>
      <c r="R186" s="8">
        <f t="shared" si="4"/>
        <v>68.01662962</v>
      </c>
      <c r="S186" s="8">
        <f t="shared" si="5"/>
        <v>0.6077033703</v>
      </c>
      <c r="T186" s="5"/>
      <c r="U186" s="5"/>
      <c r="V186" s="5"/>
      <c r="W186" s="5"/>
      <c r="X186" s="5"/>
      <c r="Y186" s="5"/>
      <c r="Z186" s="5"/>
      <c r="AA186" s="5"/>
    </row>
    <row r="187">
      <c r="A187" s="6">
        <v>186.0</v>
      </c>
      <c r="B187" s="6" t="s">
        <v>204</v>
      </c>
      <c r="C187" s="4">
        <v>0.801</v>
      </c>
      <c r="D187" s="6">
        <v>110.0</v>
      </c>
      <c r="E187" s="6">
        <v>-1.06067085</v>
      </c>
      <c r="F187" s="6">
        <v>-0.9892257</v>
      </c>
      <c r="G187" s="6">
        <v>-1.8476572</v>
      </c>
      <c r="H187" s="7">
        <f t="shared" si="1"/>
        <v>0.799205652</v>
      </c>
      <c r="I187" s="8">
        <f t="shared" si="2"/>
        <v>71.92850868</v>
      </c>
      <c r="J187" s="5">
        <f>VLOOKUP(B187, Sheet2!A:AW, 42, FALSE)</f>
        <v>-1.115034959</v>
      </c>
      <c r="K187" s="9">
        <f>VLOOKUP(B187, Sheet2!A:AW, 43, FALSE)</f>
        <v>-0.871784397</v>
      </c>
      <c r="L187" s="9">
        <f>VLOOKUP(B187, Sheet2!A:AW, 44, FALSE)</f>
        <v>-1.132597075</v>
      </c>
      <c r="M187" s="9">
        <f>VLOOKUP(B187, Sheet2!A:AW, 45, FALSE)</f>
        <v>29</v>
      </c>
      <c r="N187" s="9">
        <f>VLOOKUP(B187, Sheet2!A:AW, 46, FALSE)</f>
        <v>370</v>
      </c>
      <c r="O187" s="9">
        <f>VLOOKUP(B187, Sheet2!A:AW, 47, FALSE)</f>
        <v>98</v>
      </c>
      <c r="P187" s="9">
        <f>VLOOKUP(B187, Sheet2!A:AW, 48, FALSE)</f>
        <v>135</v>
      </c>
      <c r="Q187" s="7">
        <f t="shared" si="3"/>
        <v>0.7924579889</v>
      </c>
      <c r="R187" s="8">
        <f t="shared" si="4"/>
        <v>71.321219</v>
      </c>
      <c r="S187" s="8">
        <f t="shared" si="5"/>
        <v>0.6072896795</v>
      </c>
      <c r="T187" s="5"/>
      <c r="U187" s="5"/>
      <c r="V187" s="5"/>
      <c r="W187" s="5"/>
      <c r="X187" s="5"/>
      <c r="Y187" s="5"/>
      <c r="Z187" s="5"/>
      <c r="AA187" s="5"/>
    </row>
    <row r="188">
      <c r="A188" s="6">
        <v>187.0</v>
      </c>
      <c r="B188" s="6" t="s">
        <v>205</v>
      </c>
      <c r="C188" s="4">
        <v>0.884</v>
      </c>
      <c r="D188" s="6">
        <v>187.0</v>
      </c>
      <c r="E188" s="6">
        <v>-1.11126919</v>
      </c>
      <c r="F188" s="6">
        <v>-1.0802265</v>
      </c>
      <c r="G188" s="6">
        <v>-1.9716251</v>
      </c>
      <c r="H188" s="7">
        <f t="shared" si="1"/>
        <v>0.8648268931</v>
      </c>
      <c r="I188" s="8">
        <f t="shared" si="2"/>
        <v>77.83442038</v>
      </c>
      <c r="J188" s="5">
        <f>VLOOKUP(B188, Sheet2!A:AW, 42, FALSE)</f>
        <v>-1.060084392</v>
      </c>
      <c r="K188" s="9">
        <f>VLOOKUP(B188, Sheet2!A:AW, 43, FALSE)</f>
        <v>-0.924189673</v>
      </c>
      <c r="L188" s="9">
        <f>VLOOKUP(B188, Sheet2!A:AW, 44, FALSE)</f>
        <v>-1.199597495</v>
      </c>
      <c r="M188" s="9">
        <f>VLOOKUP(B188, Sheet2!A:AW, 45, FALSE)</f>
        <v>102</v>
      </c>
      <c r="N188" s="9">
        <f>VLOOKUP(B188, Sheet2!A:AW, 46, FALSE)</f>
        <v>681</v>
      </c>
      <c r="O188" s="9">
        <f>VLOOKUP(B188, Sheet2!A:AW, 47, FALSE)</f>
        <v>110</v>
      </c>
      <c r="P188" s="9">
        <f>VLOOKUP(B188, Sheet2!A:AW, 48, FALSE)</f>
        <v>113</v>
      </c>
      <c r="Q188" s="7">
        <f t="shared" si="3"/>
        <v>0.8588132044</v>
      </c>
      <c r="R188" s="8">
        <f t="shared" si="4"/>
        <v>77.29318839</v>
      </c>
      <c r="S188" s="8">
        <f t="shared" si="5"/>
        <v>0.541231987</v>
      </c>
      <c r="T188" s="5"/>
      <c r="U188" s="5"/>
      <c r="V188" s="5"/>
      <c r="W188" s="5"/>
      <c r="X188" s="5"/>
      <c r="Y188" s="5"/>
      <c r="Z188" s="5"/>
      <c r="AA188" s="5"/>
    </row>
    <row r="189">
      <c r="A189" s="6">
        <v>188.0</v>
      </c>
      <c r="B189" s="6" t="s">
        <v>206</v>
      </c>
      <c r="C189" s="4">
        <v>0.768</v>
      </c>
      <c r="D189" s="6">
        <v>147.0</v>
      </c>
      <c r="E189" s="6">
        <v>-1.02708756</v>
      </c>
      <c r="F189" s="6">
        <v>-1.0542371</v>
      </c>
      <c r="G189" s="6">
        <v>-1.7373471</v>
      </c>
      <c r="H189" s="7">
        <f t="shared" si="1"/>
        <v>0.7908403382</v>
      </c>
      <c r="I189" s="8">
        <f t="shared" si="2"/>
        <v>71.17563044</v>
      </c>
      <c r="J189" s="5">
        <f>VLOOKUP(B189, Sheet2!A:AW, 42, FALSE)</f>
        <v>-1.052268947</v>
      </c>
      <c r="K189" s="9">
        <f>VLOOKUP(B189, Sheet2!A:AW, 43, FALSE)</f>
        <v>-0.86802175</v>
      </c>
      <c r="L189" s="9">
        <f>VLOOKUP(B189, Sheet2!A:AW, 44, FALSE)</f>
        <v>-1.153686973</v>
      </c>
      <c r="M189" s="9">
        <f>VLOOKUP(B189, Sheet2!A:AW, 45, FALSE)</f>
        <v>52</v>
      </c>
      <c r="N189" s="9">
        <f>VLOOKUP(B189, Sheet2!A:AW, 46, FALSE)</f>
        <v>483</v>
      </c>
      <c r="O189" s="9">
        <f>VLOOKUP(B189, Sheet2!A:AW, 47, FALSE)</f>
        <v>112</v>
      </c>
      <c r="P189" s="9">
        <f>VLOOKUP(B189, Sheet2!A:AW, 48, FALSE)</f>
        <v>130</v>
      </c>
      <c r="Q189" s="7">
        <f t="shared" si="3"/>
        <v>0.7855175499</v>
      </c>
      <c r="R189" s="8">
        <f t="shared" si="4"/>
        <v>70.69657949</v>
      </c>
      <c r="S189" s="8">
        <f t="shared" si="5"/>
        <v>0.4790509461</v>
      </c>
      <c r="T189" s="5"/>
      <c r="U189" s="5"/>
      <c r="V189" s="5"/>
      <c r="W189" s="5"/>
      <c r="X189" s="5"/>
      <c r="Y189" s="5"/>
      <c r="Z189" s="5"/>
      <c r="AA189" s="5"/>
    </row>
    <row r="190">
      <c r="A190" s="6">
        <v>189.0</v>
      </c>
      <c r="B190" s="6" t="s">
        <v>207</v>
      </c>
      <c r="C190" s="4">
        <v>0.813</v>
      </c>
      <c r="D190" s="6">
        <v>136.0</v>
      </c>
      <c r="E190" s="6">
        <v>-1.06815694</v>
      </c>
      <c r="F190" s="6">
        <v>-0.9577601</v>
      </c>
      <c r="G190" s="6">
        <v>-1.8708235</v>
      </c>
      <c r="H190" s="7">
        <f t="shared" si="1"/>
        <v>0.7978763472</v>
      </c>
      <c r="I190" s="8">
        <f t="shared" si="2"/>
        <v>71.80887124</v>
      </c>
      <c r="J190" s="5">
        <f>VLOOKUP(B190, Sheet2!A:AW, 42, FALSE)</f>
        <v>-1.113143273</v>
      </c>
      <c r="K190" s="9">
        <f>VLOOKUP(B190, Sheet2!A:AW, 43, FALSE)</f>
        <v>-0.853845027</v>
      </c>
      <c r="L190" s="9">
        <f>VLOOKUP(B190, Sheet2!A:AW, 44, FALSE)</f>
        <v>-1.109695687</v>
      </c>
      <c r="M190" s="9">
        <f>VLOOKUP(B190, Sheet2!A:AW, 45, FALSE)</f>
        <v>61</v>
      </c>
      <c r="N190" s="9">
        <f>VLOOKUP(B190, Sheet2!A:AW, 46, FALSE)</f>
        <v>381</v>
      </c>
      <c r="O190" s="9">
        <f>VLOOKUP(B190, Sheet2!A:AW, 47, FALSE)</f>
        <v>110</v>
      </c>
      <c r="P190" s="9">
        <f>VLOOKUP(B190, Sheet2!A:AW, 48, FALSE)</f>
        <v>111</v>
      </c>
      <c r="Q190" s="7">
        <f t="shared" si="3"/>
        <v>0.7929599707</v>
      </c>
      <c r="R190" s="8">
        <f t="shared" si="4"/>
        <v>71.36639736</v>
      </c>
      <c r="S190" s="8">
        <f t="shared" si="5"/>
        <v>0.4424738787</v>
      </c>
      <c r="T190" s="5"/>
      <c r="U190" s="5"/>
      <c r="V190" s="5"/>
      <c r="W190" s="5"/>
      <c r="X190" s="5"/>
      <c r="Y190" s="5"/>
      <c r="Z190" s="5"/>
      <c r="AA190" s="5"/>
    </row>
    <row r="191">
      <c r="A191" s="6">
        <v>190.0</v>
      </c>
      <c r="B191" s="6" t="s">
        <v>208</v>
      </c>
      <c r="C191" s="4">
        <v>0.775</v>
      </c>
      <c r="D191" s="6">
        <v>215.0</v>
      </c>
      <c r="E191" s="6">
        <v>-1.09618792</v>
      </c>
      <c r="F191" s="6">
        <v>-0.9917715</v>
      </c>
      <c r="G191" s="6">
        <v>-1.8514479</v>
      </c>
      <c r="H191" s="7">
        <f t="shared" si="1"/>
        <v>0.8201055822</v>
      </c>
      <c r="I191" s="8">
        <f t="shared" si="2"/>
        <v>73.8095024</v>
      </c>
      <c r="J191" s="5">
        <f>VLOOKUP(B191, Sheet2!A:AW, 42, FALSE)</f>
        <v>-1.097628024</v>
      </c>
      <c r="K191" s="9">
        <f>VLOOKUP(B191, Sheet2!A:AW, 43, FALSE)</f>
        <v>-0.870403647</v>
      </c>
      <c r="L191" s="9">
        <f>VLOOKUP(B191, Sheet2!A:AW, 44, FALSE)</f>
        <v>-1.17673412</v>
      </c>
      <c r="M191" s="9">
        <f>VLOOKUP(B191, Sheet2!A:AW, 45, FALSE)</f>
        <v>58</v>
      </c>
      <c r="N191" s="9">
        <f>VLOOKUP(B191, Sheet2!A:AW, 46, FALSE)</f>
        <v>557</v>
      </c>
      <c r="O191" s="9">
        <f>VLOOKUP(B191, Sheet2!A:AW, 47, FALSE)</f>
        <v>103</v>
      </c>
      <c r="P191" s="9">
        <f>VLOOKUP(B191, Sheet2!A:AW, 48, FALSE)</f>
        <v>156</v>
      </c>
      <c r="Q191" s="7">
        <f t="shared" si="3"/>
        <v>0.8152751668</v>
      </c>
      <c r="R191" s="8">
        <f t="shared" si="4"/>
        <v>73.37476501</v>
      </c>
      <c r="S191" s="8">
        <f t="shared" si="5"/>
        <v>0.4347373893</v>
      </c>
      <c r="T191" s="5"/>
      <c r="U191" s="5"/>
      <c r="V191" s="5"/>
      <c r="W191" s="5"/>
      <c r="X191" s="5"/>
      <c r="Y191" s="5"/>
      <c r="Z191" s="5"/>
      <c r="AA191" s="5"/>
    </row>
    <row r="192">
      <c r="A192" s="6">
        <v>191.0</v>
      </c>
      <c r="B192" s="6" t="s">
        <v>209</v>
      </c>
      <c r="C192" s="4">
        <v>0.774</v>
      </c>
      <c r="D192" s="6">
        <v>201.0</v>
      </c>
      <c r="E192" s="6">
        <v>-1.06672219</v>
      </c>
      <c r="F192" s="6">
        <v>-1.0179846</v>
      </c>
      <c r="G192" s="6">
        <v>-1.6878363</v>
      </c>
      <c r="H192" s="7">
        <f t="shared" si="1"/>
        <v>0.7933897893</v>
      </c>
      <c r="I192" s="8">
        <f t="shared" si="2"/>
        <v>71.40508104</v>
      </c>
      <c r="J192" s="5">
        <f>VLOOKUP(B192, Sheet2!A:AW, 42, FALSE)</f>
        <v>-1.068127363</v>
      </c>
      <c r="K192" s="9">
        <f>VLOOKUP(B192, Sheet2!A:AW, 43, FALSE)</f>
        <v>-0.798603295</v>
      </c>
      <c r="L192" s="9">
        <f>VLOOKUP(B192, Sheet2!A:AW, 44, FALSE)</f>
        <v>-1.174673819</v>
      </c>
      <c r="M192" s="9">
        <f>VLOOKUP(B192, Sheet2!A:AW, 45, FALSE)</f>
        <v>89</v>
      </c>
      <c r="N192" s="9">
        <f>VLOOKUP(B192, Sheet2!A:AW, 46, FALSE)</f>
        <v>593</v>
      </c>
      <c r="O192" s="9">
        <f>VLOOKUP(B192, Sheet2!A:AW, 47, FALSE)</f>
        <v>115</v>
      </c>
      <c r="P192" s="9">
        <f>VLOOKUP(B192, Sheet2!A:AW, 48, FALSE)</f>
        <v>145</v>
      </c>
      <c r="Q192" s="7">
        <f t="shared" si="3"/>
        <v>0.7886622551</v>
      </c>
      <c r="R192" s="8">
        <f t="shared" si="4"/>
        <v>70.97960296</v>
      </c>
      <c r="S192" s="8">
        <f t="shared" si="5"/>
        <v>0.4254780752</v>
      </c>
      <c r="T192" s="5"/>
      <c r="U192" s="5"/>
      <c r="V192" s="5"/>
      <c r="W192" s="5"/>
      <c r="X192" s="5"/>
      <c r="Y192" s="5"/>
      <c r="Z192" s="5"/>
      <c r="AA192" s="5"/>
    </row>
    <row r="193">
      <c r="A193" s="6">
        <v>192.0</v>
      </c>
      <c r="B193" s="6" t="s">
        <v>210</v>
      </c>
      <c r="C193" s="4">
        <v>0.805</v>
      </c>
      <c r="D193" s="6">
        <v>246.0</v>
      </c>
      <c r="E193" s="6">
        <v>-1.05401559</v>
      </c>
      <c r="F193" s="6">
        <v>-1.0265212</v>
      </c>
      <c r="G193" s="6">
        <v>-1.8777579</v>
      </c>
      <c r="H193" s="7">
        <f t="shared" si="1"/>
        <v>0.817230003</v>
      </c>
      <c r="I193" s="8">
        <f t="shared" si="2"/>
        <v>73.55070027</v>
      </c>
      <c r="J193" s="5">
        <f>VLOOKUP(B193, Sheet2!A:AW, 42, FALSE)</f>
        <v>-1.154722644</v>
      </c>
      <c r="K193" s="9">
        <f>VLOOKUP(B193, Sheet2!A:AW, 43, FALSE)</f>
        <v>-0.853989318</v>
      </c>
      <c r="L193" s="9">
        <f>VLOOKUP(B193, Sheet2!A:AW, 44, FALSE)</f>
        <v>-1.170049514</v>
      </c>
      <c r="M193" s="9">
        <f>VLOOKUP(B193, Sheet2!A:AW, 45, FALSE)</f>
        <v>65</v>
      </c>
      <c r="N193" s="9">
        <f>VLOOKUP(B193, Sheet2!A:AW, 46, FALSE)</f>
        <v>597</v>
      </c>
      <c r="O193" s="9">
        <f>VLOOKUP(B193, Sheet2!A:AW, 47, FALSE)</f>
        <v>175</v>
      </c>
      <c r="P193" s="9">
        <f>VLOOKUP(B193, Sheet2!A:AW, 48, FALSE)</f>
        <v>170</v>
      </c>
      <c r="Q193" s="7">
        <f t="shared" si="3"/>
        <v>0.8126509331</v>
      </c>
      <c r="R193" s="8">
        <f t="shared" si="4"/>
        <v>73.13858398</v>
      </c>
      <c r="S193" s="8">
        <f t="shared" si="5"/>
        <v>0.4121162899</v>
      </c>
      <c r="T193" s="5"/>
      <c r="U193" s="5"/>
      <c r="V193" s="5"/>
      <c r="W193" s="5"/>
      <c r="X193" s="5"/>
      <c r="Y193" s="5"/>
      <c r="Z193" s="5"/>
      <c r="AA193" s="5"/>
    </row>
    <row r="194">
      <c r="A194" s="6">
        <v>193.0</v>
      </c>
      <c r="B194" s="6" t="s">
        <v>211</v>
      </c>
      <c r="C194" s="4">
        <v>0.811</v>
      </c>
      <c r="D194" s="6">
        <v>305.0</v>
      </c>
      <c r="E194" s="6">
        <v>-1.12622473</v>
      </c>
      <c r="F194" s="6">
        <v>-0.9006956</v>
      </c>
      <c r="G194" s="6">
        <v>-1.7982306</v>
      </c>
      <c r="H194" s="7">
        <f t="shared" si="1"/>
        <v>0.8048817297</v>
      </c>
      <c r="I194" s="8">
        <f t="shared" si="2"/>
        <v>72.43935567</v>
      </c>
      <c r="J194" s="5">
        <f>VLOOKUP(B194, Sheet2!A:AW, 42, FALSE)</f>
        <v>-1.11018562</v>
      </c>
      <c r="K194" s="9">
        <f>VLOOKUP(B194, Sheet2!A:AW, 43, FALSE)</f>
        <v>-0.895158954</v>
      </c>
      <c r="L194" s="9">
        <f>VLOOKUP(B194, Sheet2!A:AW, 44, FALSE)</f>
        <v>-1.103612385</v>
      </c>
      <c r="M194" s="9">
        <f>VLOOKUP(B194, Sheet2!A:AW, 45, FALSE)</f>
        <v>41</v>
      </c>
      <c r="N194" s="9">
        <f>VLOOKUP(B194, Sheet2!A:AW, 46, FALSE)</f>
        <v>567</v>
      </c>
      <c r="O194" s="9">
        <f>VLOOKUP(B194, Sheet2!A:AW, 47, FALSE)</f>
        <v>161</v>
      </c>
      <c r="P194" s="9">
        <f>VLOOKUP(B194, Sheet2!A:AW, 48, FALSE)</f>
        <v>156</v>
      </c>
      <c r="Q194" s="7">
        <f t="shared" si="3"/>
        <v>0.8003870334</v>
      </c>
      <c r="R194" s="8">
        <f t="shared" si="4"/>
        <v>72.03483301</v>
      </c>
      <c r="S194" s="8">
        <f t="shared" si="5"/>
        <v>0.4045226599</v>
      </c>
      <c r="T194" s="5"/>
      <c r="U194" s="5"/>
      <c r="V194" s="5"/>
      <c r="W194" s="5"/>
      <c r="X194" s="5"/>
      <c r="Y194" s="5"/>
      <c r="Z194" s="5"/>
      <c r="AA194" s="5"/>
    </row>
    <row r="195">
      <c r="A195" s="6">
        <v>194.0</v>
      </c>
      <c r="B195" s="6" t="s">
        <v>212</v>
      </c>
      <c r="C195" s="4">
        <v>0.754</v>
      </c>
      <c r="D195" s="6">
        <v>300.0</v>
      </c>
      <c r="E195" s="6">
        <v>-0.95532777</v>
      </c>
      <c r="F195" s="6">
        <v>-0.9877587</v>
      </c>
      <c r="G195" s="6">
        <v>-1.8594629</v>
      </c>
      <c r="H195" s="7">
        <f t="shared" si="1"/>
        <v>0.7662220348</v>
      </c>
      <c r="I195" s="8">
        <f t="shared" si="2"/>
        <v>68.95998313</v>
      </c>
      <c r="J195" s="5">
        <f>VLOOKUP(B195, Sheet2!A:AW, 42, FALSE)</f>
        <v>-1.017264156</v>
      </c>
      <c r="K195" s="9">
        <f>VLOOKUP(B195, Sheet2!A:AW, 43, FALSE)</f>
        <v>-0.788320327</v>
      </c>
      <c r="L195" s="9">
        <f>VLOOKUP(B195, Sheet2!A:AW, 44, FALSE)</f>
        <v>-1.21413807</v>
      </c>
      <c r="M195" s="9">
        <f>VLOOKUP(B195, Sheet2!A:AW, 45, FALSE)</f>
        <v>148</v>
      </c>
      <c r="N195" s="9">
        <f>VLOOKUP(B195, Sheet2!A:AW, 46, FALSE)</f>
        <v>651</v>
      </c>
      <c r="O195" s="9">
        <f>VLOOKUP(B195, Sheet2!A:AW, 47, FALSE)</f>
        <v>157</v>
      </c>
      <c r="P195" s="9">
        <f>VLOOKUP(B195, Sheet2!A:AW, 48, FALSE)</f>
        <v>160</v>
      </c>
      <c r="Q195" s="7">
        <f t="shared" si="3"/>
        <v>0.7626106544</v>
      </c>
      <c r="R195" s="8">
        <f t="shared" si="4"/>
        <v>68.63495889</v>
      </c>
      <c r="S195" s="8">
        <f t="shared" si="5"/>
        <v>0.3250242348</v>
      </c>
      <c r="T195" s="5"/>
      <c r="U195" s="5"/>
      <c r="V195" s="5"/>
      <c r="W195" s="5"/>
      <c r="X195" s="5"/>
      <c r="Y195" s="5"/>
      <c r="Z195" s="5"/>
      <c r="AA195" s="5"/>
    </row>
    <row r="196">
      <c r="A196" s="6">
        <v>195.0</v>
      </c>
      <c r="B196" s="6" t="s">
        <v>213</v>
      </c>
      <c r="C196" s="4">
        <v>0.745</v>
      </c>
      <c r="D196" s="6">
        <v>228.0</v>
      </c>
      <c r="E196" s="6">
        <v>-0.99259356</v>
      </c>
      <c r="F196" s="6">
        <v>-0.9384283</v>
      </c>
      <c r="G196" s="6">
        <v>-1.6789442</v>
      </c>
      <c r="H196" s="7">
        <f t="shared" si="1"/>
        <v>0.7411552389</v>
      </c>
      <c r="I196" s="8">
        <f t="shared" si="2"/>
        <v>66.7039715</v>
      </c>
      <c r="J196" s="5">
        <f>VLOOKUP(B196, Sheet2!A:AW, 42, FALSE)</f>
        <v>-1.069293619</v>
      </c>
      <c r="K196" s="9">
        <f>VLOOKUP(B196, Sheet2!A:AW, 43, FALSE)</f>
        <v>-0.879118217</v>
      </c>
      <c r="L196" s="9">
        <f>VLOOKUP(B196, Sheet2!A:AW, 44, FALSE)</f>
        <v>-1.100214395</v>
      </c>
      <c r="M196" s="9">
        <f>VLOOKUP(B196, Sheet2!A:AW, 45, FALSE)</f>
        <v>56</v>
      </c>
      <c r="N196" s="9">
        <f>VLOOKUP(B196, Sheet2!A:AW, 46, FALSE)</f>
        <v>508</v>
      </c>
      <c r="O196" s="9">
        <f>VLOOKUP(B196, Sheet2!A:AW, 47, FALSE)</f>
        <v>183</v>
      </c>
      <c r="P196" s="9">
        <f>VLOOKUP(B196, Sheet2!A:AW, 48, FALSE)</f>
        <v>209</v>
      </c>
      <c r="Q196" s="7">
        <f t="shared" si="3"/>
        <v>0.7385161617</v>
      </c>
      <c r="R196" s="8">
        <f t="shared" si="4"/>
        <v>66.46645455</v>
      </c>
      <c r="S196" s="8">
        <f t="shared" si="5"/>
        <v>0.237516945</v>
      </c>
      <c r="T196" s="5"/>
      <c r="U196" s="5"/>
      <c r="V196" s="5"/>
      <c r="W196" s="5"/>
      <c r="X196" s="5"/>
      <c r="Y196" s="5"/>
      <c r="Z196" s="5"/>
      <c r="AA196" s="5"/>
    </row>
    <row r="197">
      <c r="A197" s="6">
        <v>196.0</v>
      </c>
      <c r="B197" s="6" t="s">
        <v>214</v>
      </c>
      <c r="C197" s="4">
        <v>0.824</v>
      </c>
      <c r="D197" s="6">
        <v>169.0</v>
      </c>
      <c r="E197" s="6">
        <v>-1.15290418</v>
      </c>
      <c r="F197" s="6">
        <v>-0.9717224</v>
      </c>
      <c r="G197" s="6">
        <v>-1.6194085</v>
      </c>
      <c r="H197" s="7">
        <f t="shared" si="1"/>
        <v>0.8057100326</v>
      </c>
      <c r="I197" s="8">
        <f t="shared" si="2"/>
        <v>72.51390294</v>
      </c>
      <c r="J197" s="5">
        <f>VLOOKUP(B197, Sheet2!A:AW, 42, FALSE)</f>
        <v>-1.079640105</v>
      </c>
      <c r="K197" s="9">
        <f>VLOOKUP(B197, Sheet2!A:AW, 43, FALSE)</f>
        <v>-0.896603555</v>
      </c>
      <c r="L197" s="9">
        <f>VLOOKUP(B197, Sheet2!A:AW, 44, FALSE)</f>
        <v>-1.175881314</v>
      </c>
      <c r="M197" s="9">
        <f>VLOOKUP(B197, Sheet2!A:AW, 45, FALSE)</f>
        <v>30</v>
      </c>
      <c r="N197" s="9">
        <f>VLOOKUP(B197, Sheet2!A:AW, 46, FALSE)</f>
        <v>559</v>
      </c>
      <c r="O197" s="9">
        <f>VLOOKUP(B197, Sheet2!A:AW, 47, FALSE)</f>
        <v>133</v>
      </c>
      <c r="P197" s="9">
        <f>VLOOKUP(B197, Sheet2!A:AW, 48, FALSE)</f>
        <v>158</v>
      </c>
      <c r="Q197" s="7">
        <f t="shared" si="3"/>
        <v>0.8031682563</v>
      </c>
      <c r="R197" s="8">
        <f t="shared" si="4"/>
        <v>72.28514306</v>
      </c>
      <c r="S197" s="8">
        <f t="shared" si="5"/>
        <v>0.2287598733</v>
      </c>
      <c r="T197" s="5"/>
      <c r="U197" s="5"/>
      <c r="V197" s="5"/>
      <c r="W197" s="5"/>
      <c r="X197" s="5"/>
      <c r="Y197" s="5"/>
      <c r="Z197" s="5"/>
      <c r="AA197" s="5"/>
    </row>
    <row r="198">
      <c r="A198" s="6">
        <v>197.0</v>
      </c>
      <c r="B198" s="6" t="s">
        <v>215</v>
      </c>
      <c r="C198" s="4">
        <v>0.805</v>
      </c>
      <c r="D198" s="6">
        <v>210.0</v>
      </c>
      <c r="E198" s="6">
        <v>-1.01050064</v>
      </c>
      <c r="F198" s="6">
        <v>-0.9589648</v>
      </c>
      <c r="G198" s="6">
        <v>-1.9072098</v>
      </c>
      <c r="H198" s="7">
        <f t="shared" si="1"/>
        <v>0.78278519</v>
      </c>
      <c r="I198" s="8">
        <f t="shared" si="2"/>
        <v>70.4506671</v>
      </c>
      <c r="J198" s="5">
        <f>VLOOKUP(B198, Sheet2!A:AW, 42, FALSE)</f>
        <v>-1.040397202</v>
      </c>
      <c r="K198" s="9">
        <f>VLOOKUP(B198, Sheet2!A:AW, 43, FALSE)</f>
        <v>-0.86858323</v>
      </c>
      <c r="L198" s="9">
        <f>VLOOKUP(B198, Sheet2!A:AW, 44, FALSE)</f>
        <v>-1.168650648</v>
      </c>
      <c r="M198" s="9">
        <f>VLOOKUP(B198, Sheet2!A:AW, 45, FALSE)</f>
        <v>67</v>
      </c>
      <c r="N198" s="9">
        <f>VLOOKUP(B198, Sheet2!A:AW, 46, FALSE)</f>
        <v>618</v>
      </c>
      <c r="O198" s="9">
        <f>VLOOKUP(B198, Sheet2!A:AW, 47, FALSE)</f>
        <v>150</v>
      </c>
      <c r="P198" s="9">
        <f>VLOOKUP(B198, Sheet2!A:AW, 48, FALSE)</f>
        <v>166</v>
      </c>
      <c r="Q198" s="7">
        <f t="shared" si="3"/>
        <v>0.7803174028</v>
      </c>
      <c r="R198" s="8">
        <f t="shared" si="4"/>
        <v>70.22856625</v>
      </c>
      <c r="S198" s="8">
        <f t="shared" si="5"/>
        <v>0.2221008469</v>
      </c>
      <c r="T198" s="5"/>
      <c r="U198" s="5"/>
      <c r="V198" s="5"/>
      <c r="W198" s="5"/>
      <c r="X198" s="5"/>
      <c r="Y198" s="5"/>
      <c r="Z198" s="5"/>
      <c r="AA198" s="5"/>
    </row>
    <row r="199">
      <c r="A199" s="6">
        <v>198.0</v>
      </c>
      <c r="B199" s="6" t="s">
        <v>216</v>
      </c>
      <c r="C199" s="4">
        <v>0.817</v>
      </c>
      <c r="D199" s="6">
        <v>180.0</v>
      </c>
      <c r="E199" s="6">
        <v>-1.02340831</v>
      </c>
      <c r="F199" s="6">
        <v>-1.0383683</v>
      </c>
      <c r="G199" s="6">
        <v>-1.8308851</v>
      </c>
      <c r="H199" s="7">
        <f t="shared" si="1"/>
        <v>0.7986420766</v>
      </c>
      <c r="I199" s="8">
        <f t="shared" si="2"/>
        <v>71.8777869</v>
      </c>
      <c r="J199" s="5">
        <f>VLOOKUP(B199, Sheet2!A:AW, 42, FALSE)</f>
        <v>-1.093195898</v>
      </c>
      <c r="K199" s="9">
        <f>VLOOKUP(B199, Sheet2!A:AW, 43, FALSE)</f>
        <v>-0.835423975</v>
      </c>
      <c r="L199" s="9">
        <f>VLOOKUP(B199, Sheet2!A:AW, 44, FALSE)</f>
        <v>-1.161583344</v>
      </c>
      <c r="M199" s="9">
        <f>VLOOKUP(B199, Sheet2!A:AW, 45, FALSE)</f>
        <v>63</v>
      </c>
      <c r="N199" s="9">
        <f>VLOOKUP(B199, Sheet2!A:AW, 46, FALSE)</f>
        <v>628</v>
      </c>
      <c r="O199" s="9">
        <f>VLOOKUP(B199, Sheet2!A:AW, 47, FALSE)</f>
        <v>148</v>
      </c>
      <c r="P199" s="9">
        <f>VLOOKUP(B199, Sheet2!A:AW, 48, FALSE)</f>
        <v>160</v>
      </c>
      <c r="Q199" s="7">
        <f t="shared" si="3"/>
        <v>0.7969648812</v>
      </c>
      <c r="R199" s="8">
        <f t="shared" si="4"/>
        <v>71.72683931</v>
      </c>
      <c r="S199" s="8">
        <f t="shared" si="5"/>
        <v>0.1509475892</v>
      </c>
      <c r="T199" s="5"/>
      <c r="U199" s="5"/>
      <c r="V199" s="5"/>
      <c r="W199" s="5"/>
      <c r="X199" s="5"/>
      <c r="Y199" s="5"/>
      <c r="Z199" s="5"/>
      <c r="AA199" s="5"/>
    </row>
    <row r="200">
      <c r="A200" s="6">
        <v>199.0</v>
      </c>
      <c r="B200" s="6" t="s">
        <v>217</v>
      </c>
      <c r="C200" s="4">
        <v>0.846</v>
      </c>
      <c r="D200" s="6">
        <v>226.0</v>
      </c>
      <c r="E200" s="6">
        <v>-1.01561907</v>
      </c>
      <c r="F200" s="6">
        <v>-1.0700567</v>
      </c>
      <c r="G200" s="6">
        <v>-1.9793196</v>
      </c>
      <c r="H200" s="7">
        <f t="shared" si="1"/>
        <v>0.8255695219</v>
      </c>
      <c r="I200" s="8">
        <f t="shared" si="2"/>
        <v>74.30125697</v>
      </c>
      <c r="J200" s="5">
        <f>VLOOKUP(B200, Sheet2!A:AW, 42, FALSE)</f>
        <v>-1.118230919</v>
      </c>
      <c r="K200" s="9">
        <f>VLOOKUP(B200, Sheet2!A:AW, 43, FALSE)</f>
        <v>-0.89931443</v>
      </c>
      <c r="L200" s="9">
        <f>VLOOKUP(B200, Sheet2!A:AW, 44, FALSE)</f>
        <v>-1.161277019</v>
      </c>
      <c r="M200" s="9">
        <f>VLOOKUP(B200, Sheet2!A:AW, 45, FALSE)</f>
        <v>58</v>
      </c>
      <c r="N200" s="9">
        <f>VLOOKUP(B200, Sheet2!A:AW, 46, FALSE)</f>
        <v>571</v>
      </c>
      <c r="O200" s="9">
        <f>VLOOKUP(B200, Sheet2!A:AW, 47, FALSE)</f>
        <v>103</v>
      </c>
      <c r="P200" s="9">
        <f>VLOOKUP(B200, Sheet2!A:AW, 48, FALSE)</f>
        <v>179</v>
      </c>
      <c r="Q200" s="7">
        <f t="shared" si="3"/>
        <v>0.8244347728</v>
      </c>
      <c r="R200" s="8">
        <f t="shared" si="4"/>
        <v>74.19912956</v>
      </c>
      <c r="S200" s="8">
        <f t="shared" si="5"/>
        <v>0.1021274174</v>
      </c>
      <c r="T200" s="5"/>
      <c r="U200" s="5"/>
      <c r="V200" s="5"/>
      <c r="W200" s="5"/>
      <c r="X200" s="5"/>
      <c r="Y200" s="5"/>
      <c r="Z200" s="5"/>
      <c r="AA200" s="5"/>
    </row>
    <row r="201">
      <c r="A201" s="6">
        <v>200.0</v>
      </c>
      <c r="B201" s="6" t="s">
        <v>218</v>
      </c>
      <c r="C201" s="4">
        <v>0.854</v>
      </c>
      <c r="D201" s="6">
        <v>237.0</v>
      </c>
      <c r="E201" s="6">
        <v>-1.12178358</v>
      </c>
      <c r="F201" s="6">
        <v>-1.0448292</v>
      </c>
      <c r="G201" s="6">
        <v>-1.788363</v>
      </c>
      <c r="H201" s="7">
        <f t="shared" si="1"/>
        <v>0.8381632222</v>
      </c>
      <c r="I201" s="8">
        <f t="shared" si="2"/>
        <v>75.43468999</v>
      </c>
      <c r="J201" s="5">
        <f>VLOOKUP(B201, Sheet2!A:AW, 42, FALSE)</f>
        <v>-1.132850367</v>
      </c>
      <c r="K201" s="9">
        <f>VLOOKUP(B201, Sheet2!A:AW, 43, FALSE)</f>
        <v>-0.785814274</v>
      </c>
      <c r="L201" s="9">
        <f>VLOOKUP(B201, Sheet2!A:AW, 44, FALSE)</f>
        <v>-1.243720621</v>
      </c>
      <c r="M201" s="9">
        <f>VLOOKUP(B201, Sheet2!A:AW, 45, FALSE)</f>
        <v>108</v>
      </c>
      <c r="N201" s="9">
        <f>VLOOKUP(B201, Sheet2!A:AW, 46, FALSE)</f>
        <v>707</v>
      </c>
      <c r="O201" s="9">
        <f>VLOOKUP(B201, Sheet2!A:AW, 47, FALSE)</f>
        <v>136</v>
      </c>
      <c r="P201" s="9">
        <f>VLOOKUP(B201, Sheet2!A:AW, 48, FALSE)</f>
        <v>145</v>
      </c>
      <c r="Q201" s="7">
        <f t="shared" si="3"/>
        <v>0.8370700599</v>
      </c>
      <c r="R201" s="8">
        <f t="shared" si="4"/>
        <v>75.33630539</v>
      </c>
      <c r="S201" s="8">
        <f t="shared" si="5"/>
        <v>0.09838459955</v>
      </c>
      <c r="T201" s="5"/>
      <c r="U201" s="5"/>
      <c r="V201" s="5"/>
      <c r="W201" s="5"/>
      <c r="X201" s="5"/>
      <c r="Y201" s="5"/>
      <c r="Z201" s="5"/>
      <c r="AA201" s="5"/>
    </row>
    <row r="202">
      <c r="A202" s="6">
        <v>201.0</v>
      </c>
      <c r="B202" s="6" t="s">
        <v>219</v>
      </c>
      <c r="C202" s="4">
        <v>0.797</v>
      </c>
      <c r="D202" s="6">
        <v>166.0</v>
      </c>
      <c r="E202" s="6">
        <v>-1.01372886</v>
      </c>
      <c r="F202" s="6">
        <v>-0.9567477</v>
      </c>
      <c r="G202" s="6">
        <v>-1.8893655</v>
      </c>
      <c r="H202" s="7">
        <f t="shared" si="1"/>
        <v>0.7790608449</v>
      </c>
      <c r="I202" s="8">
        <f t="shared" si="2"/>
        <v>70.11547604</v>
      </c>
      <c r="J202" s="5">
        <f>VLOOKUP(B202, Sheet2!A:AW, 42, FALSE)</f>
        <v>-1.099334754</v>
      </c>
      <c r="K202" s="9">
        <f>VLOOKUP(B202, Sheet2!A:AW, 43, FALSE)</f>
        <v>-0.803809005</v>
      </c>
      <c r="L202" s="9">
        <f>VLOOKUP(B202, Sheet2!A:AW, 44, FALSE)</f>
        <v>-1.076653672</v>
      </c>
      <c r="M202" s="9">
        <f>VLOOKUP(B202, Sheet2!A:AW, 45, FALSE)</f>
        <v>39</v>
      </c>
      <c r="N202" s="9">
        <f>VLOOKUP(B202, Sheet2!A:AW, 46, FALSE)</f>
        <v>486</v>
      </c>
      <c r="O202" s="9">
        <f>VLOOKUP(B202, Sheet2!A:AW, 47, FALSE)</f>
        <v>108</v>
      </c>
      <c r="P202" s="9">
        <f>VLOOKUP(B202, Sheet2!A:AW, 48, FALSE)</f>
        <v>127</v>
      </c>
      <c r="Q202" s="7">
        <f t="shared" si="3"/>
        <v>0.7782745837</v>
      </c>
      <c r="R202" s="8">
        <f t="shared" si="4"/>
        <v>70.04471254</v>
      </c>
      <c r="S202" s="8">
        <f t="shared" si="5"/>
        <v>0.07076350812</v>
      </c>
      <c r="T202" s="5"/>
      <c r="U202" s="5"/>
      <c r="V202" s="5"/>
      <c r="W202" s="5"/>
      <c r="X202" s="5"/>
      <c r="Y202" s="5"/>
      <c r="Z202" s="5"/>
      <c r="AA202" s="5"/>
    </row>
    <row r="203">
      <c r="A203" s="6">
        <v>202.0</v>
      </c>
      <c r="B203" s="6" t="s">
        <v>220</v>
      </c>
      <c r="C203" s="4">
        <v>0.825</v>
      </c>
      <c r="D203" s="6">
        <v>162.0</v>
      </c>
      <c r="E203" s="6">
        <v>-1.03012679</v>
      </c>
      <c r="F203" s="6">
        <v>-1.0138505</v>
      </c>
      <c r="G203" s="6">
        <v>-1.9544894</v>
      </c>
      <c r="H203" s="7">
        <f t="shared" si="1"/>
        <v>0.8097460191</v>
      </c>
      <c r="I203" s="8">
        <f t="shared" si="2"/>
        <v>72.87714172</v>
      </c>
      <c r="J203" s="5">
        <f>VLOOKUP(B203, Sheet2!A:AW, 42, FALSE)</f>
        <v>-1.162497478</v>
      </c>
      <c r="K203" s="9">
        <f>VLOOKUP(B203, Sheet2!A:AW, 43, FALSE)</f>
        <v>-0.803744987</v>
      </c>
      <c r="L203" s="9">
        <f>VLOOKUP(B203, Sheet2!A:AW, 44, FALSE)</f>
        <v>-1.237520254</v>
      </c>
      <c r="M203" s="9">
        <f>VLOOKUP(B203, Sheet2!A:AW, 45, FALSE)</f>
        <v>60</v>
      </c>
      <c r="N203" s="9">
        <f>VLOOKUP(B203, Sheet2!A:AW, 46, FALSE)</f>
        <v>386</v>
      </c>
      <c r="O203" s="9">
        <f>VLOOKUP(B203, Sheet2!A:AW, 47, FALSE)</f>
        <v>103</v>
      </c>
      <c r="P203" s="9">
        <f>VLOOKUP(B203, Sheet2!A:AW, 48, FALSE)</f>
        <v>136</v>
      </c>
      <c r="Q203" s="7">
        <f t="shared" si="3"/>
        <v>0.8089815462</v>
      </c>
      <c r="R203" s="8">
        <f t="shared" si="4"/>
        <v>72.80833916</v>
      </c>
      <c r="S203" s="8">
        <f t="shared" si="5"/>
        <v>0.06880255964</v>
      </c>
      <c r="T203" s="5"/>
      <c r="U203" s="5"/>
      <c r="V203" s="5"/>
      <c r="W203" s="5"/>
      <c r="X203" s="5"/>
      <c r="Y203" s="5"/>
      <c r="Z203" s="5"/>
      <c r="AA203" s="5"/>
    </row>
    <row r="204">
      <c r="A204" s="6">
        <v>203.0</v>
      </c>
      <c r="B204" s="6" t="s">
        <v>221</v>
      </c>
      <c r="C204" s="4">
        <v>0.782</v>
      </c>
      <c r="D204" s="6">
        <v>160.0</v>
      </c>
      <c r="E204" s="6">
        <v>-1.03343071</v>
      </c>
      <c r="F204" s="6">
        <v>-0.9515409</v>
      </c>
      <c r="G204" s="6">
        <v>-2.001546</v>
      </c>
      <c r="H204" s="7">
        <f t="shared" si="1"/>
        <v>0.7999297522</v>
      </c>
      <c r="I204" s="8">
        <f t="shared" si="2"/>
        <v>71.99367769</v>
      </c>
      <c r="J204" s="5">
        <f>VLOOKUP(B204, Sheet2!A:AW, 42, FALSE)</f>
        <v>-1.152946147</v>
      </c>
      <c r="K204" s="9">
        <f>VLOOKUP(B204, Sheet2!A:AW, 43, FALSE)</f>
        <v>-0.883629663</v>
      </c>
      <c r="L204" s="9">
        <f>VLOOKUP(B204, Sheet2!A:AW, 44, FALSE)</f>
        <v>-1.17103565</v>
      </c>
      <c r="M204" s="9">
        <f>VLOOKUP(B204, Sheet2!A:AW, 45, FALSE)</f>
        <v>50</v>
      </c>
      <c r="N204" s="9">
        <f>VLOOKUP(B204, Sheet2!A:AW, 46, FALSE)</f>
        <v>411</v>
      </c>
      <c r="O204" s="9">
        <f>VLOOKUP(B204, Sheet2!A:AW, 47, FALSE)</f>
        <v>135</v>
      </c>
      <c r="P204" s="9">
        <f>VLOOKUP(B204, Sheet2!A:AW, 48, FALSE)</f>
        <v>172</v>
      </c>
      <c r="Q204" s="7">
        <f t="shared" si="3"/>
        <v>0.79940849</v>
      </c>
      <c r="R204" s="8">
        <f t="shared" si="4"/>
        <v>71.9467641</v>
      </c>
      <c r="S204" s="8">
        <f t="shared" si="5"/>
        <v>0.04691359458</v>
      </c>
      <c r="T204" s="5"/>
      <c r="U204" s="5"/>
      <c r="V204" s="5"/>
      <c r="W204" s="5"/>
      <c r="X204" s="5"/>
      <c r="Y204" s="5"/>
      <c r="Z204" s="5"/>
      <c r="AA204" s="5"/>
    </row>
    <row r="205">
      <c r="A205" s="6">
        <v>204.0</v>
      </c>
      <c r="B205" s="6" t="s">
        <v>222</v>
      </c>
      <c r="C205" s="4">
        <v>0.768</v>
      </c>
      <c r="D205" s="6">
        <v>206.0</v>
      </c>
      <c r="E205" s="6">
        <v>-1.07625433</v>
      </c>
      <c r="F205" s="6">
        <v>-0.9497319</v>
      </c>
      <c r="G205" s="6">
        <v>-1.693173</v>
      </c>
      <c r="H205" s="7">
        <f t="shared" si="1"/>
        <v>0.7794503729</v>
      </c>
      <c r="I205" s="8">
        <f t="shared" si="2"/>
        <v>70.15053356</v>
      </c>
      <c r="J205" s="5">
        <f>VLOOKUP(B205, Sheet2!A:AW, 42, FALSE)</f>
        <v>-1.114980171</v>
      </c>
      <c r="K205" s="9">
        <f>VLOOKUP(B205, Sheet2!A:AW, 43, FALSE)</f>
        <v>-0.832052042</v>
      </c>
      <c r="L205" s="9">
        <f>VLOOKUP(B205, Sheet2!A:AW, 44, FALSE)</f>
        <v>-1.1343221</v>
      </c>
      <c r="M205" s="9">
        <f>VLOOKUP(B205, Sheet2!A:AW, 45, FALSE)</f>
        <v>63</v>
      </c>
      <c r="N205" s="9">
        <f>VLOOKUP(B205, Sheet2!A:AW, 46, FALSE)</f>
        <v>594</v>
      </c>
      <c r="O205" s="9">
        <f>VLOOKUP(B205, Sheet2!A:AW, 47, FALSE)</f>
        <v>164</v>
      </c>
      <c r="P205" s="9">
        <f>VLOOKUP(B205, Sheet2!A:AW, 48, FALSE)</f>
        <v>187</v>
      </c>
      <c r="Q205" s="7">
        <f t="shared" si="3"/>
        <v>0.7795654646</v>
      </c>
      <c r="R205" s="8">
        <f t="shared" si="4"/>
        <v>70.16089181</v>
      </c>
      <c r="S205" s="8">
        <f t="shared" si="5"/>
        <v>-0.01035825395</v>
      </c>
      <c r="T205" s="5"/>
      <c r="U205" s="5"/>
      <c r="V205" s="5"/>
      <c r="W205" s="5"/>
      <c r="X205" s="5"/>
      <c r="Y205" s="5"/>
      <c r="Z205" s="5"/>
      <c r="AA205" s="5"/>
    </row>
    <row r="206">
      <c r="A206" s="6">
        <v>205.0</v>
      </c>
      <c r="B206" s="6" t="s">
        <v>223</v>
      </c>
      <c r="C206" s="4">
        <v>0.795</v>
      </c>
      <c r="D206" s="6">
        <v>196.0</v>
      </c>
      <c r="E206" s="6">
        <v>-1.03549514</v>
      </c>
      <c r="F206" s="6">
        <v>-0.9760102</v>
      </c>
      <c r="G206" s="6">
        <v>-1.8497194</v>
      </c>
      <c r="H206" s="7">
        <f t="shared" si="1"/>
        <v>0.7896541722</v>
      </c>
      <c r="I206" s="8">
        <f t="shared" si="2"/>
        <v>71.0688755</v>
      </c>
      <c r="J206" s="5">
        <f>VLOOKUP(B206, Sheet2!A:AW, 42, FALSE)</f>
        <v>-1.05521484</v>
      </c>
      <c r="K206" s="9">
        <f>VLOOKUP(B206, Sheet2!A:AW, 43, FALSE)</f>
        <v>-0.853169783</v>
      </c>
      <c r="L206" s="9">
        <f>VLOOKUP(B206, Sheet2!A:AW, 44, FALSE)</f>
        <v>-1.141704206</v>
      </c>
      <c r="M206" s="9">
        <f>VLOOKUP(B206, Sheet2!A:AW, 45, FALSE)</f>
        <v>149</v>
      </c>
      <c r="N206" s="9">
        <f>VLOOKUP(B206, Sheet2!A:AW, 46, FALSE)</f>
        <v>648</v>
      </c>
      <c r="O206" s="9">
        <f>VLOOKUP(B206, Sheet2!A:AW, 47, FALSE)</f>
        <v>152</v>
      </c>
      <c r="P206" s="9">
        <f>VLOOKUP(B206, Sheet2!A:AW, 48, FALSE)</f>
        <v>162</v>
      </c>
      <c r="Q206" s="7">
        <f t="shared" si="3"/>
        <v>0.7903258556</v>
      </c>
      <c r="R206" s="8">
        <f t="shared" si="4"/>
        <v>71.12932701</v>
      </c>
      <c r="S206" s="8">
        <f t="shared" si="5"/>
        <v>-0.06045150591</v>
      </c>
      <c r="T206" s="5"/>
      <c r="U206" s="5"/>
      <c r="V206" s="5"/>
      <c r="W206" s="5"/>
      <c r="X206" s="5"/>
      <c r="Y206" s="5"/>
      <c r="Z206" s="5"/>
      <c r="AA206" s="5"/>
    </row>
    <row r="207">
      <c r="A207" s="6">
        <v>206.0</v>
      </c>
      <c r="B207" s="6" t="s">
        <v>224</v>
      </c>
      <c r="C207" s="4">
        <v>0.779</v>
      </c>
      <c r="D207" s="6">
        <v>298.0</v>
      </c>
      <c r="E207" s="6">
        <v>-0.96731754</v>
      </c>
      <c r="F207" s="6">
        <v>-1.0721854</v>
      </c>
      <c r="G207" s="6">
        <v>-1.9201416</v>
      </c>
      <c r="H207" s="7">
        <f t="shared" si="1"/>
        <v>0.8021402169</v>
      </c>
      <c r="I207" s="8">
        <f t="shared" si="2"/>
        <v>72.19261952</v>
      </c>
      <c r="J207" s="5">
        <f>VLOOKUP(B207, Sheet2!A:AW, 42, FALSE)</f>
        <v>-1.043255304</v>
      </c>
      <c r="K207" s="9">
        <f>VLOOKUP(B207, Sheet2!A:AW, 43, FALSE)</f>
        <v>-0.85298793</v>
      </c>
      <c r="L207" s="9">
        <f>VLOOKUP(B207, Sheet2!A:AW, 44, FALSE)</f>
        <v>-1.135003783</v>
      </c>
      <c r="M207" s="9">
        <f>VLOOKUP(B207, Sheet2!A:AW, 45, FALSE)</f>
        <v>101</v>
      </c>
      <c r="N207" s="9">
        <f>VLOOKUP(B207, Sheet2!A:AW, 46, FALSE)</f>
        <v>736</v>
      </c>
      <c r="O207" s="9">
        <f>VLOOKUP(B207, Sheet2!A:AW, 47, FALSE)</f>
        <v>153</v>
      </c>
      <c r="P207" s="9">
        <f>VLOOKUP(B207, Sheet2!A:AW, 48, FALSE)</f>
        <v>145</v>
      </c>
      <c r="Q207" s="7">
        <f t="shared" si="3"/>
        <v>0.8031751709</v>
      </c>
      <c r="R207" s="8">
        <f t="shared" si="4"/>
        <v>72.28576538</v>
      </c>
      <c r="S207" s="8">
        <f t="shared" si="5"/>
        <v>-0.09314586143</v>
      </c>
      <c r="T207" s="5"/>
      <c r="U207" s="5"/>
      <c r="V207" s="5"/>
      <c r="W207" s="5"/>
      <c r="X207" s="5"/>
      <c r="Y207" s="5"/>
      <c r="Z207" s="5"/>
      <c r="AA207" s="5"/>
    </row>
    <row r="208">
      <c r="A208" s="6">
        <v>207.0</v>
      </c>
      <c r="B208" s="6" t="s">
        <v>225</v>
      </c>
      <c r="C208" s="4">
        <v>0.759</v>
      </c>
      <c r="D208" s="6">
        <v>371.0</v>
      </c>
      <c r="E208" s="6">
        <v>-1.03799615</v>
      </c>
      <c r="F208" s="6">
        <v>-0.9943047</v>
      </c>
      <c r="G208" s="6">
        <v>-1.6618231</v>
      </c>
      <c r="H208" s="7">
        <f t="shared" si="1"/>
        <v>0.7799499815</v>
      </c>
      <c r="I208" s="8">
        <f t="shared" si="2"/>
        <v>70.19549834</v>
      </c>
      <c r="J208" s="5">
        <f>VLOOKUP(B208, Sheet2!A:AW, 42, FALSE)</f>
        <v>-1.006702388</v>
      </c>
      <c r="K208" s="9">
        <f>VLOOKUP(B208, Sheet2!A:AW, 43, FALSE)</f>
        <v>-0.811276069</v>
      </c>
      <c r="L208" s="9">
        <f>VLOOKUP(B208, Sheet2!A:AW, 44, FALSE)</f>
        <v>-1.250754039</v>
      </c>
      <c r="M208" s="9">
        <f>VLOOKUP(B208, Sheet2!A:AW, 45, FALSE)</f>
        <v>137</v>
      </c>
      <c r="N208" s="9">
        <f>VLOOKUP(B208, Sheet2!A:AW, 46, FALSE)</f>
        <v>803</v>
      </c>
      <c r="O208" s="9">
        <f>VLOOKUP(B208, Sheet2!A:AW, 47, FALSE)</f>
        <v>191</v>
      </c>
      <c r="P208" s="9">
        <f>VLOOKUP(B208, Sheet2!A:AW, 48, FALSE)</f>
        <v>170</v>
      </c>
      <c r="Q208" s="7">
        <f t="shared" si="3"/>
        <v>0.7810419052</v>
      </c>
      <c r="R208" s="8">
        <f t="shared" si="4"/>
        <v>70.29377147</v>
      </c>
      <c r="S208" s="8">
        <f t="shared" si="5"/>
        <v>-0.09827313184</v>
      </c>
      <c r="T208" s="5"/>
      <c r="U208" s="5"/>
      <c r="V208" s="5"/>
      <c r="W208" s="5"/>
      <c r="X208" s="5"/>
      <c r="Y208" s="5"/>
      <c r="Z208" s="5"/>
      <c r="AA208" s="5"/>
    </row>
    <row r="209">
      <c r="A209" s="6">
        <v>208.0</v>
      </c>
      <c r="B209" s="6" t="s">
        <v>226</v>
      </c>
      <c r="C209" s="4">
        <v>0.852</v>
      </c>
      <c r="D209" s="6">
        <v>156.0</v>
      </c>
      <c r="E209" s="6">
        <v>-1.05307102</v>
      </c>
      <c r="F209" s="6">
        <v>-1.1002275</v>
      </c>
      <c r="G209" s="6">
        <v>-1.8128559</v>
      </c>
      <c r="H209" s="7">
        <f t="shared" si="1"/>
        <v>0.8243815392</v>
      </c>
      <c r="I209" s="8">
        <f t="shared" si="2"/>
        <v>74.19433853</v>
      </c>
      <c r="J209" s="5">
        <f>VLOOKUP(B209, Sheet2!A:AW, 42, FALSE)</f>
        <v>-1.093540843</v>
      </c>
      <c r="K209" s="9">
        <f>VLOOKUP(B209, Sheet2!A:AW, 43, FALSE)</f>
        <v>-0.909947023</v>
      </c>
      <c r="L209" s="9">
        <f>VLOOKUP(B209, Sheet2!A:AW, 44, FALSE)</f>
        <v>-1.186694847</v>
      </c>
      <c r="M209" s="9">
        <f>VLOOKUP(B209, Sheet2!A:AW, 45, FALSE)</f>
        <v>53</v>
      </c>
      <c r="N209" s="9">
        <f>VLOOKUP(B209, Sheet2!A:AW, 46, FALSE)</f>
        <v>467</v>
      </c>
      <c r="O209" s="9">
        <f>VLOOKUP(B209, Sheet2!A:AW, 47, FALSE)</f>
        <v>100</v>
      </c>
      <c r="P209" s="9">
        <f>VLOOKUP(B209, Sheet2!A:AW, 48, FALSE)</f>
        <v>122</v>
      </c>
      <c r="Q209" s="7">
        <f t="shared" si="3"/>
        <v>0.8255887778</v>
      </c>
      <c r="R209" s="8">
        <f t="shared" si="4"/>
        <v>74.30299</v>
      </c>
      <c r="S209" s="8">
        <f t="shared" si="5"/>
        <v>-0.1086514763</v>
      </c>
      <c r="T209" s="5"/>
      <c r="U209" s="5"/>
      <c r="V209" s="5"/>
      <c r="W209" s="5"/>
      <c r="X209" s="5"/>
      <c r="Y209" s="5"/>
      <c r="Z209" s="5"/>
      <c r="AA209" s="5"/>
    </row>
    <row r="210">
      <c r="A210" s="6">
        <v>209.0</v>
      </c>
      <c r="B210" s="6" t="s">
        <v>227</v>
      </c>
      <c r="C210" s="4">
        <v>0.812</v>
      </c>
      <c r="D210" s="6">
        <v>244.0</v>
      </c>
      <c r="E210" s="6">
        <v>-1.03489539</v>
      </c>
      <c r="F210" s="6">
        <v>-1.1026788</v>
      </c>
      <c r="G210" s="6">
        <v>-1.8173168</v>
      </c>
      <c r="H210" s="7">
        <f t="shared" si="1"/>
        <v>0.8224301348</v>
      </c>
      <c r="I210" s="8">
        <f t="shared" si="2"/>
        <v>74.01871213</v>
      </c>
      <c r="J210" s="5">
        <f>VLOOKUP(B210, Sheet2!A:AW, 42, FALSE)</f>
        <v>-1.196365459</v>
      </c>
      <c r="K210" s="9">
        <f>VLOOKUP(B210, Sheet2!A:AW, 43, FALSE)</f>
        <v>-0.844189049</v>
      </c>
      <c r="L210" s="9">
        <f>VLOOKUP(B210, Sheet2!A:AW, 44, FALSE)</f>
        <v>-1.132710847</v>
      </c>
      <c r="M210" s="9">
        <f>VLOOKUP(B210, Sheet2!A:AW, 45, FALSE)</f>
        <v>93</v>
      </c>
      <c r="N210" s="9">
        <f>VLOOKUP(B210, Sheet2!A:AW, 46, FALSE)</f>
        <v>569</v>
      </c>
      <c r="O210" s="9">
        <f>VLOOKUP(B210, Sheet2!A:AW, 47, FALSE)</f>
        <v>182</v>
      </c>
      <c r="P210" s="9">
        <f>VLOOKUP(B210, Sheet2!A:AW, 48, FALSE)</f>
        <v>155</v>
      </c>
      <c r="Q210" s="7">
        <f t="shared" si="3"/>
        <v>0.823732385</v>
      </c>
      <c r="R210" s="8">
        <f t="shared" si="4"/>
        <v>74.13591465</v>
      </c>
      <c r="S210" s="8">
        <f t="shared" si="5"/>
        <v>-0.1172025126</v>
      </c>
      <c r="T210" s="5"/>
      <c r="U210" s="5"/>
      <c r="V210" s="5"/>
      <c r="W210" s="5"/>
      <c r="X210" s="5"/>
      <c r="Y210" s="5"/>
      <c r="Z210" s="5"/>
      <c r="AA210" s="5"/>
    </row>
    <row r="211">
      <c r="A211" s="6">
        <v>210.0</v>
      </c>
      <c r="B211" s="6" t="s">
        <v>228</v>
      </c>
      <c r="C211" s="4">
        <v>0.797</v>
      </c>
      <c r="D211" s="6">
        <v>247.0</v>
      </c>
      <c r="E211" s="6">
        <v>-1.04353947</v>
      </c>
      <c r="F211" s="6">
        <v>-0.9342775</v>
      </c>
      <c r="G211" s="6">
        <v>-1.8319637</v>
      </c>
      <c r="H211" s="7">
        <f t="shared" si="1"/>
        <v>0.7816561101</v>
      </c>
      <c r="I211" s="8">
        <f t="shared" si="2"/>
        <v>70.34904991</v>
      </c>
      <c r="J211" s="5">
        <f>VLOOKUP(B211, Sheet2!A:AW, 42, FALSE)</f>
        <v>-1.076083071</v>
      </c>
      <c r="K211" s="9">
        <f>VLOOKUP(B211, Sheet2!A:AW, 43, FALSE)</f>
        <v>-0.871896035</v>
      </c>
      <c r="L211" s="9">
        <f>VLOOKUP(B211, Sheet2!A:AW, 44, FALSE)</f>
        <v>-1.18583305</v>
      </c>
      <c r="M211" s="9">
        <f>VLOOKUP(B211, Sheet2!A:AW, 45, FALSE)</f>
        <v>51</v>
      </c>
      <c r="N211" s="9">
        <f>VLOOKUP(B211, Sheet2!A:AW, 46, FALSE)</f>
        <v>466</v>
      </c>
      <c r="O211" s="9">
        <f>VLOOKUP(B211, Sheet2!A:AW, 47, FALSE)</f>
        <v>147</v>
      </c>
      <c r="P211" s="9">
        <f>VLOOKUP(B211, Sheet2!A:AW, 48, FALSE)</f>
        <v>137</v>
      </c>
      <c r="Q211" s="7">
        <f t="shared" si="3"/>
        <v>0.7840102139</v>
      </c>
      <c r="R211" s="8">
        <f t="shared" si="4"/>
        <v>70.56091925</v>
      </c>
      <c r="S211" s="8">
        <f t="shared" si="5"/>
        <v>-0.2118693396</v>
      </c>
      <c r="T211" s="5"/>
      <c r="U211" s="5"/>
      <c r="V211" s="5"/>
      <c r="W211" s="5"/>
      <c r="X211" s="5"/>
      <c r="Y211" s="5"/>
      <c r="Z211" s="5"/>
      <c r="AA211" s="5"/>
    </row>
    <row r="212">
      <c r="A212" s="6">
        <v>211.0</v>
      </c>
      <c r="B212" s="6" t="s">
        <v>229</v>
      </c>
      <c r="C212" s="4">
        <v>0.784</v>
      </c>
      <c r="D212" s="6">
        <v>207.0</v>
      </c>
      <c r="E212" s="6">
        <v>-1.0145032</v>
      </c>
      <c r="F212" s="6">
        <v>-0.9817236</v>
      </c>
      <c r="G212" s="6">
        <v>-1.8722379</v>
      </c>
      <c r="H212" s="7">
        <f t="shared" si="1"/>
        <v>0.7860351748</v>
      </c>
      <c r="I212" s="8">
        <f t="shared" si="2"/>
        <v>70.74316573</v>
      </c>
      <c r="J212" s="5">
        <f>VLOOKUP(B212, Sheet2!A:AW, 42, FALSE)</f>
        <v>-1.132339144</v>
      </c>
      <c r="K212" s="9">
        <f>VLOOKUP(B212, Sheet2!A:AW, 43, FALSE)</f>
        <v>-0.85762507</v>
      </c>
      <c r="L212" s="9">
        <f>VLOOKUP(B212, Sheet2!A:AW, 44, FALSE)</f>
        <v>-1.14494192</v>
      </c>
      <c r="M212" s="9">
        <f>VLOOKUP(B212, Sheet2!A:AW, 45, FALSE)</f>
        <v>73</v>
      </c>
      <c r="N212" s="9">
        <f>VLOOKUP(B212, Sheet2!A:AW, 46, FALSE)</f>
        <v>589</v>
      </c>
      <c r="O212" s="9">
        <f>VLOOKUP(B212, Sheet2!A:AW, 47, FALSE)</f>
        <v>164</v>
      </c>
      <c r="P212" s="9">
        <f>VLOOKUP(B212, Sheet2!A:AW, 48, FALSE)</f>
        <v>203</v>
      </c>
      <c r="Q212" s="7">
        <f t="shared" si="3"/>
        <v>0.7898495474</v>
      </c>
      <c r="R212" s="8">
        <f t="shared" si="4"/>
        <v>71.08645927</v>
      </c>
      <c r="S212" s="8">
        <f t="shared" si="5"/>
        <v>-0.3432935398</v>
      </c>
      <c r="T212" s="5"/>
      <c r="U212" s="5"/>
      <c r="V212" s="5"/>
      <c r="W212" s="5"/>
      <c r="X212" s="5"/>
      <c r="Y212" s="5"/>
      <c r="Z212" s="5"/>
      <c r="AA212" s="5"/>
    </row>
    <row r="213">
      <c r="A213" s="6">
        <v>212.0</v>
      </c>
      <c r="B213" s="6" t="s">
        <v>230</v>
      </c>
      <c r="C213" s="4">
        <v>0.762</v>
      </c>
      <c r="D213" s="6">
        <v>241.0</v>
      </c>
      <c r="E213" s="6">
        <v>-1.0017278</v>
      </c>
      <c r="F213" s="6">
        <v>-0.9816802</v>
      </c>
      <c r="G213" s="6">
        <v>-1.7099419</v>
      </c>
      <c r="H213" s="7">
        <f t="shared" si="1"/>
        <v>0.7614566195</v>
      </c>
      <c r="I213" s="8">
        <f t="shared" si="2"/>
        <v>68.53109575</v>
      </c>
      <c r="J213" s="5">
        <f>VLOOKUP(B213, Sheet2!A:AW, 42, FALSE)</f>
        <v>-0.987349909</v>
      </c>
      <c r="K213" s="9">
        <f>VLOOKUP(B213, Sheet2!A:AW, 43, FALSE)</f>
        <v>-0.771428074</v>
      </c>
      <c r="L213" s="9">
        <f>VLOOKUP(B213, Sheet2!A:AW, 44, FALSE)</f>
        <v>-1.261115315</v>
      </c>
      <c r="M213" s="9">
        <f>VLOOKUP(B213, Sheet2!A:AW, 45, FALSE)</f>
        <v>98</v>
      </c>
      <c r="N213" s="9">
        <f>VLOOKUP(B213, Sheet2!A:AW, 46, FALSE)</f>
        <v>617</v>
      </c>
      <c r="O213" s="9">
        <f>VLOOKUP(B213, Sheet2!A:AW, 47, FALSE)</f>
        <v>98</v>
      </c>
      <c r="P213" s="9">
        <f>VLOOKUP(B213, Sheet2!A:AW, 48, FALSE)</f>
        <v>139</v>
      </c>
      <c r="Q213" s="7">
        <f t="shared" si="3"/>
        <v>0.7689386915</v>
      </c>
      <c r="R213" s="8">
        <f t="shared" si="4"/>
        <v>69.20448223</v>
      </c>
      <c r="S213" s="8">
        <f t="shared" si="5"/>
        <v>-0.6733864804</v>
      </c>
      <c r="T213" s="5"/>
      <c r="U213" s="5"/>
      <c r="V213" s="5"/>
      <c r="W213" s="5"/>
      <c r="X213" s="5"/>
      <c r="Y213" s="5"/>
      <c r="Z213" s="5"/>
      <c r="AA213" s="5"/>
    </row>
    <row r="214">
      <c r="A214" s="6">
        <v>213.0</v>
      </c>
      <c r="B214" s="6" t="s">
        <v>231</v>
      </c>
      <c r="C214" s="4">
        <v>0.729</v>
      </c>
      <c r="D214" s="6">
        <v>164.0</v>
      </c>
      <c r="E214" s="6">
        <v>-1.0836756</v>
      </c>
      <c r="F214" s="6">
        <v>-0.8917396</v>
      </c>
      <c r="G214" s="6">
        <v>-1.587667</v>
      </c>
      <c r="H214" s="7">
        <f t="shared" si="1"/>
        <v>0.7508681867</v>
      </c>
      <c r="I214" s="8">
        <f t="shared" si="2"/>
        <v>67.57813681</v>
      </c>
      <c r="J214" s="5">
        <f>VLOOKUP(B214, Sheet2!A:AW, 42, FALSE)</f>
        <v>-1.072221116</v>
      </c>
      <c r="K214" s="9">
        <f>VLOOKUP(B214, Sheet2!A:AW, 43, FALSE)</f>
        <v>-0.776804286</v>
      </c>
      <c r="L214" s="9">
        <f>VLOOKUP(B214, Sheet2!A:AW, 44, FALSE)</f>
        <v>-1.200383472</v>
      </c>
      <c r="M214" s="9">
        <f>VLOOKUP(B214, Sheet2!A:AW, 45, FALSE)</f>
        <v>71</v>
      </c>
      <c r="N214" s="9">
        <f>VLOOKUP(B214, Sheet2!A:AW, 46, FALSE)</f>
        <v>632</v>
      </c>
      <c r="O214" s="9">
        <f>VLOOKUP(B214, Sheet2!A:AW, 47, FALSE)</f>
        <v>188</v>
      </c>
      <c r="P214" s="9">
        <f>VLOOKUP(B214, Sheet2!A:AW, 48, FALSE)</f>
        <v>169</v>
      </c>
      <c r="Q214" s="7">
        <f t="shared" si="3"/>
        <v>0.7589973927</v>
      </c>
      <c r="R214" s="8">
        <f t="shared" si="4"/>
        <v>68.30976534</v>
      </c>
      <c r="S214" s="8">
        <f t="shared" si="5"/>
        <v>-0.7316285349</v>
      </c>
      <c r="T214" s="5"/>
      <c r="U214" s="5"/>
      <c r="V214" s="5"/>
      <c r="W214" s="5"/>
      <c r="X214" s="5"/>
      <c r="Y214" s="5"/>
      <c r="Z214" s="5"/>
      <c r="AA214" s="5"/>
    </row>
    <row r="215">
      <c r="A215" s="6">
        <v>214.0</v>
      </c>
      <c r="B215" s="6" t="s">
        <v>232</v>
      </c>
      <c r="C215" s="4">
        <v>0.761</v>
      </c>
      <c r="D215" s="6">
        <v>266.0</v>
      </c>
      <c r="E215" s="6">
        <v>-1.05625129</v>
      </c>
      <c r="F215" s="6">
        <v>-0.9175049</v>
      </c>
      <c r="G215" s="6">
        <v>-1.7053206</v>
      </c>
      <c r="H215" s="7">
        <f t="shared" si="1"/>
        <v>0.7668319757</v>
      </c>
      <c r="I215" s="8">
        <f t="shared" si="2"/>
        <v>69.01487781</v>
      </c>
      <c r="J215" s="5">
        <f>VLOOKUP(B215, Sheet2!A:AW, 42, FALSE)</f>
        <v>-1.021517184</v>
      </c>
      <c r="K215" s="9">
        <f>VLOOKUP(B215, Sheet2!A:AW, 43, FALSE)</f>
        <v>-0.833724818</v>
      </c>
      <c r="L215" s="9">
        <f>VLOOKUP(B215, Sheet2!A:AW, 44, FALSE)</f>
        <v>-1.135507223</v>
      </c>
      <c r="M215" s="9">
        <f>VLOOKUP(B215, Sheet2!A:AW, 45, FALSE)</f>
        <v>114</v>
      </c>
      <c r="N215" s="9">
        <f>VLOOKUP(B215, Sheet2!A:AW, 46, FALSE)</f>
        <v>696</v>
      </c>
      <c r="O215" s="9">
        <f>VLOOKUP(B215, Sheet2!A:AW, 47, FALSE)</f>
        <v>164</v>
      </c>
      <c r="P215" s="9">
        <f>VLOOKUP(B215, Sheet2!A:AW, 48, FALSE)</f>
        <v>150</v>
      </c>
      <c r="Q215" s="7">
        <f t="shared" si="3"/>
        <v>0.7757305633</v>
      </c>
      <c r="R215" s="8">
        <f t="shared" si="4"/>
        <v>69.8157507</v>
      </c>
      <c r="S215" s="8">
        <f t="shared" si="5"/>
        <v>-0.8008728845</v>
      </c>
      <c r="T215" s="5"/>
      <c r="U215" s="5"/>
      <c r="V215" s="5"/>
      <c r="W215" s="5"/>
      <c r="X215" s="5"/>
      <c r="Y215" s="5"/>
      <c r="Z215" s="5"/>
      <c r="AA215" s="5"/>
    </row>
    <row r="216">
      <c r="A216" s="6">
        <v>215.0</v>
      </c>
      <c r="B216" s="6" t="s">
        <v>233</v>
      </c>
      <c r="C216" s="4">
        <v>0.77</v>
      </c>
      <c r="D216" s="6">
        <v>205.0</v>
      </c>
      <c r="E216" s="6">
        <v>-0.97574794</v>
      </c>
      <c r="F216" s="6">
        <v>-0.9983974</v>
      </c>
      <c r="G216" s="6">
        <v>-1.7934325</v>
      </c>
      <c r="H216" s="7">
        <f t="shared" si="1"/>
        <v>0.7644083611</v>
      </c>
      <c r="I216" s="8">
        <f t="shared" si="2"/>
        <v>68.7967525</v>
      </c>
      <c r="J216" s="5">
        <f>VLOOKUP(B216, Sheet2!A:AW, 42, FALSE)</f>
        <v>-1.044961942</v>
      </c>
      <c r="K216" s="9">
        <f>VLOOKUP(B216, Sheet2!A:AW, 43, FALSE)</f>
        <v>-0.921615688</v>
      </c>
      <c r="L216" s="9">
        <f>VLOOKUP(B216, Sheet2!A:AW, 44, FALSE)</f>
        <v>-1.174882995</v>
      </c>
      <c r="M216" s="9">
        <f>VLOOKUP(B216, Sheet2!A:AW, 45, FALSE)</f>
        <v>74</v>
      </c>
      <c r="N216" s="9">
        <f>VLOOKUP(B216, Sheet2!A:AW, 46, FALSE)</f>
        <v>586</v>
      </c>
      <c r="O216" s="9">
        <f>VLOOKUP(B216, Sheet2!A:AW, 47, FALSE)</f>
        <v>193</v>
      </c>
      <c r="P216" s="9">
        <f>VLOOKUP(B216, Sheet2!A:AW, 48, FALSE)</f>
        <v>182</v>
      </c>
      <c r="Q216" s="7">
        <f t="shared" si="3"/>
        <v>0.7737578298</v>
      </c>
      <c r="R216" s="8">
        <f t="shared" si="4"/>
        <v>69.63820468</v>
      </c>
      <c r="S216" s="8">
        <f t="shared" si="5"/>
        <v>-0.8414521753</v>
      </c>
      <c r="T216" s="5"/>
      <c r="U216" s="5"/>
      <c r="V216" s="5"/>
      <c r="W216" s="5"/>
      <c r="X216" s="5"/>
      <c r="Y216" s="5"/>
      <c r="Z216" s="5"/>
      <c r="AA216" s="5"/>
    </row>
    <row r="217">
      <c r="A217" s="6">
        <v>216.0</v>
      </c>
      <c r="B217" s="6" t="s">
        <v>234</v>
      </c>
      <c r="C217" s="4">
        <v>0.789</v>
      </c>
      <c r="D217" s="6">
        <v>183.0</v>
      </c>
      <c r="E217" s="6">
        <v>-1.05397115</v>
      </c>
      <c r="F217" s="6">
        <v>-0.9615214</v>
      </c>
      <c r="G217" s="6">
        <v>-1.6806385</v>
      </c>
      <c r="H217" s="7">
        <f t="shared" si="1"/>
        <v>0.7707943351</v>
      </c>
      <c r="I217" s="8">
        <f t="shared" si="2"/>
        <v>69.37149016</v>
      </c>
      <c r="J217" s="5">
        <f>VLOOKUP(B217, Sheet2!A:AW, 42, FALSE)</f>
        <v>-1.072807432</v>
      </c>
      <c r="K217" s="9">
        <f>VLOOKUP(B217, Sheet2!A:AW, 43, FALSE)</f>
        <v>-0.758493669</v>
      </c>
      <c r="L217" s="9">
        <f>VLOOKUP(B217, Sheet2!A:AW, 44, FALSE)</f>
        <v>-1.124401487</v>
      </c>
      <c r="M217" s="9">
        <f>VLOOKUP(B217, Sheet2!A:AW, 45, FALSE)</f>
        <v>68</v>
      </c>
      <c r="N217" s="9">
        <f>VLOOKUP(B217, Sheet2!A:AW, 46, FALSE)</f>
        <v>583</v>
      </c>
      <c r="O217" s="9">
        <f>VLOOKUP(B217, Sheet2!A:AW, 47, FALSE)</f>
        <v>81</v>
      </c>
      <c r="P217" s="9">
        <f>VLOOKUP(B217, Sheet2!A:AW, 48, FALSE)</f>
        <v>139</v>
      </c>
      <c r="Q217" s="7">
        <f t="shared" si="3"/>
        <v>0.7820180224</v>
      </c>
      <c r="R217" s="8">
        <f t="shared" si="4"/>
        <v>70.38162202</v>
      </c>
      <c r="S217" s="8">
        <f t="shared" si="5"/>
        <v>-1.01013186</v>
      </c>
      <c r="T217" s="5"/>
      <c r="U217" s="5"/>
      <c r="V217" s="5"/>
      <c r="W217" s="5"/>
      <c r="X217" s="5"/>
      <c r="Y217" s="5"/>
      <c r="Z217" s="5"/>
      <c r="AA217" s="5"/>
    </row>
    <row r="218">
      <c r="A218" s="6">
        <v>217.0</v>
      </c>
      <c r="B218" s="6" t="s">
        <v>235</v>
      </c>
      <c r="C218" s="4">
        <v>0.817</v>
      </c>
      <c r="D218" s="6">
        <v>259.0</v>
      </c>
      <c r="E218" s="6">
        <v>-1.0052433</v>
      </c>
      <c r="F218" s="6">
        <v>-1.1149604</v>
      </c>
      <c r="G218" s="6">
        <v>-1.7813328</v>
      </c>
      <c r="H218" s="7">
        <f t="shared" si="1"/>
        <v>0.8096951551</v>
      </c>
      <c r="I218" s="8">
        <f t="shared" si="2"/>
        <v>72.87256396</v>
      </c>
      <c r="J218" s="5">
        <f>VLOOKUP(B218, Sheet2!A:AW, 42, FALSE)</f>
        <v>-1.126623448</v>
      </c>
      <c r="K218" s="9">
        <f>VLOOKUP(B218, Sheet2!A:AW, 43, FALSE)</f>
        <v>-0.888453643</v>
      </c>
      <c r="L218" s="9">
        <f>VLOOKUP(B218, Sheet2!A:AW, 44, FALSE)</f>
        <v>-1.164872304</v>
      </c>
      <c r="M218" s="9">
        <f>VLOOKUP(B218, Sheet2!A:AW, 45, FALSE)</f>
        <v>68</v>
      </c>
      <c r="N218" s="9">
        <f>VLOOKUP(B218, Sheet2!A:AW, 46, FALSE)</f>
        <v>611</v>
      </c>
      <c r="O218" s="9">
        <f>VLOOKUP(B218, Sheet2!A:AW, 47, FALSE)</f>
        <v>178</v>
      </c>
      <c r="P218" s="9">
        <f>VLOOKUP(B218, Sheet2!A:AW, 48, FALSE)</f>
        <v>147</v>
      </c>
      <c r="Q218" s="7">
        <f t="shared" si="3"/>
        <v>0.8214027836</v>
      </c>
      <c r="R218" s="8">
        <f t="shared" si="4"/>
        <v>73.92625052</v>
      </c>
      <c r="S218" s="8">
        <f t="shared" si="5"/>
        <v>-1.053686567</v>
      </c>
      <c r="T218" s="5"/>
      <c r="U218" s="5"/>
      <c r="V218" s="5"/>
      <c r="W218" s="5"/>
      <c r="X218" s="5"/>
      <c r="Y218" s="5"/>
      <c r="Z218" s="5"/>
      <c r="AA218" s="5"/>
    </row>
    <row r="219">
      <c r="A219" s="6">
        <v>218.0</v>
      </c>
      <c r="B219" s="6" t="s">
        <v>236</v>
      </c>
      <c r="C219" s="4">
        <v>0.777</v>
      </c>
      <c r="D219" s="6">
        <v>239.0</v>
      </c>
      <c r="E219" s="6">
        <v>-1.09705798</v>
      </c>
      <c r="F219" s="6">
        <v>-1.0175389</v>
      </c>
      <c r="G219" s="6">
        <v>-1.6102145</v>
      </c>
      <c r="H219" s="7">
        <f t="shared" si="1"/>
        <v>0.7975651734</v>
      </c>
      <c r="I219" s="8">
        <f t="shared" si="2"/>
        <v>71.78086561</v>
      </c>
      <c r="J219" s="5">
        <f>VLOOKUP(B219, Sheet2!A:AW, 42, FALSE)</f>
        <v>-1.027581236</v>
      </c>
      <c r="K219" s="9">
        <f>VLOOKUP(B219, Sheet2!A:AW, 43, FALSE)</f>
        <v>-0.865072198</v>
      </c>
      <c r="L219" s="9">
        <f>VLOOKUP(B219, Sheet2!A:AW, 44, FALSE)</f>
        <v>-1.242981631</v>
      </c>
      <c r="M219" s="9">
        <f>VLOOKUP(B219, Sheet2!A:AW, 45, FALSE)</f>
        <v>101</v>
      </c>
      <c r="N219" s="9">
        <f>VLOOKUP(B219, Sheet2!A:AW, 46, FALSE)</f>
        <v>615</v>
      </c>
      <c r="O219" s="9">
        <f>VLOOKUP(B219, Sheet2!A:AW, 47, FALSE)</f>
        <v>115</v>
      </c>
      <c r="P219" s="9">
        <f>VLOOKUP(B219, Sheet2!A:AW, 48, FALSE)</f>
        <v>134</v>
      </c>
      <c r="Q219" s="7">
        <f t="shared" si="3"/>
        <v>0.809749562</v>
      </c>
      <c r="R219" s="8">
        <f t="shared" si="4"/>
        <v>72.87746058</v>
      </c>
      <c r="S219" s="8">
        <f t="shared" si="5"/>
        <v>-1.096594972</v>
      </c>
      <c r="T219" s="5"/>
      <c r="U219" s="5"/>
      <c r="V219" s="5"/>
      <c r="W219" s="5"/>
      <c r="X219" s="5"/>
      <c r="Y219" s="5"/>
      <c r="Z219" s="5"/>
      <c r="AA219" s="5"/>
    </row>
    <row r="220">
      <c r="A220" s="6">
        <v>219.0</v>
      </c>
      <c r="B220" s="6" t="s">
        <v>237</v>
      </c>
      <c r="C220" s="4">
        <v>0.784</v>
      </c>
      <c r="D220" s="6">
        <v>203.0</v>
      </c>
      <c r="E220" s="6">
        <v>-1.05108016</v>
      </c>
      <c r="F220" s="6">
        <v>-0.8646325</v>
      </c>
      <c r="G220" s="6">
        <v>-1.8717479</v>
      </c>
      <c r="H220" s="7">
        <f t="shared" si="1"/>
        <v>0.7685837412</v>
      </c>
      <c r="I220" s="8">
        <f t="shared" si="2"/>
        <v>69.17253671</v>
      </c>
      <c r="J220" s="5">
        <f>VLOOKUP(B220, Sheet2!A:AW, 42, FALSE)</f>
        <v>-1.000725233</v>
      </c>
      <c r="K220" s="9">
        <f>VLOOKUP(B220, Sheet2!A:AW, 43, FALSE)</f>
        <v>-0.888990668</v>
      </c>
      <c r="L220" s="9">
        <f>VLOOKUP(B220, Sheet2!A:AW, 44, FALSE)</f>
        <v>-1.184547599</v>
      </c>
      <c r="M220" s="9">
        <f>VLOOKUP(B220, Sheet2!A:AW, 45, FALSE)</f>
        <v>74</v>
      </c>
      <c r="N220" s="9">
        <f>VLOOKUP(B220, Sheet2!A:AW, 46, FALSE)</f>
        <v>622</v>
      </c>
      <c r="O220" s="9">
        <f>VLOOKUP(B220, Sheet2!A:AW, 47, FALSE)</f>
        <v>145</v>
      </c>
      <c r="P220" s="9">
        <f>VLOOKUP(B220, Sheet2!A:AW, 48, FALSE)</f>
        <v>145</v>
      </c>
      <c r="Q220" s="7">
        <f t="shared" si="3"/>
        <v>0.7826791168</v>
      </c>
      <c r="R220" s="8">
        <f t="shared" si="4"/>
        <v>70.44112051</v>
      </c>
      <c r="S220" s="8">
        <f t="shared" si="5"/>
        <v>-1.268583798</v>
      </c>
      <c r="T220" s="5"/>
      <c r="U220" s="5"/>
      <c r="V220" s="5"/>
      <c r="W220" s="5"/>
      <c r="X220" s="5"/>
      <c r="Y220" s="5"/>
      <c r="Z220" s="5"/>
      <c r="AA220" s="5"/>
    </row>
    <row r="221">
      <c r="A221" s="6">
        <v>220.0</v>
      </c>
      <c r="B221" s="6" t="s">
        <v>238</v>
      </c>
      <c r="C221" s="4">
        <v>0.8</v>
      </c>
      <c r="D221" s="6">
        <v>204.0</v>
      </c>
      <c r="E221" s="6">
        <v>-1.06177439</v>
      </c>
      <c r="F221" s="6">
        <v>-0.9593607</v>
      </c>
      <c r="G221" s="6">
        <v>-1.8095175</v>
      </c>
      <c r="H221" s="7">
        <f t="shared" si="1"/>
        <v>0.7910756774</v>
      </c>
      <c r="I221" s="8">
        <f t="shared" si="2"/>
        <v>71.19681097</v>
      </c>
      <c r="J221" s="5">
        <f>VLOOKUP(B221, Sheet2!A:AW, 42, FALSE)</f>
        <v>-1.172609913</v>
      </c>
      <c r="K221" s="9">
        <f>VLOOKUP(B221, Sheet2!A:AW, 43, FALSE)</f>
        <v>-0.848034458</v>
      </c>
      <c r="L221" s="9">
        <f>VLOOKUP(B221, Sheet2!A:AW, 44, FALSE)</f>
        <v>-1.114189259</v>
      </c>
      <c r="M221" s="9">
        <f>VLOOKUP(B221, Sheet2!A:AW, 45, FALSE)</f>
        <v>43</v>
      </c>
      <c r="N221" s="9">
        <f>VLOOKUP(B221, Sheet2!A:AW, 46, FALSE)</f>
        <v>427</v>
      </c>
      <c r="O221" s="9">
        <f>VLOOKUP(B221, Sheet2!A:AW, 47, FALSE)</f>
        <v>147</v>
      </c>
      <c r="P221" s="9">
        <f>VLOOKUP(B221, Sheet2!A:AW, 48, FALSE)</f>
        <v>128</v>
      </c>
      <c r="Q221" s="7">
        <f t="shared" si="3"/>
        <v>0.8058521423</v>
      </c>
      <c r="R221" s="8">
        <f t="shared" si="4"/>
        <v>72.52669281</v>
      </c>
      <c r="S221" s="8">
        <f t="shared" si="5"/>
        <v>-1.329881843</v>
      </c>
      <c r="T221" s="5"/>
      <c r="U221" s="5"/>
      <c r="V221" s="5"/>
      <c r="W221" s="5"/>
      <c r="X221" s="5"/>
      <c r="Y221" s="5"/>
      <c r="Z221" s="5"/>
      <c r="AA221" s="5"/>
    </row>
    <row r="222">
      <c r="A222" s="6">
        <v>221.0</v>
      </c>
      <c r="B222" s="6" t="s">
        <v>239</v>
      </c>
      <c r="C222" s="4">
        <v>0.783</v>
      </c>
      <c r="D222" s="6">
        <v>275.0</v>
      </c>
      <c r="E222" s="6">
        <v>-1.01881239</v>
      </c>
      <c r="F222" s="6">
        <v>-0.9394298</v>
      </c>
      <c r="G222" s="6">
        <v>-1.7852579</v>
      </c>
      <c r="H222" s="7">
        <f t="shared" si="1"/>
        <v>0.7682305481</v>
      </c>
      <c r="I222" s="8">
        <f t="shared" si="2"/>
        <v>69.14074933</v>
      </c>
      <c r="J222" s="5">
        <f>VLOOKUP(B222, Sheet2!A:AW, 42, FALSE)</f>
        <v>-1.105788774</v>
      </c>
      <c r="K222" s="9">
        <f>VLOOKUP(B222, Sheet2!A:AW, 43, FALSE)</f>
        <v>-0.75025542</v>
      </c>
      <c r="L222" s="9">
        <f>VLOOKUP(B222, Sheet2!A:AW, 44, FALSE)</f>
        <v>-1.146195499</v>
      </c>
      <c r="M222" s="9">
        <f>VLOOKUP(B222, Sheet2!A:AW, 45, FALSE)</f>
        <v>78</v>
      </c>
      <c r="N222" s="9">
        <f>VLOOKUP(B222, Sheet2!A:AW, 46, FALSE)</f>
        <v>653</v>
      </c>
      <c r="O222" s="9">
        <f>VLOOKUP(B222, Sheet2!A:AW, 47, FALSE)</f>
        <v>147</v>
      </c>
      <c r="P222" s="9">
        <f>VLOOKUP(B222, Sheet2!A:AW, 48, FALSE)</f>
        <v>152</v>
      </c>
      <c r="Q222" s="7">
        <f t="shared" si="3"/>
        <v>0.7830096877</v>
      </c>
      <c r="R222" s="8">
        <f t="shared" si="4"/>
        <v>70.47087189</v>
      </c>
      <c r="S222" s="8">
        <f t="shared" si="5"/>
        <v>-1.330122566</v>
      </c>
      <c r="T222" s="5"/>
      <c r="U222" s="5"/>
      <c r="V222" s="5"/>
      <c r="W222" s="5"/>
      <c r="X222" s="5"/>
      <c r="Y222" s="5"/>
      <c r="Z222" s="5"/>
      <c r="AA222" s="5"/>
    </row>
    <row r="223">
      <c r="A223" s="6">
        <v>222.0</v>
      </c>
      <c r="B223" s="6" t="s">
        <v>240</v>
      </c>
      <c r="C223" s="4">
        <v>0.759</v>
      </c>
      <c r="D223" s="6">
        <v>454.0</v>
      </c>
      <c r="E223" s="6">
        <v>-1.01872295</v>
      </c>
      <c r="F223" s="6">
        <v>-0.9352658</v>
      </c>
      <c r="G223" s="6">
        <v>-1.704837</v>
      </c>
      <c r="H223" s="7">
        <f t="shared" si="1"/>
        <v>0.7653533293</v>
      </c>
      <c r="I223" s="8">
        <f t="shared" si="2"/>
        <v>68.88179964</v>
      </c>
      <c r="J223" s="5">
        <f>VLOOKUP(B223, Sheet2!A:AW, 42, FALSE)</f>
        <v>-1.025418413</v>
      </c>
      <c r="K223" s="9">
        <f>VLOOKUP(B223, Sheet2!A:AW, 43, FALSE)</f>
        <v>-0.884203961</v>
      </c>
      <c r="L223" s="9">
        <f>VLOOKUP(B223, Sheet2!A:AW, 44, FALSE)</f>
        <v>-1.143393177</v>
      </c>
      <c r="M223" s="9">
        <f>VLOOKUP(B223, Sheet2!A:AW, 45, FALSE)</f>
        <v>137</v>
      </c>
      <c r="N223" s="9">
        <f>VLOOKUP(B223, Sheet2!A:AW, 46, FALSE)</f>
        <v>788</v>
      </c>
      <c r="O223" s="9">
        <f>VLOOKUP(B223, Sheet2!A:AW, 47, FALSE)</f>
        <v>204</v>
      </c>
      <c r="P223" s="9">
        <f>VLOOKUP(B223, Sheet2!A:AW, 48, FALSE)</f>
        <v>192</v>
      </c>
      <c r="Q223" s="7">
        <f t="shared" si="3"/>
        <v>0.7818671992</v>
      </c>
      <c r="R223" s="8">
        <f t="shared" si="4"/>
        <v>70.36804793</v>
      </c>
      <c r="S223" s="8">
        <f t="shared" si="5"/>
        <v>-1.486248294</v>
      </c>
      <c r="T223" s="5"/>
      <c r="U223" s="5"/>
      <c r="V223" s="5"/>
      <c r="W223" s="5"/>
      <c r="X223" s="5"/>
      <c r="Y223" s="5"/>
      <c r="Z223" s="5"/>
      <c r="AA223" s="5"/>
    </row>
    <row r="224">
      <c r="A224" s="6">
        <v>223.0</v>
      </c>
      <c r="B224" s="6" t="s">
        <v>241</v>
      </c>
      <c r="C224" s="4">
        <v>0.749</v>
      </c>
      <c r="D224" s="6">
        <v>205.0</v>
      </c>
      <c r="E224" s="6">
        <v>-1.03538586</v>
      </c>
      <c r="F224" s="6">
        <v>-0.8777583</v>
      </c>
      <c r="G224" s="6">
        <v>-1.6593931</v>
      </c>
      <c r="H224" s="7">
        <f t="shared" si="1"/>
        <v>0.7384105414</v>
      </c>
      <c r="I224" s="8">
        <f t="shared" si="2"/>
        <v>66.45694873</v>
      </c>
      <c r="J224" s="5">
        <f>VLOOKUP(B224, Sheet2!A:AW, 42, FALSE)</f>
        <v>-1.098894707</v>
      </c>
      <c r="K224" s="9">
        <f>VLOOKUP(B224, Sheet2!A:AW, 43, FALSE)</f>
        <v>-0.715548552</v>
      </c>
      <c r="L224" s="9">
        <f>VLOOKUP(B224, Sheet2!A:AW, 44, FALSE)</f>
        <v>-1.150811636</v>
      </c>
      <c r="M224" s="9">
        <f>VLOOKUP(B224, Sheet2!A:AW, 45, FALSE)</f>
        <v>80</v>
      </c>
      <c r="N224" s="9">
        <f>VLOOKUP(B224, Sheet2!A:AW, 46, FALSE)</f>
        <v>449</v>
      </c>
      <c r="O224" s="9">
        <f>VLOOKUP(B224, Sheet2!A:AW, 47, FALSE)</f>
        <v>121</v>
      </c>
      <c r="P224" s="9">
        <f>VLOOKUP(B224, Sheet2!A:AW, 48, FALSE)</f>
        <v>120</v>
      </c>
      <c r="Q224" s="7">
        <f t="shared" si="3"/>
        <v>0.7551434751</v>
      </c>
      <c r="R224" s="8">
        <f t="shared" si="4"/>
        <v>67.96291276</v>
      </c>
      <c r="S224" s="8">
        <f t="shared" si="5"/>
        <v>-1.505964033</v>
      </c>
      <c r="T224" s="5"/>
      <c r="U224" s="5"/>
      <c r="V224" s="5"/>
      <c r="W224" s="5"/>
      <c r="X224" s="5"/>
      <c r="Y224" s="5"/>
      <c r="Z224" s="5"/>
      <c r="AA224" s="5"/>
    </row>
    <row r="225">
      <c r="A225" s="6">
        <v>224.0</v>
      </c>
      <c r="B225" s="6" t="s">
        <v>242</v>
      </c>
      <c r="C225" s="4">
        <v>0.692</v>
      </c>
      <c r="D225" s="6">
        <v>160.0</v>
      </c>
      <c r="E225" s="6">
        <v>-0.95240562</v>
      </c>
      <c r="F225" s="6">
        <v>-0.8528053</v>
      </c>
      <c r="G225" s="6">
        <v>-1.5990735</v>
      </c>
      <c r="H225" s="7">
        <f t="shared" si="1"/>
        <v>0.6874298552</v>
      </c>
      <c r="I225" s="8">
        <f t="shared" si="2"/>
        <v>61.86868696</v>
      </c>
      <c r="J225" s="5">
        <f>VLOOKUP(B225, Sheet2!A:AW, 42, FALSE)</f>
        <v>-0.977845612</v>
      </c>
      <c r="K225" s="9">
        <f>VLOOKUP(B225, Sheet2!A:AW, 43, FALSE)</f>
        <v>-0.713741611</v>
      </c>
      <c r="L225" s="9">
        <f>VLOOKUP(B225, Sheet2!A:AW, 44, FALSE)</f>
        <v>-1.102813152</v>
      </c>
      <c r="M225" s="9">
        <f>VLOOKUP(B225, Sheet2!A:AW, 45, FALSE)</f>
        <v>54</v>
      </c>
      <c r="N225" s="9">
        <f>VLOOKUP(B225, Sheet2!A:AW, 46, FALSE)</f>
        <v>417</v>
      </c>
      <c r="O225" s="9">
        <f>VLOOKUP(B225, Sheet2!A:AW, 47, FALSE)</f>
        <v>82</v>
      </c>
      <c r="P225" s="9">
        <f>VLOOKUP(B225, Sheet2!A:AW, 48, FALSE)</f>
        <v>110</v>
      </c>
      <c r="Q225" s="7">
        <f t="shared" si="3"/>
        <v>0.7042843898</v>
      </c>
      <c r="R225" s="8">
        <f t="shared" si="4"/>
        <v>63.38559508</v>
      </c>
      <c r="S225" s="8">
        <f t="shared" si="5"/>
        <v>-1.516908117</v>
      </c>
      <c r="T225" s="5"/>
      <c r="U225" s="5"/>
      <c r="V225" s="5"/>
      <c r="W225" s="5"/>
      <c r="X225" s="5"/>
      <c r="Y225" s="5"/>
      <c r="Z225" s="5"/>
      <c r="AA225" s="5"/>
    </row>
    <row r="226">
      <c r="A226" s="6">
        <v>225.0</v>
      </c>
      <c r="B226" s="6" t="s">
        <v>243</v>
      </c>
      <c r="C226" s="4">
        <v>0.781</v>
      </c>
      <c r="D226" s="6">
        <v>224.0</v>
      </c>
      <c r="E226" s="6">
        <v>-1.08537809</v>
      </c>
      <c r="F226" s="6">
        <v>-0.8470913</v>
      </c>
      <c r="G226" s="6">
        <v>-1.7666372</v>
      </c>
      <c r="H226" s="7">
        <f t="shared" si="1"/>
        <v>0.7653056703</v>
      </c>
      <c r="I226" s="8">
        <f t="shared" si="2"/>
        <v>68.87751033</v>
      </c>
      <c r="J226" s="5">
        <f>VLOOKUP(B226, Sheet2!A:AW, 42, FALSE)</f>
        <v>-1.027409054</v>
      </c>
      <c r="K226" s="9">
        <f>VLOOKUP(B226, Sheet2!A:AW, 43, FALSE)</f>
        <v>-0.884835307</v>
      </c>
      <c r="L226" s="9">
        <f>VLOOKUP(B226, Sheet2!A:AW, 44, FALSE)</f>
        <v>-1.141606481</v>
      </c>
      <c r="M226" s="9">
        <f>VLOOKUP(B226, Sheet2!A:AW, 45, FALSE)</f>
        <v>86</v>
      </c>
      <c r="N226" s="9">
        <f>VLOOKUP(B226, Sheet2!A:AW, 46, FALSE)</f>
        <v>602</v>
      </c>
      <c r="O226" s="9">
        <f>VLOOKUP(B226, Sheet2!A:AW, 47, FALSE)</f>
        <v>172</v>
      </c>
      <c r="P226" s="9">
        <f>VLOOKUP(B226, Sheet2!A:AW, 48, FALSE)</f>
        <v>128</v>
      </c>
      <c r="Q226" s="7">
        <f t="shared" si="3"/>
        <v>0.7827591149</v>
      </c>
      <c r="R226" s="8">
        <f t="shared" si="4"/>
        <v>70.44832034</v>
      </c>
      <c r="S226" s="8">
        <f t="shared" si="5"/>
        <v>-1.570810017</v>
      </c>
      <c r="T226" s="5"/>
      <c r="U226" s="5"/>
      <c r="V226" s="5"/>
      <c r="W226" s="5"/>
      <c r="X226" s="5"/>
      <c r="Y226" s="5"/>
      <c r="Z226" s="5"/>
      <c r="AA226" s="5"/>
    </row>
    <row r="227">
      <c r="A227" s="6">
        <v>226.0</v>
      </c>
      <c r="B227" s="6" t="s">
        <v>244</v>
      </c>
      <c r="C227" s="4">
        <v>0.815</v>
      </c>
      <c r="D227" s="6">
        <v>241.0</v>
      </c>
      <c r="E227" s="6">
        <v>-1.08458974</v>
      </c>
      <c r="F227" s="6">
        <v>-0.970234</v>
      </c>
      <c r="G227" s="6">
        <v>-1.8287826</v>
      </c>
      <c r="H227" s="7">
        <f t="shared" si="1"/>
        <v>0.8077398457</v>
      </c>
      <c r="I227" s="8">
        <f t="shared" si="2"/>
        <v>72.69658611</v>
      </c>
      <c r="J227" s="5">
        <f>VLOOKUP(B227, Sheet2!A:AW, 42, FALSE)</f>
        <v>-1.12241642</v>
      </c>
      <c r="K227" s="9">
        <f>VLOOKUP(B227, Sheet2!A:AW, 43, FALSE)</f>
        <v>-0.852368845</v>
      </c>
      <c r="L227" s="9">
        <f>VLOOKUP(B227, Sheet2!A:AW, 44, FALSE)</f>
        <v>-1.216958616</v>
      </c>
      <c r="M227" s="9">
        <f>VLOOKUP(B227, Sheet2!A:AW, 45, FALSE)</f>
        <v>68</v>
      </c>
      <c r="N227" s="9">
        <f>VLOOKUP(B227, Sheet2!A:AW, 46, FALSE)</f>
        <v>575</v>
      </c>
      <c r="O227" s="9">
        <f>VLOOKUP(B227, Sheet2!A:AW, 47, FALSE)</f>
        <v>152</v>
      </c>
      <c r="P227" s="9">
        <f>VLOOKUP(B227, Sheet2!A:AW, 48, FALSE)</f>
        <v>125</v>
      </c>
      <c r="Q227" s="7">
        <f t="shared" si="3"/>
        <v>0.826321682</v>
      </c>
      <c r="R227" s="8">
        <f t="shared" si="4"/>
        <v>74.36895138</v>
      </c>
      <c r="S227" s="8">
        <f t="shared" si="5"/>
        <v>-1.672365264</v>
      </c>
      <c r="T227" s="5"/>
      <c r="U227" s="5"/>
      <c r="V227" s="5"/>
      <c r="W227" s="5"/>
      <c r="X227" s="5"/>
      <c r="Y227" s="5"/>
      <c r="Z227" s="5"/>
      <c r="AA227" s="5"/>
    </row>
    <row r="228">
      <c r="A228" s="6">
        <v>227.0</v>
      </c>
      <c r="B228" s="6" t="s">
        <v>245</v>
      </c>
      <c r="C228" s="4">
        <v>0.775</v>
      </c>
      <c r="D228" s="6">
        <v>196.0</v>
      </c>
      <c r="E228" s="6">
        <v>-1.05092637</v>
      </c>
      <c r="F228" s="6">
        <v>-0.8746331</v>
      </c>
      <c r="G228" s="6">
        <v>-1.8553622</v>
      </c>
      <c r="H228" s="7">
        <f t="shared" si="1"/>
        <v>0.7688176118</v>
      </c>
      <c r="I228" s="8">
        <f t="shared" si="2"/>
        <v>69.19358507</v>
      </c>
      <c r="J228" s="5">
        <f>VLOOKUP(B228, Sheet2!A:AW, 42, FALSE)</f>
        <v>-1.079109656</v>
      </c>
      <c r="K228" s="9">
        <f>VLOOKUP(B228, Sheet2!A:AW, 43, FALSE)</f>
        <v>-0.839729973</v>
      </c>
      <c r="L228" s="9">
        <f>VLOOKUP(B228, Sheet2!A:AW, 44, FALSE)</f>
        <v>-1.135852067</v>
      </c>
      <c r="M228" s="9">
        <f>VLOOKUP(B228, Sheet2!A:AW, 45, FALSE)</f>
        <v>97</v>
      </c>
      <c r="N228" s="9">
        <f>VLOOKUP(B228, Sheet2!A:AW, 46, FALSE)</f>
        <v>724</v>
      </c>
      <c r="O228" s="9">
        <f>VLOOKUP(B228, Sheet2!A:AW, 47, FALSE)</f>
        <v>183</v>
      </c>
      <c r="P228" s="9">
        <f>VLOOKUP(B228, Sheet2!A:AW, 48, FALSE)</f>
        <v>182</v>
      </c>
      <c r="Q228" s="7">
        <f t="shared" si="3"/>
        <v>0.7875898242</v>
      </c>
      <c r="R228" s="8">
        <f t="shared" si="4"/>
        <v>70.88308418</v>
      </c>
      <c r="S228" s="8">
        <f t="shared" si="5"/>
        <v>-1.689499115</v>
      </c>
      <c r="T228" s="5"/>
      <c r="U228" s="5"/>
      <c r="V228" s="5"/>
      <c r="W228" s="5"/>
      <c r="X228" s="5"/>
      <c r="Y228" s="5"/>
      <c r="Z228" s="5"/>
      <c r="AA228" s="5"/>
    </row>
    <row r="229">
      <c r="A229" s="6">
        <v>228.0</v>
      </c>
      <c r="B229" s="6" t="s">
        <v>246</v>
      </c>
      <c r="C229" s="4">
        <v>0.831</v>
      </c>
      <c r="D229" s="6">
        <v>140.0</v>
      </c>
      <c r="E229" s="6">
        <v>-1.02915872</v>
      </c>
      <c r="F229" s="6">
        <v>-1.1288981</v>
      </c>
      <c r="G229" s="6">
        <v>-1.8859529</v>
      </c>
      <c r="H229" s="7">
        <f t="shared" si="1"/>
        <v>0.8311038563</v>
      </c>
      <c r="I229" s="8">
        <f t="shared" si="2"/>
        <v>74.79934707</v>
      </c>
      <c r="J229" s="5">
        <f>VLOOKUP(B229, Sheet2!A:AW, 42, FALSE)</f>
        <v>-1.134254716</v>
      </c>
      <c r="K229" s="9">
        <f>VLOOKUP(B229, Sheet2!A:AW, 43, FALSE)</f>
        <v>-0.990079625</v>
      </c>
      <c r="L229" s="9">
        <f>VLOOKUP(B229, Sheet2!A:AW, 44, FALSE)</f>
        <v>-1.162296578</v>
      </c>
      <c r="M229" s="9">
        <f>VLOOKUP(B229, Sheet2!A:AW, 45, FALSE)</f>
        <v>32</v>
      </c>
      <c r="N229" s="9">
        <f>VLOOKUP(B229, Sheet2!A:AW, 46, FALSE)</f>
        <v>386</v>
      </c>
      <c r="O229" s="9">
        <f>VLOOKUP(B229, Sheet2!A:AW, 47, FALSE)</f>
        <v>107</v>
      </c>
      <c r="P229" s="9">
        <f>VLOOKUP(B229, Sheet2!A:AW, 48, FALSE)</f>
        <v>115</v>
      </c>
      <c r="Q229" s="7">
        <f t="shared" si="3"/>
        <v>0.8499794067</v>
      </c>
      <c r="R229" s="8">
        <f t="shared" si="4"/>
        <v>76.4981466</v>
      </c>
      <c r="S229" s="8">
        <f t="shared" si="5"/>
        <v>-1.698799536</v>
      </c>
      <c r="T229" s="5"/>
      <c r="U229" s="5"/>
      <c r="V229" s="5"/>
      <c r="W229" s="5"/>
      <c r="X229" s="5"/>
      <c r="Y229" s="5"/>
      <c r="Z229" s="5"/>
      <c r="AA229" s="5"/>
    </row>
    <row r="230">
      <c r="A230" s="6">
        <v>229.0</v>
      </c>
      <c r="B230" s="6" t="s">
        <v>247</v>
      </c>
      <c r="C230" s="4">
        <v>0.742</v>
      </c>
      <c r="D230" s="6">
        <v>148.0</v>
      </c>
      <c r="E230" s="6">
        <v>-0.91957106</v>
      </c>
      <c r="F230" s="6">
        <v>-1.0057647</v>
      </c>
      <c r="G230" s="6">
        <v>-1.8265437</v>
      </c>
      <c r="H230" s="7">
        <f t="shared" si="1"/>
        <v>0.7448372013</v>
      </c>
      <c r="I230" s="8">
        <f t="shared" si="2"/>
        <v>67.03534811</v>
      </c>
      <c r="J230" s="5">
        <f>VLOOKUP(B230, Sheet2!A:AW, 42, FALSE)</f>
        <v>-0.977958724</v>
      </c>
      <c r="K230" s="9">
        <f>VLOOKUP(B230, Sheet2!A:AW, 43, FALSE)</f>
        <v>-0.864627099</v>
      </c>
      <c r="L230" s="9">
        <f>VLOOKUP(B230, Sheet2!A:AW, 44, FALSE)</f>
        <v>-1.140486894</v>
      </c>
      <c r="M230" s="9">
        <f>VLOOKUP(B230, Sheet2!A:AW, 45, FALSE)</f>
        <v>39</v>
      </c>
      <c r="N230" s="9">
        <f>VLOOKUP(B230, Sheet2!A:AW, 46, FALSE)</f>
        <v>432</v>
      </c>
      <c r="O230" s="9">
        <f>VLOOKUP(B230, Sheet2!A:AW, 47, FALSE)</f>
        <v>67</v>
      </c>
      <c r="P230" s="9">
        <f>VLOOKUP(B230, Sheet2!A:AW, 48, FALSE)</f>
        <v>108</v>
      </c>
      <c r="Q230" s="7">
        <f t="shared" si="3"/>
        <v>0.7637520193</v>
      </c>
      <c r="R230" s="8">
        <f t="shared" si="4"/>
        <v>68.73768174</v>
      </c>
      <c r="S230" s="8">
        <f t="shared" si="5"/>
        <v>-1.702333626</v>
      </c>
      <c r="T230" s="5"/>
      <c r="U230" s="5"/>
      <c r="V230" s="5"/>
      <c r="W230" s="5"/>
      <c r="X230" s="5"/>
      <c r="Y230" s="5"/>
      <c r="Z230" s="5"/>
      <c r="AA230" s="5"/>
    </row>
    <row r="231">
      <c r="A231" s="6">
        <v>230.0</v>
      </c>
      <c r="B231" s="6" t="s">
        <v>248</v>
      </c>
      <c r="C231" s="4">
        <v>0.735</v>
      </c>
      <c r="D231" s="6">
        <v>262.0</v>
      </c>
      <c r="E231" s="6">
        <v>-1.00135793</v>
      </c>
      <c r="F231" s="6">
        <v>-0.8697706</v>
      </c>
      <c r="G231" s="6">
        <v>-1.7399364</v>
      </c>
      <c r="H231" s="7">
        <f t="shared" si="1"/>
        <v>0.7353856323</v>
      </c>
      <c r="I231" s="8">
        <f t="shared" si="2"/>
        <v>66.1847069</v>
      </c>
      <c r="J231" s="5">
        <f>VLOOKUP(B231, Sheet2!A:AW, 42, FALSE)</f>
        <v>-0.998855967</v>
      </c>
      <c r="K231" s="9">
        <f>VLOOKUP(B231, Sheet2!A:AW, 43, FALSE)</f>
        <v>-0.837966313</v>
      </c>
      <c r="L231" s="9">
        <f>VLOOKUP(B231, Sheet2!A:AW, 44, FALSE)</f>
        <v>-1.146765481</v>
      </c>
      <c r="M231" s="9">
        <f>VLOOKUP(B231, Sheet2!A:AW, 45, FALSE)</f>
        <v>114</v>
      </c>
      <c r="N231" s="9">
        <f>VLOOKUP(B231, Sheet2!A:AW, 46, FALSE)</f>
        <v>613</v>
      </c>
      <c r="O231" s="9">
        <f>VLOOKUP(B231, Sheet2!A:AW, 47, FALSE)</f>
        <v>129</v>
      </c>
      <c r="P231" s="9">
        <f>VLOOKUP(B231, Sheet2!A:AW, 48, FALSE)</f>
        <v>176</v>
      </c>
      <c r="Q231" s="7">
        <f t="shared" si="3"/>
        <v>0.7546577365</v>
      </c>
      <c r="R231" s="8">
        <f t="shared" si="4"/>
        <v>67.91919629</v>
      </c>
      <c r="S231" s="8">
        <f t="shared" si="5"/>
        <v>-1.734489383</v>
      </c>
      <c r="T231" s="5"/>
      <c r="U231" s="5"/>
      <c r="V231" s="5"/>
      <c r="W231" s="5"/>
      <c r="X231" s="5"/>
      <c r="Y231" s="5"/>
      <c r="Z231" s="5"/>
      <c r="AA231" s="5"/>
    </row>
    <row r="232">
      <c r="A232" s="6">
        <v>231.0</v>
      </c>
      <c r="B232" s="6" t="s">
        <v>249</v>
      </c>
      <c r="C232" s="4">
        <v>0.759</v>
      </c>
      <c r="D232" s="6">
        <v>164.0</v>
      </c>
      <c r="E232" s="6">
        <v>-1.03603369</v>
      </c>
      <c r="F232" s="6">
        <v>-0.9004012</v>
      </c>
      <c r="G232" s="6">
        <v>-1.7437346</v>
      </c>
      <c r="H232" s="7">
        <f t="shared" si="1"/>
        <v>0.7538140951</v>
      </c>
      <c r="I232" s="8">
        <f t="shared" si="2"/>
        <v>67.84326856</v>
      </c>
      <c r="J232" s="5">
        <f>VLOOKUP(B232, Sheet2!A:AW, 42, FALSE)</f>
        <v>-1.019771353</v>
      </c>
      <c r="K232" s="9">
        <f>VLOOKUP(B232, Sheet2!A:AW, 43, FALSE)</f>
        <v>-0.816285354</v>
      </c>
      <c r="L232" s="9">
        <f>VLOOKUP(B232, Sheet2!A:AW, 44, FALSE)</f>
        <v>-1.195620928</v>
      </c>
      <c r="M232" s="9">
        <f>VLOOKUP(B232, Sheet2!A:AW, 45, FALSE)</f>
        <v>78</v>
      </c>
      <c r="N232" s="9">
        <f>VLOOKUP(B232, Sheet2!A:AW, 46, FALSE)</f>
        <v>565</v>
      </c>
      <c r="O232" s="9">
        <f>VLOOKUP(B232, Sheet2!A:AW, 47, FALSE)</f>
        <v>88</v>
      </c>
      <c r="P232" s="9">
        <f>VLOOKUP(B232, Sheet2!A:AW, 48, FALSE)</f>
        <v>158</v>
      </c>
      <c r="Q232" s="7">
        <f t="shared" si="3"/>
        <v>0.7734627565</v>
      </c>
      <c r="R232" s="8">
        <f t="shared" si="4"/>
        <v>69.61164809</v>
      </c>
      <c r="S232" s="8">
        <f t="shared" si="5"/>
        <v>-1.768379523</v>
      </c>
      <c r="T232" s="5"/>
      <c r="U232" s="5"/>
      <c r="V232" s="5"/>
      <c r="W232" s="5"/>
      <c r="X232" s="5"/>
      <c r="Y232" s="5"/>
      <c r="Z232" s="5"/>
      <c r="AA232" s="5"/>
    </row>
    <row r="233">
      <c r="A233" s="6">
        <v>232.0</v>
      </c>
      <c r="B233" s="6" t="s">
        <v>250</v>
      </c>
      <c r="C233" s="4">
        <v>0.78</v>
      </c>
      <c r="D233" s="6">
        <v>225.0</v>
      </c>
      <c r="E233" s="6">
        <v>-1.01696309</v>
      </c>
      <c r="F233" s="6">
        <v>-0.9061334</v>
      </c>
      <c r="G233" s="6">
        <v>-1.8301535</v>
      </c>
      <c r="H233" s="7">
        <f t="shared" si="1"/>
        <v>0.7616726075</v>
      </c>
      <c r="I233" s="8">
        <f t="shared" si="2"/>
        <v>68.55053468</v>
      </c>
      <c r="J233" s="5">
        <f>VLOOKUP(B233, Sheet2!A:AW, 42, FALSE)</f>
        <v>-1.098246391</v>
      </c>
      <c r="K233" s="9">
        <f>VLOOKUP(B233, Sheet2!A:AW, 43, FALSE)</f>
        <v>-0.768521996</v>
      </c>
      <c r="L233" s="9">
        <f>VLOOKUP(B233, Sheet2!A:AW, 44, FALSE)</f>
        <v>-1.084930087</v>
      </c>
      <c r="M233" s="9">
        <f>VLOOKUP(B233, Sheet2!A:AW, 45, FALSE)</f>
        <v>37</v>
      </c>
      <c r="N233" s="9">
        <f>VLOOKUP(B233, Sheet2!A:AW, 46, FALSE)</f>
        <v>539</v>
      </c>
      <c r="O233" s="9">
        <f>VLOOKUP(B233, Sheet2!A:AW, 47, FALSE)</f>
        <v>96</v>
      </c>
      <c r="P233" s="9">
        <f>VLOOKUP(B233, Sheet2!A:AW, 48, FALSE)</f>
        <v>125</v>
      </c>
      <c r="Q233" s="7">
        <f t="shared" si="3"/>
        <v>0.7819800194</v>
      </c>
      <c r="R233" s="8">
        <f t="shared" si="4"/>
        <v>70.37820175</v>
      </c>
      <c r="S233" s="8">
        <f t="shared" si="5"/>
        <v>-1.827667066</v>
      </c>
      <c r="T233" s="5"/>
      <c r="U233" s="5"/>
      <c r="V233" s="5"/>
      <c r="W233" s="5"/>
      <c r="X233" s="5"/>
      <c r="Y233" s="5"/>
      <c r="Z233" s="5"/>
      <c r="AA233" s="5"/>
    </row>
    <row r="234">
      <c r="A234" s="6">
        <v>233.0</v>
      </c>
      <c r="B234" s="6" t="s">
        <v>251</v>
      </c>
      <c r="C234" s="4">
        <v>0.821</v>
      </c>
      <c r="D234" s="6">
        <v>313.0</v>
      </c>
      <c r="E234" s="6">
        <v>-1.02093578</v>
      </c>
      <c r="F234" s="6">
        <v>-0.9445443</v>
      </c>
      <c r="G234" s="6">
        <v>-1.8825897</v>
      </c>
      <c r="H234" s="7">
        <f t="shared" si="1"/>
        <v>0.7849295342</v>
      </c>
      <c r="I234" s="8">
        <f t="shared" si="2"/>
        <v>70.64365808</v>
      </c>
      <c r="J234" s="5">
        <f>VLOOKUP(B234, Sheet2!A:AW, 42, FALSE)</f>
        <v>-1.125887245</v>
      </c>
      <c r="K234" s="9">
        <f>VLOOKUP(B234, Sheet2!A:AW, 43, FALSE)</f>
        <v>-0.859543694</v>
      </c>
      <c r="L234" s="9">
        <f>VLOOKUP(B234, Sheet2!A:AW, 44, FALSE)</f>
        <v>-1.157045401</v>
      </c>
      <c r="M234" s="9">
        <f>VLOOKUP(B234, Sheet2!A:AW, 45, FALSE)</f>
        <v>51</v>
      </c>
      <c r="N234" s="9">
        <f>VLOOKUP(B234, Sheet2!A:AW, 46, FALSE)</f>
        <v>644</v>
      </c>
      <c r="O234" s="9">
        <f>VLOOKUP(B234, Sheet2!A:AW, 47, FALSE)</f>
        <v>181</v>
      </c>
      <c r="P234" s="9">
        <f>VLOOKUP(B234, Sheet2!A:AW, 48, FALSE)</f>
        <v>167</v>
      </c>
      <c r="Q234" s="7">
        <f t="shared" si="3"/>
        <v>0.80662524</v>
      </c>
      <c r="R234" s="8">
        <f t="shared" si="4"/>
        <v>72.5962716</v>
      </c>
      <c r="S234" s="8">
        <f t="shared" si="5"/>
        <v>-1.952613523</v>
      </c>
      <c r="T234" s="5"/>
      <c r="U234" s="5"/>
      <c r="V234" s="5"/>
      <c r="W234" s="5"/>
      <c r="X234" s="5"/>
      <c r="Y234" s="5"/>
      <c r="Z234" s="5"/>
      <c r="AA234" s="5"/>
    </row>
    <row r="235">
      <c r="A235" s="6">
        <v>234.0</v>
      </c>
      <c r="B235" s="6" t="s">
        <v>252</v>
      </c>
      <c r="C235" s="4">
        <v>0.808</v>
      </c>
      <c r="D235" s="6">
        <v>256.0</v>
      </c>
      <c r="E235" s="6">
        <v>-1.04870683</v>
      </c>
      <c r="F235" s="6">
        <v>-1.0012947</v>
      </c>
      <c r="G235" s="6">
        <v>-1.9400756</v>
      </c>
      <c r="H235" s="7">
        <f t="shared" si="1"/>
        <v>0.8166353316</v>
      </c>
      <c r="I235" s="8">
        <f t="shared" si="2"/>
        <v>73.49717984</v>
      </c>
      <c r="J235" s="5">
        <f>VLOOKUP(B235, Sheet2!A:AW, 42, FALSE)</f>
        <v>-1.081726863</v>
      </c>
      <c r="K235" s="9">
        <f>VLOOKUP(B235, Sheet2!A:AW, 43, FALSE)</f>
        <v>-0.851598948</v>
      </c>
      <c r="L235" s="9">
        <f>VLOOKUP(B235, Sheet2!A:AW, 44, FALSE)</f>
        <v>-1.165831047</v>
      </c>
      <c r="M235" s="9">
        <f>VLOOKUP(B235, Sheet2!A:AW, 45, FALSE)</f>
        <v>69</v>
      </c>
      <c r="N235" s="9">
        <f>VLOOKUP(B235, Sheet2!A:AW, 46, FALSE)</f>
        <v>742</v>
      </c>
      <c r="O235" s="9">
        <f>VLOOKUP(B235, Sheet2!A:AW, 47, FALSE)</f>
        <v>105</v>
      </c>
      <c r="P235" s="9">
        <f>VLOOKUP(B235, Sheet2!A:AW, 48, FALSE)</f>
        <v>144</v>
      </c>
      <c r="Q235" s="7">
        <f t="shared" si="3"/>
        <v>0.8389249563</v>
      </c>
      <c r="R235" s="8">
        <f t="shared" si="4"/>
        <v>75.50324606</v>
      </c>
      <c r="S235" s="8">
        <f t="shared" si="5"/>
        <v>-2.006066223</v>
      </c>
      <c r="T235" s="5"/>
      <c r="U235" s="5"/>
      <c r="V235" s="5"/>
      <c r="W235" s="5"/>
      <c r="X235" s="5"/>
      <c r="Y235" s="5"/>
      <c r="Z235" s="5"/>
      <c r="AA235" s="5"/>
    </row>
    <row r="236">
      <c r="A236" s="6">
        <v>235.0</v>
      </c>
      <c r="B236" s="6" t="s">
        <v>253</v>
      </c>
      <c r="C236" s="4">
        <v>0.772</v>
      </c>
      <c r="D236" s="6">
        <v>191.0</v>
      </c>
      <c r="E236" s="6">
        <v>-1.1212161</v>
      </c>
      <c r="F236" s="6">
        <v>-0.8981713</v>
      </c>
      <c r="G236" s="6">
        <v>-1.5408492</v>
      </c>
      <c r="H236" s="7">
        <f t="shared" si="1"/>
        <v>0.7633453294</v>
      </c>
      <c r="I236" s="8">
        <f t="shared" si="2"/>
        <v>68.70107965</v>
      </c>
      <c r="J236" s="5">
        <f>VLOOKUP(B236, Sheet2!A:AW, 42, FALSE)</f>
        <v>-1.042338167</v>
      </c>
      <c r="K236" s="9">
        <f>VLOOKUP(B236, Sheet2!A:AW, 43, FALSE)</f>
        <v>-0.875955614</v>
      </c>
      <c r="L236" s="9">
        <f>VLOOKUP(B236, Sheet2!A:AW, 44, FALSE)</f>
        <v>-1.189600849</v>
      </c>
      <c r="M236" s="9">
        <f>VLOOKUP(B236, Sheet2!A:AW, 45, FALSE)</f>
        <v>54</v>
      </c>
      <c r="N236" s="9">
        <f>VLOOKUP(B236, Sheet2!A:AW, 46, FALSE)</f>
        <v>448</v>
      </c>
      <c r="O236" s="9">
        <f>VLOOKUP(B236, Sheet2!A:AW, 47, FALSE)</f>
        <v>116</v>
      </c>
      <c r="P236" s="9">
        <f>VLOOKUP(B236, Sheet2!A:AW, 48, FALSE)</f>
        <v>118</v>
      </c>
      <c r="Q236" s="7">
        <f t="shared" si="3"/>
        <v>0.7858385818</v>
      </c>
      <c r="R236" s="8">
        <f t="shared" si="4"/>
        <v>70.72547236</v>
      </c>
      <c r="S236" s="8">
        <f t="shared" si="5"/>
        <v>-2.024392712</v>
      </c>
      <c r="T236" s="5"/>
      <c r="U236" s="5"/>
      <c r="V236" s="5"/>
      <c r="W236" s="5"/>
      <c r="X236" s="5"/>
      <c r="Y236" s="5"/>
      <c r="Z236" s="5"/>
      <c r="AA236" s="5"/>
    </row>
    <row r="237">
      <c r="A237" s="6">
        <v>236.0</v>
      </c>
      <c r="B237" s="6" t="s">
        <v>254</v>
      </c>
      <c r="C237" s="4">
        <v>0.821</v>
      </c>
      <c r="D237" s="6">
        <v>211.0</v>
      </c>
      <c r="E237" s="6">
        <v>-1.12438746</v>
      </c>
      <c r="F237" s="6">
        <v>-1.0032018</v>
      </c>
      <c r="G237" s="6">
        <v>-1.8513864</v>
      </c>
      <c r="H237" s="7">
        <f t="shared" si="1"/>
        <v>0.834650311</v>
      </c>
      <c r="I237" s="8">
        <f t="shared" si="2"/>
        <v>75.11852799</v>
      </c>
      <c r="J237" s="5">
        <f>VLOOKUP(B237, Sheet2!A:AW, 42, FALSE)</f>
        <v>-1.165880333</v>
      </c>
      <c r="K237" s="9">
        <f>VLOOKUP(B237, Sheet2!A:AW, 43, FALSE)</f>
        <v>-0.910145919</v>
      </c>
      <c r="L237" s="9">
        <f>VLOOKUP(B237, Sheet2!A:AW, 44, FALSE)</f>
        <v>-1.132256256</v>
      </c>
      <c r="M237" s="9">
        <f>VLOOKUP(B237, Sheet2!A:AW, 45, FALSE)</f>
        <v>75</v>
      </c>
      <c r="N237" s="9">
        <f>VLOOKUP(B237, Sheet2!A:AW, 46, FALSE)</f>
        <v>717</v>
      </c>
      <c r="O237" s="9">
        <f>VLOOKUP(B237, Sheet2!A:AW, 47, FALSE)</f>
        <v>133</v>
      </c>
      <c r="P237" s="9">
        <f>VLOOKUP(B237, Sheet2!A:AW, 48, FALSE)</f>
        <v>188</v>
      </c>
      <c r="Q237" s="7">
        <f t="shared" si="3"/>
        <v>0.8586160711</v>
      </c>
      <c r="R237" s="8">
        <f t="shared" si="4"/>
        <v>77.2754464</v>
      </c>
      <c r="S237" s="8">
        <f t="shared" si="5"/>
        <v>-2.156918402</v>
      </c>
      <c r="T237" s="5"/>
      <c r="U237" s="5"/>
      <c r="V237" s="5"/>
      <c r="W237" s="5"/>
      <c r="X237" s="5"/>
      <c r="Y237" s="5"/>
      <c r="Z237" s="5"/>
      <c r="AA237" s="5"/>
    </row>
    <row r="238">
      <c r="A238" s="6">
        <v>237.0</v>
      </c>
      <c r="B238" s="6" t="s">
        <v>255</v>
      </c>
      <c r="C238" s="4">
        <v>0.822</v>
      </c>
      <c r="D238" s="6">
        <v>139.0</v>
      </c>
      <c r="E238" s="6">
        <v>-1.05766468</v>
      </c>
      <c r="F238" s="6">
        <v>-1.1019683</v>
      </c>
      <c r="G238" s="6">
        <v>-1.6964968</v>
      </c>
      <c r="H238" s="7">
        <f t="shared" si="1"/>
        <v>0.8108953776</v>
      </c>
      <c r="I238" s="8">
        <f t="shared" si="2"/>
        <v>72.98058398</v>
      </c>
      <c r="J238" s="5">
        <f>VLOOKUP(B238, Sheet2!A:AW, 42, FALSE)</f>
        <v>-1.174421279</v>
      </c>
      <c r="K238" s="9">
        <f>VLOOKUP(B238, Sheet2!A:AW, 43, FALSE)</f>
        <v>-0.858362725</v>
      </c>
      <c r="L238" s="9">
        <f>VLOOKUP(B238, Sheet2!A:AW, 44, FALSE)</f>
        <v>-1.179253444</v>
      </c>
      <c r="M238" s="9">
        <f>VLOOKUP(B238, Sheet2!A:AW, 45, FALSE)</f>
        <v>48</v>
      </c>
      <c r="N238" s="9">
        <f>VLOOKUP(B238, Sheet2!A:AW, 46, FALSE)</f>
        <v>633</v>
      </c>
      <c r="O238" s="9">
        <f>VLOOKUP(B238, Sheet2!A:AW, 47, FALSE)</f>
        <v>160</v>
      </c>
      <c r="P238" s="9">
        <f>VLOOKUP(B238, Sheet2!A:AW, 48, FALSE)</f>
        <v>168</v>
      </c>
      <c r="Q238" s="7">
        <f t="shared" si="3"/>
        <v>0.8349527471</v>
      </c>
      <c r="R238" s="8">
        <f t="shared" si="4"/>
        <v>75.14574724</v>
      </c>
      <c r="S238" s="8">
        <f t="shared" si="5"/>
        <v>-2.165163257</v>
      </c>
      <c r="T238" s="5"/>
      <c r="U238" s="5"/>
      <c r="V238" s="5"/>
      <c r="W238" s="5"/>
      <c r="X238" s="5"/>
      <c r="Y238" s="5"/>
      <c r="Z238" s="5"/>
      <c r="AA238" s="5"/>
    </row>
    <row r="239">
      <c r="A239" s="6">
        <v>238.0</v>
      </c>
      <c r="B239" s="6" t="s">
        <v>256</v>
      </c>
      <c r="C239" s="4">
        <v>0.774</v>
      </c>
      <c r="D239" s="6">
        <v>304.0</v>
      </c>
      <c r="E239" s="6">
        <v>-1.00898476</v>
      </c>
      <c r="F239" s="6">
        <v>-0.9424642</v>
      </c>
      <c r="G239" s="6">
        <v>-1.8535503</v>
      </c>
      <c r="H239" s="7">
        <f t="shared" si="1"/>
        <v>0.7752528577</v>
      </c>
      <c r="I239" s="8">
        <f t="shared" si="2"/>
        <v>69.77275719</v>
      </c>
      <c r="J239" s="5">
        <f>VLOOKUP(B239, Sheet2!A:AW, 42, FALSE)</f>
        <v>-1.048213961</v>
      </c>
      <c r="K239" s="9">
        <f>VLOOKUP(B239, Sheet2!A:AW, 43, FALSE)</f>
        <v>-0.810494906</v>
      </c>
      <c r="L239" s="9">
        <f>VLOOKUP(B239, Sheet2!A:AW, 44, FALSE)</f>
        <v>-1.174163625</v>
      </c>
      <c r="M239" s="9">
        <f>VLOOKUP(B239, Sheet2!A:AW, 45, FALSE)</f>
        <v>132</v>
      </c>
      <c r="N239" s="9">
        <f>VLOOKUP(B239, Sheet2!A:AW, 46, FALSE)</f>
        <v>744</v>
      </c>
      <c r="O239" s="9">
        <f>VLOOKUP(B239, Sheet2!A:AW, 47, FALSE)</f>
        <v>125</v>
      </c>
      <c r="P239" s="9">
        <f>VLOOKUP(B239, Sheet2!A:AW, 48, FALSE)</f>
        <v>170</v>
      </c>
      <c r="Q239" s="7">
        <f t="shared" si="3"/>
        <v>0.7998396173</v>
      </c>
      <c r="R239" s="8">
        <f t="shared" si="4"/>
        <v>71.98556556</v>
      </c>
      <c r="S239" s="8">
        <f t="shared" si="5"/>
        <v>-2.212808367</v>
      </c>
      <c r="T239" s="5"/>
      <c r="U239" s="5"/>
      <c r="V239" s="5"/>
      <c r="W239" s="5"/>
      <c r="X239" s="5"/>
      <c r="Y239" s="5"/>
      <c r="Z239" s="5"/>
      <c r="AA239" s="5"/>
    </row>
    <row r="240">
      <c r="A240" s="6">
        <v>239.0</v>
      </c>
      <c r="B240" s="6" t="s">
        <v>257</v>
      </c>
      <c r="C240" s="4">
        <v>0.737</v>
      </c>
      <c r="D240" s="6">
        <v>215.0</v>
      </c>
      <c r="E240" s="6">
        <v>-1.04737498</v>
      </c>
      <c r="F240" s="6">
        <v>-0.8448424</v>
      </c>
      <c r="G240" s="6">
        <v>-1.74152</v>
      </c>
      <c r="H240" s="7">
        <f t="shared" si="1"/>
        <v>0.7453727212</v>
      </c>
      <c r="I240" s="8">
        <f t="shared" si="2"/>
        <v>67.0835449</v>
      </c>
      <c r="J240" s="5">
        <f>VLOOKUP(B240, Sheet2!A:AW, 42, FALSE)</f>
        <v>-1.105152314</v>
      </c>
      <c r="K240" s="9">
        <f>VLOOKUP(B240, Sheet2!A:AW, 43, FALSE)</f>
        <v>-0.857167536</v>
      </c>
      <c r="L240" s="9">
        <f>VLOOKUP(B240, Sheet2!A:AW, 44, FALSE)</f>
        <v>-1.146735089</v>
      </c>
      <c r="M240" s="9">
        <f>VLOOKUP(B240, Sheet2!A:AW, 45, FALSE)</f>
        <v>73</v>
      </c>
      <c r="N240" s="9">
        <f>VLOOKUP(B240, Sheet2!A:AW, 46, FALSE)</f>
        <v>560</v>
      </c>
      <c r="O240" s="9">
        <f>VLOOKUP(B240, Sheet2!A:AW, 47, FALSE)</f>
        <v>170</v>
      </c>
      <c r="P240" s="9">
        <f>VLOOKUP(B240, Sheet2!A:AW, 48, FALSE)</f>
        <v>204</v>
      </c>
      <c r="Q240" s="7">
        <f t="shared" si="3"/>
        <v>0.7703958209</v>
      </c>
      <c r="R240" s="8">
        <f t="shared" si="4"/>
        <v>69.33562388</v>
      </c>
      <c r="S240" s="8">
        <f t="shared" si="5"/>
        <v>-2.252078974</v>
      </c>
      <c r="T240" s="5"/>
      <c r="U240" s="5"/>
      <c r="V240" s="5"/>
      <c r="W240" s="5"/>
      <c r="X240" s="5"/>
      <c r="Y240" s="5"/>
      <c r="Z240" s="5"/>
      <c r="AA240" s="5"/>
    </row>
    <row r="241">
      <c r="A241" s="6">
        <v>240.0</v>
      </c>
      <c r="B241" s="6" t="s">
        <v>258</v>
      </c>
      <c r="C241" s="4">
        <v>0.75</v>
      </c>
      <c r="D241" s="6">
        <v>226.0</v>
      </c>
      <c r="E241" s="6">
        <v>-1.06475875</v>
      </c>
      <c r="F241" s="6">
        <v>-0.9355486</v>
      </c>
      <c r="G241" s="6">
        <v>-1.7356452</v>
      </c>
      <c r="H241" s="7">
        <f t="shared" si="1"/>
        <v>0.7772737456</v>
      </c>
      <c r="I241" s="8">
        <f t="shared" si="2"/>
        <v>69.9546371</v>
      </c>
      <c r="J241" s="5">
        <f>VLOOKUP(B241, Sheet2!A:AW, 42, FALSE)</f>
        <v>-1.14368349</v>
      </c>
      <c r="K241" s="9">
        <f>VLOOKUP(B241, Sheet2!A:AW, 43, FALSE)</f>
        <v>-0.851382959</v>
      </c>
      <c r="L241" s="9">
        <f>VLOOKUP(B241, Sheet2!A:AW, 44, FALSE)</f>
        <v>-1.119145447</v>
      </c>
      <c r="M241" s="9">
        <f>VLOOKUP(B241, Sheet2!A:AW, 45, FALSE)</f>
        <v>121</v>
      </c>
      <c r="N241" s="9">
        <f>VLOOKUP(B241, Sheet2!A:AW, 46, FALSE)</f>
        <v>626</v>
      </c>
      <c r="O241" s="9">
        <f>VLOOKUP(B241, Sheet2!A:AW, 47, FALSE)</f>
        <v>153</v>
      </c>
      <c r="P241" s="9">
        <f>VLOOKUP(B241, Sheet2!A:AW, 48, FALSE)</f>
        <v>204</v>
      </c>
      <c r="Q241" s="7">
        <f t="shared" si="3"/>
        <v>0.8025346324</v>
      </c>
      <c r="R241" s="8">
        <f t="shared" si="4"/>
        <v>72.22811692</v>
      </c>
      <c r="S241" s="8">
        <f t="shared" si="5"/>
        <v>-2.273479818</v>
      </c>
      <c r="T241" s="5"/>
      <c r="U241" s="5"/>
      <c r="V241" s="5"/>
      <c r="W241" s="5"/>
      <c r="X241" s="5"/>
      <c r="Y241" s="5"/>
      <c r="Z241" s="5"/>
      <c r="AA241" s="5"/>
    </row>
    <row r="242">
      <c r="A242" s="6">
        <v>241.0</v>
      </c>
      <c r="B242" s="6" t="s">
        <v>259</v>
      </c>
      <c r="C242" s="4">
        <v>0.751</v>
      </c>
      <c r="D242" s="6">
        <v>257.0</v>
      </c>
      <c r="E242" s="6">
        <v>-1.0312065</v>
      </c>
      <c r="F242" s="6">
        <v>-0.9657865</v>
      </c>
      <c r="G242" s="6">
        <v>-1.6989953</v>
      </c>
      <c r="H242" s="7">
        <f t="shared" si="1"/>
        <v>0.7685695736</v>
      </c>
      <c r="I242" s="8">
        <f t="shared" si="2"/>
        <v>69.17126163</v>
      </c>
      <c r="J242" s="5">
        <f>VLOOKUP(B242, Sheet2!A:AW, 42, FALSE)</f>
        <v>-1.05937521</v>
      </c>
      <c r="K242" s="9">
        <f>VLOOKUP(B242, Sheet2!A:AW, 43, FALSE)</f>
        <v>-0.88149226</v>
      </c>
      <c r="L242" s="9">
        <f>VLOOKUP(B242, Sheet2!A:AW, 44, FALSE)</f>
        <v>-1.200450289</v>
      </c>
      <c r="M242" s="9">
        <f>VLOOKUP(B242, Sheet2!A:AW, 45, FALSE)</f>
        <v>70</v>
      </c>
      <c r="N242" s="9">
        <f>VLOOKUP(B242, Sheet2!A:AW, 46, FALSE)</f>
        <v>596</v>
      </c>
      <c r="O242" s="9">
        <f>VLOOKUP(B242, Sheet2!A:AW, 47, FALSE)</f>
        <v>158</v>
      </c>
      <c r="P242" s="9">
        <f>VLOOKUP(B242, Sheet2!A:AW, 48, FALSE)</f>
        <v>156</v>
      </c>
      <c r="Q242" s="7">
        <f t="shared" si="3"/>
        <v>0.7946496156</v>
      </c>
      <c r="R242" s="8">
        <f t="shared" si="4"/>
        <v>71.51846541</v>
      </c>
      <c r="S242" s="8">
        <f t="shared" si="5"/>
        <v>-2.347203778</v>
      </c>
      <c r="T242" s="5"/>
      <c r="U242" s="5"/>
      <c r="V242" s="5"/>
      <c r="W242" s="5"/>
      <c r="X242" s="5"/>
      <c r="Y242" s="5"/>
      <c r="Z242" s="5"/>
      <c r="AA242" s="5"/>
    </row>
    <row r="243">
      <c r="A243" s="6">
        <v>242.0</v>
      </c>
      <c r="B243" s="6" t="s">
        <v>260</v>
      </c>
      <c r="C243" s="4">
        <v>0.81</v>
      </c>
      <c r="D243" s="6">
        <v>196.0</v>
      </c>
      <c r="E243" s="6">
        <v>-1.02404851</v>
      </c>
      <c r="F243" s="6">
        <v>-0.9795274</v>
      </c>
      <c r="G243" s="6">
        <v>-1.857663</v>
      </c>
      <c r="H243" s="7">
        <f t="shared" si="1"/>
        <v>0.7869401016</v>
      </c>
      <c r="I243" s="8">
        <f t="shared" si="2"/>
        <v>70.82460915</v>
      </c>
      <c r="J243" s="5">
        <f>VLOOKUP(B243, Sheet2!A:AW, 42, FALSE)</f>
        <v>-1.124676614</v>
      </c>
      <c r="K243" s="9">
        <f>VLOOKUP(B243, Sheet2!A:AW, 43, FALSE)</f>
        <v>-0.914204889</v>
      </c>
      <c r="L243" s="9">
        <f>VLOOKUP(B243, Sheet2!A:AW, 44, FALSE)</f>
        <v>-1.222587883</v>
      </c>
      <c r="M243" s="9">
        <f>VLOOKUP(B243, Sheet2!A:AW, 45, FALSE)</f>
        <v>82</v>
      </c>
      <c r="N243" s="9">
        <f>VLOOKUP(B243, Sheet2!A:AW, 46, FALSE)</f>
        <v>601</v>
      </c>
      <c r="O243" s="9">
        <f>VLOOKUP(B243, Sheet2!A:AW, 47, FALSE)</f>
        <v>182</v>
      </c>
      <c r="P243" s="9">
        <f>VLOOKUP(B243, Sheet2!A:AW, 48, FALSE)</f>
        <v>198</v>
      </c>
      <c r="Q243" s="7">
        <f t="shared" si="3"/>
        <v>0.8132404021</v>
      </c>
      <c r="R243" s="8">
        <f t="shared" si="4"/>
        <v>73.19163619</v>
      </c>
      <c r="S243" s="8">
        <f t="shared" si="5"/>
        <v>-2.367027044</v>
      </c>
      <c r="T243" s="5"/>
      <c r="U243" s="5"/>
      <c r="V243" s="5"/>
      <c r="W243" s="5"/>
      <c r="X243" s="5"/>
      <c r="Y243" s="5"/>
      <c r="Z243" s="5"/>
      <c r="AA243" s="5"/>
    </row>
    <row r="244">
      <c r="A244" s="6">
        <v>243.0</v>
      </c>
      <c r="B244" s="6" t="s">
        <v>261</v>
      </c>
      <c r="C244" s="4">
        <v>0.786</v>
      </c>
      <c r="D244" s="6">
        <v>234.0</v>
      </c>
      <c r="E244" s="6">
        <v>-1.04503887</v>
      </c>
      <c r="F244" s="6">
        <v>-1.0000411</v>
      </c>
      <c r="G244" s="6">
        <v>-1.7466496</v>
      </c>
      <c r="H244" s="7">
        <f t="shared" si="1"/>
        <v>0.7887292155</v>
      </c>
      <c r="I244" s="8">
        <f t="shared" si="2"/>
        <v>70.98562939</v>
      </c>
      <c r="J244" s="5">
        <f>VLOOKUP(B244, Sheet2!A:AW, 42, FALSE)</f>
        <v>-1.160969185</v>
      </c>
      <c r="K244" s="9">
        <f>VLOOKUP(B244, Sheet2!A:AW, 43, FALSE)</f>
        <v>-0.827018019</v>
      </c>
      <c r="L244" s="9">
        <f>VLOOKUP(B244, Sheet2!A:AW, 44, FALSE)</f>
        <v>-1.218157004</v>
      </c>
      <c r="M244" s="9">
        <f>VLOOKUP(B244, Sheet2!A:AW, 45, FALSE)</f>
        <v>83</v>
      </c>
      <c r="N244" s="9">
        <f>VLOOKUP(B244, Sheet2!A:AW, 46, FALSE)</f>
        <v>595</v>
      </c>
      <c r="O244" s="9">
        <f>VLOOKUP(B244, Sheet2!A:AW, 47, FALSE)</f>
        <v>186</v>
      </c>
      <c r="P244" s="9">
        <f>VLOOKUP(B244, Sheet2!A:AW, 48, FALSE)</f>
        <v>156</v>
      </c>
      <c r="Q244" s="7">
        <f t="shared" si="3"/>
        <v>0.8163222204</v>
      </c>
      <c r="R244" s="8">
        <f t="shared" si="4"/>
        <v>73.46899983</v>
      </c>
      <c r="S244" s="8">
        <f t="shared" si="5"/>
        <v>-2.483370441</v>
      </c>
      <c r="T244" s="5"/>
      <c r="U244" s="5"/>
      <c r="V244" s="5"/>
      <c r="W244" s="5"/>
      <c r="X244" s="5"/>
      <c r="Y244" s="5"/>
      <c r="Z244" s="5"/>
      <c r="AA244" s="5"/>
    </row>
    <row r="245">
      <c r="A245" s="6">
        <v>244.0</v>
      </c>
      <c r="B245" s="6" t="s">
        <v>262</v>
      </c>
      <c r="C245" s="4">
        <v>0.82</v>
      </c>
      <c r="D245" s="6">
        <v>206.0</v>
      </c>
      <c r="E245" s="6">
        <v>-1.11549593</v>
      </c>
      <c r="F245" s="6">
        <v>-1.0124091</v>
      </c>
      <c r="G245" s="6">
        <v>-1.687033</v>
      </c>
      <c r="H245" s="7">
        <f t="shared" si="1"/>
        <v>0.8120565663</v>
      </c>
      <c r="I245" s="8">
        <f t="shared" si="2"/>
        <v>73.08509096</v>
      </c>
      <c r="J245" s="5">
        <f>VLOOKUP(B245, Sheet2!A:AW, 42, FALSE)</f>
        <v>-1.191937462</v>
      </c>
      <c r="K245" s="9">
        <f>VLOOKUP(B245, Sheet2!A:AW, 43, FALSE)</f>
        <v>-0.779516551</v>
      </c>
      <c r="L245" s="9">
        <f>VLOOKUP(B245, Sheet2!A:AW, 44, FALSE)</f>
        <v>-1.186335613</v>
      </c>
      <c r="M245" s="9">
        <f>VLOOKUP(B245, Sheet2!A:AW, 45, FALSE)</f>
        <v>84</v>
      </c>
      <c r="N245" s="9">
        <f>VLOOKUP(B245, Sheet2!A:AW, 46, FALSE)</f>
        <v>675</v>
      </c>
      <c r="O245" s="9">
        <f>VLOOKUP(B245, Sheet2!A:AW, 47, FALSE)</f>
        <v>150</v>
      </c>
      <c r="P245" s="9">
        <f>VLOOKUP(B245, Sheet2!A:AW, 48, FALSE)</f>
        <v>149</v>
      </c>
      <c r="Q245" s="7">
        <f t="shared" si="3"/>
        <v>0.8400121871</v>
      </c>
      <c r="R245" s="8">
        <f t="shared" si="4"/>
        <v>75.60109684</v>
      </c>
      <c r="S245" s="8">
        <f t="shared" si="5"/>
        <v>-2.516005875</v>
      </c>
      <c r="T245" s="5"/>
      <c r="U245" s="5"/>
      <c r="V245" s="5"/>
      <c r="W245" s="5"/>
      <c r="X245" s="5"/>
      <c r="Y245" s="5"/>
      <c r="Z245" s="5"/>
      <c r="AA245" s="5"/>
    </row>
    <row r="246">
      <c r="A246" s="6">
        <v>245.0</v>
      </c>
      <c r="B246" s="6" t="s">
        <v>263</v>
      </c>
      <c r="C246" s="4">
        <v>0.766</v>
      </c>
      <c r="D246" s="6">
        <v>242.0</v>
      </c>
      <c r="E246" s="6">
        <v>-1.01899437</v>
      </c>
      <c r="F246" s="6">
        <v>-0.9514262</v>
      </c>
      <c r="G246" s="6">
        <v>-1.695315</v>
      </c>
      <c r="H246" s="7">
        <f t="shared" si="1"/>
        <v>0.7583883629</v>
      </c>
      <c r="I246" s="8">
        <f t="shared" si="2"/>
        <v>68.25495266</v>
      </c>
      <c r="J246" s="5">
        <f>VLOOKUP(B246, Sheet2!A:AW, 42, FALSE)</f>
        <v>-1.049768864</v>
      </c>
      <c r="K246" s="9">
        <f>VLOOKUP(B246, Sheet2!A:AW, 43, FALSE)</f>
        <v>-0.842650826</v>
      </c>
      <c r="L246" s="9">
        <f>VLOOKUP(B246, Sheet2!A:AW, 44, FALSE)</f>
        <v>-1.175574547</v>
      </c>
      <c r="M246" s="9">
        <f>VLOOKUP(B246, Sheet2!A:AW, 45, FALSE)</f>
        <v>101</v>
      </c>
      <c r="N246" s="9">
        <f>VLOOKUP(B246, Sheet2!A:AW, 46, FALSE)</f>
        <v>691</v>
      </c>
      <c r="O246" s="9">
        <f>VLOOKUP(B246, Sheet2!A:AW, 47, FALSE)</f>
        <v>155</v>
      </c>
      <c r="P246" s="9">
        <f>VLOOKUP(B246, Sheet2!A:AW, 48, FALSE)</f>
        <v>175</v>
      </c>
      <c r="Q246" s="7">
        <f t="shared" si="3"/>
        <v>0.7872762565</v>
      </c>
      <c r="R246" s="8">
        <f t="shared" si="4"/>
        <v>70.85486308</v>
      </c>
      <c r="S246" s="8">
        <f t="shared" si="5"/>
        <v>-2.599910426</v>
      </c>
      <c r="T246" s="5"/>
      <c r="U246" s="5"/>
      <c r="V246" s="5"/>
      <c r="W246" s="5"/>
      <c r="X246" s="5"/>
      <c r="Y246" s="5"/>
      <c r="Z246" s="5"/>
      <c r="AA246" s="5"/>
    </row>
    <row r="247">
      <c r="A247" s="6">
        <v>246.0</v>
      </c>
      <c r="B247" s="6" t="s">
        <v>264</v>
      </c>
      <c r="C247" s="4">
        <v>0.748</v>
      </c>
      <c r="D247" s="6">
        <v>189.0</v>
      </c>
      <c r="E247" s="6">
        <v>-0.97125347</v>
      </c>
      <c r="F247" s="6">
        <v>-0.8922158</v>
      </c>
      <c r="G247" s="6">
        <v>-1.8463929</v>
      </c>
      <c r="H247" s="7">
        <f t="shared" si="1"/>
        <v>0.7393872492</v>
      </c>
      <c r="I247" s="8">
        <f t="shared" si="2"/>
        <v>66.54485243</v>
      </c>
      <c r="J247" s="5">
        <f>VLOOKUP(B247, Sheet2!A:AW, 42, FALSE)</f>
        <v>-1.089963908</v>
      </c>
      <c r="K247" s="9">
        <f>VLOOKUP(B247, Sheet2!A:AW, 43, FALSE)</f>
        <v>-0.810536866</v>
      </c>
      <c r="L247" s="9">
        <f>VLOOKUP(B247, Sheet2!A:AW, 44, FALSE)</f>
        <v>-1.166206637</v>
      </c>
      <c r="M247" s="9">
        <f>VLOOKUP(B247, Sheet2!A:AW, 45, FALSE)</f>
        <v>59</v>
      </c>
      <c r="N247" s="9">
        <f>VLOOKUP(B247, Sheet2!A:AW, 46, FALSE)</f>
        <v>464</v>
      </c>
      <c r="O247" s="9">
        <f>VLOOKUP(B247, Sheet2!A:AW, 47, FALSE)</f>
        <v>117</v>
      </c>
      <c r="P247" s="9">
        <f>VLOOKUP(B247, Sheet2!A:AW, 48, FALSE)</f>
        <v>160</v>
      </c>
      <c r="Q247" s="7">
        <f t="shared" si="3"/>
        <v>0.7690905579</v>
      </c>
      <c r="R247" s="8">
        <f t="shared" si="4"/>
        <v>69.21815021</v>
      </c>
      <c r="S247" s="8">
        <f t="shared" si="5"/>
        <v>-2.673297782</v>
      </c>
      <c r="T247" s="5"/>
      <c r="U247" s="5"/>
      <c r="V247" s="5"/>
      <c r="W247" s="5"/>
      <c r="X247" s="5"/>
      <c r="Y247" s="5"/>
      <c r="Z247" s="5"/>
      <c r="AA247" s="5"/>
    </row>
    <row r="248">
      <c r="A248" s="6">
        <v>247.0</v>
      </c>
      <c r="B248" s="6" t="s">
        <v>265</v>
      </c>
      <c r="C248" s="4">
        <v>0.738</v>
      </c>
      <c r="D248" s="6">
        <v>191.0</v>
      </c>
      <c r="E248" s="6">
        <v>-0.92306193</v>
      </c>
      <c r="F248" s="6">
        <v>-0.875199</v>
      </c>
      <c r="G248" s="6">
        <v>-1.9037413</v>
      </c>
      <c r="H248" s="7">
        <f t="shared" si="1"/>
        <v>0.7223830003</v>
      </c>
      <c r="I248" s="8">
        <f t="shared" si="2"/>
        <v>65.01447003</v>
      </c>
      <c r="J248" s="5">
        <f>VLOOKUP(B248, Sheet2!A:AW, 42, FALSE)</f>
        <v>-1.020015142</v>
      </c>
      <c r="K248" s="9">
        <f>VLOOKUP(B248, Sheet2!A:AW, 43, FALSE)</f>
        <v>-0.902262292</v>
      </c>
      <c r="L248" s="9">
        <f>VLOOKUP(B248, Sheet2!A:AW, 44, FALSE)</f>
        <v>-1.092966606</v>
      </c>
      <c r="M248" s="9">
        <f>VLOOKUP(B248, Sheet2!A:AW, 45, FALSE)</f>
        <v>71</v>
      </c>
      <c r="N248" s="9">
        <f>VLOOKUP(B248, Sheet2!A:AW, 46, FALSE)</f>
        <v>561</v>
      </c>
      <c r="O248" s="9">
        <f>VLOOKUP(B248, Sheet2!A:AW, 47, FALSE)</f>
        <v>172</v>
      </c>
      <c r="P248" s="9">
        <f>VLOOKUP(B248, Sheet2!A:AW, 48, FALSE)</f>
        <v>172</v>
      </c>
      <c r="Q248" s="7">
        <f t="shared" si="3"/>
        <v>0.7522076687</v>
      </c>
      <c r="R248" s="8">
        <f t="shared" si="4"/>
        <v>67.69869018</v>
      </c>
      <c r="S248" s="8">
        <f t="shared" si="5"/>
        <v>-2.684220155</v>
      </c>
      <c r="T248" s="5"/>
      <c r="U248" s="5"/>
      <c r="V248" s="5"/>
      <c r="W248" s="5"/>
      <c r="X248" s="5"/>
      <c r="Y248" s="5"/>
      <c r="Z248" s="5"/>
      <c r="AA248" s="5"/>
    </row>
    <row r="249">
      <c r="A249" s="6">
        <v>248.0</v>
      </c>
      <c r="B249" s="6" t="s">
        <v>266</v>
      </c>
      <c r="C249" s="4">
        <v>0.724</v>
      </c>
      <c r="D249" s="6">
        <v>229.0</v>
      </c>
      <c r="E249" s="6">
        <v>-0.95968188</v>
      </c>
      <c r="F249" s="6">
        <v>-0.9256085</v>
      </c>
      <c r="G249" s="6">
        <v>-1.728783</v>
      </c>
      <c r="H249" s="7">
        <f t="shared" si="1"/>
        <v>0.7305733437</v>
      </c>
      <c r="I249" s="8">
        <f t="shared" si="2"/>
        <v>65.75160093</v>
      </c>
      <c r="J249" s="5">
        <f>VLOOKUP(B249, Sheet2!A:AW, 42, FALSE)</f>
        <v>-1.072250346</v>
      </c>
      <c r="K249" s="9">
        <f>VLOOKUP(B249, Sheet2!A:AW, 43, FALSE)</f>
        <v>-0.778612</v>
      </c>
      <c r="L249" s="9">
        <f>VLOOKUP(B249, Sheet2!A:AW, 44, FALSE)</f>
        <v>-1.178097171</v>
      </c>
      <c r="M249" s="9">
        <f>VLOOKUP(B249, Sheet2!A:AW, 45, FALSE)</f>
        <v>74</v>
      </c>
      <c r="N249" s="9">
        <f>VLOOKUP(B249, Sheet2!A:AW, 46, FALSE)</f>
        <v>488</v>
      </c>
      <c r="O249" s="9">
        <f>VLOOKUP(B249, Sheet2!A:AW, 47, FALSE)</f>
        <v>130</v>
      </c>
      <c r="P249" s="9">
        <f>VLOOKUP(B249, Sheet2!A:AW, 48, FALSE)</f>
        <v>144</v>
      </c>
      <c r="Q249" s="7">
        <f t="shared" si="3"/>
        <v>0.7604432764</v>
      </c>
      <c r="R249" s="8">
        <f t="shared" si="4"/>
        <v>68.43989487</v>
      </c>
      <c r="S249" s="8">
        <f t="shared" si="5"/>
        <v>-2.688293944</v>
      </c>
      <c r="T249" s="5"/>
      <c r="U249" s="5"/>
      <c r="V249" s="5"/>
      <c r="W249" s="5"/>
      <c r="X249" s="5"/>
      <c r="Y249" s="5"/>
      <c r="Z249" s="5"/>
      <c r="AA249" s="5"/>
    </row>
    <row r="250">
      <c r="A250" s="6">
        <v>249.0</v>
      </c>
      <c r="B250" s="6" t="s">
        <v>267</v>
      </c>
      <c r="C250" s="4">
        <v>0.781</v>
      </c>
      <c r="D250" s="6">
        <v>268.0</v>
      </c>
      <c r="E250" s="6">
        <v>-1.02323325</v>
      </c>
      <c r="F250" s="6">
        <v>-1.0150543</v>
      </c>
      <c r="G250" s="6">
        <v>-1.7502507</v>
      </c>
      <c r="H250" s="7">
        <f t="shared" si="1"/>
        <v>0.7860097064</v>
      </c>
      <c r="I250" s="8">
        <f t="shared" si="2"/>
        <v>70.74087358</v>
      </c>
      <c r="J250" s="5">
        <f>VLOOKUP(B250, Sheet2!A:AW, 42, FALSE)</f>
        <v>-1.220568314</v>
      </c>
      <c r="K250" s="9">
        <f>VLOOKUP(B250, Sheet2!A:AW, 43, FALSE)</f>
        <v>-0.786720463</v>
      </c>
      <c r="L250" s="9">
        <f>VLOOKUP(B250, Sheet2!A:AW, 44, FALSE)</f>
        <v>-1.180536953</v>
      </c>
      <c r="M250" s="9">
        <f>VLOOKUP(B250, Sheet2!A:AW, 45, FALSE)</f>
        <v>50</v>
      </c>
      <c r="N250" s="9">
        <f>VLOOKUP(B250, Sheet2!A:AW, 46, FALSE)</f>
        <v>661</v>
      </c>
      <c r="O250" s="9">
        <f>VLOOKUP(B250, Sheet2!A:AW, 47, FALSE)</f>
        <v>173</v>
      </c>
      <c r="P250" s="9">
        <f>VLOOKUP(B250, Sheet2!A:AW, 48, FALSE)</f>
        <v>210</v>
      </c>
      <c r="Q250" s="7">
        <f t="shared" si="3"/>
        <v>0.8168691325</v>
      </c>
      <c r="R250" s="8">
        <f t="shared" si="4"/>
        <v>73.51822193</v>
      </c>
      <c r="S250" s="8">
        <f t="shared" si="5"/>
        <v>-2.777348349</v>
      </c>
      <c r="T250" s="5"/>
      <c r="U250" s="5"/>
      <c r="V250" s="5"/>
      <c r="W250" s="5"/>
      <c r="X250" s="5"/>
      <c r="Y250" s="5"/>
      <c r="Z250" s="5"/>
      <c r="AA250" s="5"/>
    </row>
    <row r="251">
      <c r="A251" s="6">
        <v>250.0</v>
      </c>
      <c r="B251" s="6" t="s">
        <v>268</v>
      </c>
      <c r="C251" s="4">
        <v>0.752</v>
      </c>
      <c r="D251" s="6">
        <v>258.0</v>
      </c>
      <c r="E251" s="6">
        <v>-1.00715477</v>
      </c>
      <c r="F251" s="6">
        <v>-1.0350676</v>
      </c>
      <c r="G251" s="6">
        <v>-1.7107531</v>
      </c>
      <c r="H251" s="7">
        <f t="shared" si="1"/>
        <v>0.7793189818</v>
      </c>
      <c r="I251" s="8">
        <f t="shared" si="2"/>
        <v>70.13870836</v>
      </c>
      <c r="J251" s="5">
        <f>VLOOKUP(B251, Sheet2!A:AW, 42, FALSE)</f>
        <v>-1.105596285</v>
      </c>
      <c r="K251" s="9">
        <f>VLOOKUP(B251, Sheet2!A:AW, 43, FALSE)</f>
        <v>-0.912888266</v>
      </c>
      <c r="L251" s="9">
        <f>VLOOKUP(B251, Sheet2!A:AW, 44, FALSE)</f>
        <v>-1.143338111</v>
      </c>
      <c r="M251" s="9">
        <f>VLOOKUP(B251, Sheet2!A:AW, 45, FALSE)</f>
        <v>64</v>
      </c>
      <c r="N251" s="9">
        <f>VLOOKUP(B251, Sheet2!A:AW, 46, FALSE)</f>
        <v>691</v>
      </c>
      <c r="O251" s="9">
        <f>VLOOKUP(B251, Sheet2!A:AW, 47, FALSE)</f>
        <v>185</v>
      </c>
      <c r="P251" s="9">
        <f>VLOOKUP(B251, Sheet2!A:AW, 48, FALSE)</f>
        <v>192</v>
      </c>
      <c r="Q251" s="7">
        <f t="shared" si="3"/>
        <v>0.8102140313</v>
      </c>
      <c r="R251" s="8">
        <f t="shared" si="4"/>
        <v>72.91926282</v>
      </c>
      <c r="S251" s="8">
        <f t="shared" si="5"/>
        <v>-2.780554453</v>
      </c>
      <c r="T251" s="5"/>
      <c r="U251" s="5"/>
      <c r="V251" s="5"/>
      <c r="W251" s="5"/>
      <c r="X251" s="5"/>
      <c r="Y251" s="5"/>
      <c r="Z251" s="5"/>
      <c r="AA251" s="5"/>
    </row>
    <row r="252">
      <c r="A252" s="6">
        <v>251.0</v>
      </c>
      <c r="B252" s="6" t="s">
        <v>269</v>
      </c>
      <c r="C252" s="4">
        <v>0.798</v>
      </c>
      <c r="D252" s="6">
        <v>346.0</v>
      </c>
      <c r="E252" s="6">
        <v>-1.04587148</v>
      </c>
      <c r="F252" s="6">
        <v>-0.9019411</v>
      </c>
      <c r="G252" s="6">
        <v>-1.8527709</v>
      </c>
      <c r="H252" s="7">
        <f t="shared" si="1"/>
        <v>0.7812076435</v>
      </c>
      <c r="I252" s="8">
        <f t="shared" si="2"/>
        <v>70.30868792</v>
      </c>
      <c r="J252" s="5">
        <f>VLOOKUP(B252, Sheet2!A:AW, 42, FALSE)</f>
        <v>-1.150603436</v>
      </c>
      <c r="K252" s="9">
        <f>VLOOKUP(B252, Sheet2!A:AW, 43, FALSE)</f>
        <v>-0.888529621</v>
      </c>
      <c r="L252" s="9">
        <f>VLOOKUP(B252, Sheet2!A:AW, 44, FALSE)</f>
        <v>-1.17673412</v>
      </c>
      <c r="M252" s="9">
        <f>VLOOKUP(B252, Sheet2!A:AW, 45, FALSE)</f>
        <v>44</v>
      </c>
      <c r="N252" s="9">
        <f>VLOOKUP(B252, Sheet2!A:AW, 46, FALSE)</f>
        <v>645</v>
      </c>
      <c r="O252" s="9">
        <f>VLOOKUP(B252, Sheet2!A:AW, 47, FALSE)</f>
        <v>163</v>
      </c>
      <c r="P252" s="9">
        <f>VLOOKUP(B252, Sheet2!A:AW, 48, FALSE)</f>
        <v>222</v>
      </c>
      <c r="Q252" s="7">
        <f t="shared" si="3"/>
        <v>0.8123556933</v>
      </c>
      <c r="R252" s="8">
        <f t="shared" si="4"/>
        <v>73.1120124</v>
      </c>
      <c r="S252" s="8">
        <f t="shared" si="5"/>
        <v>-2.803324484</v>
      </c>
      <c r="T252" s="5"/>
      <c r="U252" s="5"/>
      <c r="V252" s="5"/>
      <c r="W252" s="5"/>
      <c r="X252" s="5"/>
      <c r="Y252" s="5"/>
      <c r="Z252" s="5"/>
      <c r="AA252" s="5"/>
    </row>
    <row r="253">
      <c r="A253" s="6">
        <v>252.0</v>
      </c>
      <c r="B253" s="6" t="s">
        <v>270</v>
      </c>
      <c r="C253" s="4">
        <v>0.769</v>
      </c>
      <c r="D253" s="6">
        <v>206.0</v>
      </c>
      <c r="E253" s="6">
        <v>-1.00743083</v>
      </c>
      <c r="F253" s="6">
        <v>-0.9418533</v>
      </c>
      <c r="G253" s="6">
        <v>-1.9985332</v>
      </c>
      <c r="H253" s="7">
        <f t="shared" si="1"/>
        <v>0.7884124161</v>
      </c>
      <c r="I253" s="8">
        <f t="shared" si="2"/>
        <v>70.95711745</v>
      </c>
      <c r="J253" s="5">
        <f>VLOOKUP(B253, Sheet2!A:AW, 42, FALSE)</f>
        <v>-1.162548372</v>
      </c>
      <c r="K253" s="9">
        <f>VLOOKUP(B253, Sheet2!A:AW, 43, FALSE)</f>
        <v>-0.832469376</v>
      </c>
      <c r="L253" s="9">
        <f>VLOOKUP(B253, Sheet2!A:AW, 44, FALSE)</f>
        <v>-1.215121698</v>
      </c>
      <c r="M253" s="9">
        <f>VLOOKUP(B253, Sheet2!A:AW, 45, FALSE)</f>
        <v>75</v>
      </c>
      <c r="N253" s="9">
        <f>VLOOKUP(B253, Sheet2!A:AW, 46, FALSE)</f>
        <v>552</v>
      </c>
      <c r="O253" s="9">
        <f>VLOOKUP(B253, Sheet2!A:AW, 47, FALSE)</f>
        <v>156</v>
      </c>
      <c r="P253" s="9">
        <f>VLOOKUP(B253, Sheet2!A:AW, 48, FALSE)</f>
        <v>156</v>
      </c>
      <c r="Q253" s="7">
        <f t="shared" si="3"/>
        <v>0.8199859005</v>
      </c>
      <c r="R253" s="8">
        <f t="shared" si="4"/>
        <v>73.79873104</v>
      </c>
      <c r="S253" s="8">
        <f t="shared" si="5"/>
        <v>-2.84161359</v>
      </c>
      <c r="T253" s="5"/>
      <c r="U253" s="5"/>
      <c r="V253" s="5"/>
      <c r="W253" s="5"/>
      <c r="X253" s="5"/>
      <c r="Y253" s="5"/>
      <c r="Z253" s="5"/>
      <c r="AA253" s="5"/>
    </row>
    <row r="254">
      <c r="A254" s="6">
        <v>253.0</v>
      </c>
      <c r="B254" s="6" t="s">
        <v>271</v>
      </c>
      <c r="C254" s="4">
        <v>0.769</v>
      </c>
      <c r="D254" s="6">
        <v>255.0</v>
      </c>
      <c r="E254" s="6">
        <v>-1.03827435</v>
      </c>
      <c r="F254" s="6">
        <v>-0.9927642</v>
      </c>
      <c r="G254" s="6">
        <v>-1.7136053</v>
      </c>
      <c r="H254" s="7">
        <f t="shared" si="1"/>
        <v>0.7806948373</v>
      </c>
      <c r="I254" s="8">
        <f t="shared" si="2"/>
        <v>70.26253535</v>
      </c>
      <c r="J254" s="5">
        <f>VLOOKUP(B254, Sheet2!A:AW, 42, FALSE)</f>
        <v>-1.112653602</v>
      </c>
      <c r="K254" s="9">
        <f>VLOOKUP(B254, Sheet2!A:AW, 43, FALSE)</f>
        <v>-0.84597499</v>
      </c>
      <c r="L254" s="9">
        <f>VLOOKUP(B254, Sheet2!A:AW, 44, FALSE)</f>
        <v>-1.125975665</v>
      </c>
      <c r="M254" s="9">
        <f>VLOOKUP(B254, Sheet2!A:AW, 45, FALSE)</f>
        <v>91</v>
      </c>
      <c r="N254" s="9">
        <f>VLOOKUP(B254, Sheet2!A:AW, 46, FALSE)</f>
        <v>645</v>
      </c>
      <c r="O254" s="9">
        <f>VLOOKUP(B254, Sheet2!A:AW, 47, FALSE)</f>
        <v>157</v>
      </c>
      <c r="P254" s="9">
        <f>VLOOKUP(B254, Sheet2!A:AW, 48, FALSE)</f>
        <v>144</v>
      </c>
      <c r="Q254" s="7">
        <f t="shared" si="3"/>
        <v>0.8126024711</v>
      </c>
      <c r="R254" s="8">
        <f t="shared" si="4"/>
        <v>73.1342224</v>
      </c>
      <c r="S254" s="8">
        <f t="shared" si="5"/>
        <v>-2.871687048</v>
      </c>
      <c r="T254" s="5"/>
      <c r="U254" s="5"/>
      <c r="V254" s="5"/>
      <c r="W254" s="5"/>
      <c r="X254" s="5"/>
      <c r="Y254" s="5"/>
      <c r="Z254" s="5"/>
      <c r="AA254" s="5"/>
    </row>
    <row r="255">
      <c r="A255" s="6">
        <v>254.0</v>
      </c>
      <c r="B255" s="6" t="s">
        <v>272</v>
      </c>
      <c r="C255" s="4">
        <v>0.719</v>
      </c>
      <c r="D255" s="6">
        <v>206.0</v>
      </c>
      <c r="E255" s="6">
        <v>-0.98167398</v>
      </c>
      <c r="F255" s="6">
        <v>-0.9689721</v>
      </c>
      <c r="G255" s="6">
        <v>-1.7466652</v>
      </c>
      <c r="H255" s="7">
        <f t="shared" si="1"/>
        <v>0.7527520224</v>
      </c>
      <c r="I255" s="8">
        <f t="shared" si="2"/>
        <v>67.74768202</v>
      </c>
      <c r="J255" s="5">
        <f>VLOOKUP(B255, Sheet2!A:AW, 42, FALSE)</f>
        <v>-1.092998293</v>
      </c>
      <c r="K255" s="9">
        <f>VLOOKUP(B255, Sheet2!A:AW, 43, FALSE)</f>
        <v>-0.818740561</v>
      </c>
      <c r="L255" s="9">
        <f>VLOOKUP(B255, Sheet2!A:AW, 44, FALSE)</f>
        <v>-1.211928958</v>
      </c>
      <c r="M255" s="9">
        <f>VLOOKUP(B255, Sheet2!A:AW, 45, FALSE)</f>
        <v>74</v>
      </c>
      <c r="N255" s="9">
        <f>VLOOKUP(B255, Sheet2!A:AW, 46, FALSE)</f>
        <v>610</v>
      </c>
      <c r="O255" s="9">
        <f>VLOOKUP(B255, Sheet2!A:AW, 47, FALSE)</f>
        <v>165</v>
      </c>
      <c r="P255" s="9">
        <f>VLOOKUP(B255, Sheet2!A:AW, 48, FALSE)</f>
        <v>173</v>
      </c>
      <c r="Q255" s="7">
        <f t="shared" si="3"/>
        <v>0.7849767745</v>
      </c>
      <c r="R255" s="8">
        <f t="shared" si="4"/>
        <v>70.6479097</v>
      </c>
      <c r="S255" s="8">
        <f t="shared" si="5"/>
        <v>-2.900227683</v>
      </c>
      <c r="T255" s="5"/>
      <c r="U255" s="5"/>
      <c r="V255" s="5"/>
      <c r="W255" s="5"/>
      <c r="X255" s="5"/>
      <c r="Y255" s="5"/>
      <c r="Z255" s="5"/>
      <c r="AA255" s="5"/>
    </row>
    <row r="256">
      <c r="A256" s="6">
        <v>255.0</v>
      </c>
      <c r="B256" s="6" t="s">
        <v>273</v>
      </c>
      <c r="C256" s="4">
        <v>0.74</v>
      </c>
      <c r="D256" s="6">
        <v>200.0</v>
      </c>
      <c r="E256" s="6">
        <v>-1.00179714</v>
      </c>
      <c r="F256" s="6">
        <v>-0.8998529</v>
      </c>
      <c r="G256" s="6">
        <v>-1.8222307</v>
      </c>
      <c r="H256" s="7">
        <f t="shared" si="1"/>
        <v>0.751467381</v>
      </c>
      <c r="I256" s="8">
        <f t="shared" si="2"/>
        <v>67.63206429</v>
      </c>
      <c r="J256" s="5">
        <f>VLOOKUP(B256, Sheet2!A:AW, 42, FALSE)</f>
        <v>-1.169219115</v>
      </c>
      <c r="K256" s="9">
        <f>VLOOKUP(B256, Sheet2!A:AW, 43, FALSE)</f>
        <v>-0.772747017</v>
      </c>
      <c r="L256" s="9">
        <f>VLOOKUP(B256, Sheet2!A:AW, 44, FALSE)</f>
        <v>-1.088098158</v>
      </c>
      <c r="M256" s="9">
        <f>VLOOKUP(B256, Sheet2!A:AW, 45, FALSE)</f>
        <v>43</v>
      </c>
      <c r="N256" s="9">
        <f>VLOOKUP(B256, Sheet2!A:AW, 46, FALSE)</f>
        <v>540</v>
      </c>
      <c r="O256" s="9">
        <f>VLOOKUP(B256, Sheet2!A:AW, 47, FALSE)</f>
        <v>143</v>
      </c>
      <c r="P256" s="9">
        <f>VLOOKUP(B256, Sheet2!A:AW, 48, FALSE)</f>
        <v>164</v>
      </c>
      <c r="Q256" s="7">
        <f t="shared" si="3"/>
        <v>0.7842201483</v>
      </c>
      <c r="R256" s="8">
        <f t="shared" si="4"/>
        <v>70.57981335</v>
      </c>
      <c r="S256" s="8">
        <f t="shared" si="5"/>
        <v>-2.947749052</v>
      </c>
      <c r="T256" s="5"/>
      <c r="U256" s="5"/>
      <c r="V256" s="5"/>
      <c r="W256" s="5"/>
      <c r="X256" s="5"/>
      <c r="Y256" s="5"/>
      <c r="Z256" s="5"/>
      <c r="AA256" s="5"/>
    </row>
    <row r="257">
      <c r="A257" s="6">
        <v>256.0</v>
      </c>
      <c r="B257" s="6" t="s">
        <v>274</v>
      </c>
      <c r="C257" s="4">
        <v>0.771</v>
      </c>
      <c r="D257" s="6">
        <v>163.0</v>
      </c>
      <c r="E257" s="6">
        <v>-0.97373749</v>
      </c>
      <c r="F257" s="6">
        <v>-0.9196541</v>
      </c>
      <c r="G257" s="6">
        <v>-1.8059266</v>
      </c>
      <c r="H257" s="7">
        <f t="shared" si="1"/>
        <v>0.7414743055</v>
      </c>
      <c r="I257" s="8">
        <f t="shared" si="2"/>
        <v>66.7326875</v>
      </c>
      <c r="J257" s="5">
        <f>VLOOKUP(B257, Sheet2!A:AW, 42, FALSE)</f>
        <v>-1.05861419</v>
      </c>
      <c r="K257" s="9">
        <f>VLOOKUP(B257, Sheet2!A:AW, 43, FALSE)</f>
        <v>-0.856420728</v>
      </c>
      <c r="L257" s="9">
        <f>VLOOKUP(B257, Sheet2!A:AW, 44, FALSE)</f>
        <v>-1.171710598</v>
      </c>
      <c r="M257" s="9">
        <f>VLOOKUP(B257, Sheet2!A:AW, 45, FALSE)</f>
        <v>39</v>
      </c>
      <c r="N257" s="9">
        <f>VLOOKUP(B257, Sheet2!A:AW, 46, FALSE)</f>
        <v>468</v>
      </c>
      <c r="O257" s="9">
        <f>VLOOKUP(B257, Sheet2!A:AW, 47, FALSE)</f>
        <v>117</v>
      </c>
      <c r="P257" s="9">
        <f>VLOOKUP(B257, Sheet2!A:AW, 48, FALSE)</f>
        <v>147</v>
      </c>
      <c r="Q257" s="7">
        <f t="shared" si="3"/>
        <v>0.7749563906</v>
      </c>
      <c r="R257" s="8">
        <f t="shared" si="4"/>
        <v>69.74607516</v>
      </c>
      <c r="S257" s="8">
        <f t="shared" si="5"/>
        <v>-3.013387662</v>
      </c>
      <c r="T257" s="5"/>
      <c r="U257" s="5"/>
      <c r="V257" s="5"/>
      <c r="W257" s="5"/>
      <c r="X257" s="5"/>
      <c r="Y257" s="5"/>
      <c r="Z257" s="5"/>
      <c r="AA257" s="5"/>
    </row>
    <row r="258">
      <c r="A258" s="6">
        <v>257.0</v>
      </c>
      <c r="B258" s="6" t="s">
        <v>275</v>
      </c>
      <c r="C258" s="4">
        <v>0.75</v>
      </c>
      <c r="D258" s="6">
        <v>208.0</v>
      </c>
      <c r="E258" s="6">
        <v>-1.00997176</v>
      </c>
      <c r="F258" s="6">
        <v>-0.9353207</v>
      </c>
      <c r="G258" s="6">
        <v>-1.7246112</v>
      </c>
      <c r="H258" s="7">
        <f t="shared" si="1"/>
        <v>0.7523752215</v>
      </c>
      <c r="I258" s="8">
        <f t="shared" si="2"/>
        <v>67.71376994</v>
      </c>
      <c r="J258" s="5">
        <f>VLOOKUP(B258, Sheet2!A:AW, 42, FALSE)</f>
        <v>-1.079126037</v>
      </c>
      <c r="K258" s="9">
        <f>VLOOKUP(B258, Sheet2!A:AW, 43, FALSE)</f>
        <v>-0.842552237</v>
      </c>
      <c r="L258" s="9">
        <f>VLOOKUP(B258, Sheet2!A:AW, 44, FALSE)</f>
        <v>-1.143140011</v>
      </c>
      <c r="M258" s="9">
        <f>VLOOKUP(B258, Sheet2!A:AW, 45, FALSE)</f>
        <v>52</v>
      </c>
      <c r="N258" s="9">
        <f>VLOOKUP(B258, Sheet2!A:AW, 46, FALSE)</f>
        <v>670</v>
      </c>
      <c r="O258" s="9">
        <f>VLOOKUP(B258, Sheet2!A:AW, 47, FALSE)</f>
        <v>148</v>
      </c>
      <c r="P258" s="9">
        <f>VLOOKUP(B258, Sheet2!A:AW, 48, FALSE)</f>
        <v>188</v>
      </c>
      <c r="Q258" s="7">
        <f t="shared" si="3"/>
        <v>0.7858580611</v>
      </c>
      <c r="R258" s="8">
        <f t="shared" si="4"/>
        <v>70.72722549</v>
      </c>
      <c r="S258" s="8">
        <f t="shared" si="5"/>
        <v>-3.013455559</v>
      </c>
      <c r="T258" s="5"/>
      <c r="U258" s="5"/>
      <c r="V258" s="5"/>
      <c r="W258" s="5"/>
      <c r="X258" s="5"/>
      <c r="Y258" s="5"/>
      <c r="Z258" s="5"/>
      <c r="AA258" s="5"/>
    </row>
    <row r="259">
      <c r="A259" s="6">
        <v>258.0</v>
      </c>
      <c r="B259" s="6" t="s">
        <v>276</v>
      </c>
      <c r="C259" s="4">
        <v>0.774</v>
      </c>
      <c r="D259" s="6">
        <v>136.0</v>
      </c>
      <c r="E259" s="6">
        <v>-1.05837363</v>
      </c>
      <c r="F259" s="6">
        <v>-0.9515409</v>
      </c>
      <c r="G259" s="6">
        <v>-1.7819785</v>
      </c>
      <c r="H259" s="7">
        <f t="shared" si="1"/>
        <v>0.7806640734</v>
      </c>
      <c r="I259" s="8">
        <f t="shared" si="2"/>
        <v>70.25976661</v>
      </c>
      <c r="J259" s="5">
        <f>VLOOKUP(B259, Sheet2!A:AW, 42, FALSE)</f>
        <v>-1.110084905</v>
      </c>
      <c r="K259" s="9">
        <f>VLOOKUP(B259, Sheet2!A:AW, 43, FALSE)</f>
        <v>-0.863508348</v>
      </c>
      <c r="L259" s="9">
        <f>VLOOKUP(B259, Sheet2!A:AW, 44, FALSE)</f>
        <v>-1.10567552</v>
      </c>
      <c r="M259" s="9">
        <f>VLOOKUP(B259, Sheet2!A:AW, 45, FALSE)</f>
        <v>46</v>
      </c>
      <c r="N259" s="9">
        <f>VLOOKUP(B259, Sheet2!A:AW, 46, FALSE)</f>
        <v>446</v>
      </c>
      <c r="O259" s="9">
        <f>VLOOKUP(B259, Sheet2!A:AW, 47, FALSE)</f>
        <v>107</v>
      </c>
      <c r="P259" s="9">
        <f>VLOOKUP(B259, Sheet2!A:AW, 48, FALSE)</f>
        <v>90</v>
      </c>
      <c r="Q259" s="7">
        <f t="shared" si="3"/>
        <v>0.8142274846</v>
      </c>
      <c r="R259" s="8">
        <f t="shared" si="4"/>
        <v>73.28047362</v>
      </c>
      <c r="S259" s="8">
        <f t="shared" si="5"/>
        <v>-3.020707009</v>
      </c>
      <c r="T259" s="5"/>
      <c r="U259" s="5"/>
      <c r="V259" s="5"/>
      <c r="W259" s="5"/>
      <c r="X259" s="5"/>
      <c r="Y259" s="5"/>
      <c r="Z259" s="5"/>
      <c r="AA259" s="5"/>
    </row>
    <row r="260">
      <c r="A260" s="6">
        <v>259.0</v>
      </c>
      <c r="B260" s="6" t="s">
        <v>277</v>
      </c>
      <c r="C260" s="4">
        <v>0.786</v>
      </c>
      <c r="D260" s="6">
        <v>222.0</v>
      </c>
      <c r="E260" s="6">
        <v>-1.11560269</v>
      </c>
      <c r="F260" s="6">
        <v>-0.9167891</v>
      </c>
      <c r="G260" s="6">
        <v>-1.7495617</v>
      </c>
      <c r="H260" s="7">
        <f t="shared" si="1"/>
        <v>0.7946261944</v>
      </c>
      <c r="I260" s="8">
        <f t="shared" si="2"/>
        <v>71.5163575</v>
      </c>
      <c r="J260" s="5">
        <f>VLOOKUP(B260, Sheet2!A:AW, 42, FALSE)</f>
        <v>-1.144331768</v>
      </c>
      <c r="K260" s="9">
        <f>VLOOKUP(B260, Sheet2!A:AW, 43, FALSE)</f>
        <v>-0.878548733</v>
      </c>
      <c r="L260" s="9">
        <f>VLOOKUP(B260, Sheet2!A:AW, 44, FALSE)</f>
        <v>-1.165167134</v>
      </c>
      <c r="M260" s="9">
        <f>VLOOKUP(B260, Sheet2!A:AW, 45, FALSE)</f>
        <v>47</v>
      </c>
      <c r="N260" s="9">
        <f>VLOOKUP(B260, Sheet2!A:AW, 46, FALSE)</f>
        <v>533</v>
      </c>
      <c r="O260" s="9">
        <f>VLOOKUP(B260, Sheet2!A:AW, 47, FALSE)</f>
        <v>129</v>
      </c>
      <c r="P260" s="9">
        <f>VLOOKUP(B260, Sheet2!A:AW, 48, FALSE)</f>
        <v>142</v>
      </c>
      <c r="Q260" s="7">
        <f t="shared" si="3"/>
        <v>0.8290186838</v>
      </c>
      <c r="R260" s="8">
        <f t="shared" si="4"/>
        <v>74.61168154</v>
      </c>
      <c r="S260" s="8">
        <f t="shared" si="5"/>
        <v>-3.095324038</v>
      </c>
      <c r="T260" s="5"/>
      <c r="U260" s="5"/>
      <c r="V260" s="5"/>
      <c r="W260" s="5"/>
      <c r="X260" s="5"/>
      <c r="Y260" s="5"/>
      <c r="Z260" s="5"/>
      <c r="AA260" s="5"/>
    </row>
    <row r="261">
      <c r="A261" s="6">
        <v>260.0</v>
      </c>
      <c r="B261" s="6" t="s">
        <v>278</v>
      </c>
      <c r="C261" s="4">
        <v>0.815</v>
      </c>
      <c r="D261" s="6">
        <v>197.0</v>
      </c>
      <c r="E261" s="6">
        <v>-1.04252038</v>
      </c>
      <c r="F261" s="6">
        <v>-0.9653607</v>
      </c>
      <c r="G261" s="6">
        <v>-1.8662578</v>
      </c>
      <c r="H261" s="7">
        <f t="shared" si="1"/>
        <v>0.7917964918</v>
      </c>
      <c r="I261" s="8">
        <f t="shared" si="2"/>
        <v>71.26168427</v>
      </c>
      <c r="J261" s="5">
        <f>VLOOKUP(B261, Sheet2!A:AW, 42, FALSE)</f>
        <v>-1.090407106</v>
      </c>
      <c r="K261" s="9">
        <f>VLOOKUP(B261, Sheet2!A:AW, 43, FALSE)</f>
        <v>-0.955677694</v>
      </c>
      <c r="L261" s="9">
        <f>VLOOKUP(B261, Sheet2!A:AW, 44, FALSE)</f>
        <v>-1.170516343</v>
      </c>
      <c r="M261" s="9">
        <f>VLOOKUP(B261, Sheet2!A:AW, 45, FALSE)</f>
        <v>47</v>
      </c>
      <c r="N261" s="9">
        <f>VLOOKUP(B261, Sheet2!A:AW, 46, FALSE)</f>
        <v>573</v>
      </c>
      <c r="O261" s="9">
        <f>VLOOKUP(B261, Sheet2!A:AW, 47, FALSE)</f>
        <v>134</v>
      </c>
      <c r="P261" s="9">
        <f>VLOOKUP(B261, Sheet2!A:AW, 48, FALSE)</f>
        <v>163</v>
      </c>
      <c r="Q261" s="7">
        <f t="shared" si="3"/>
        <v>0.8268831884</v>
      </c>
      <c r="R261" s="8">
        <f t="shared" si="4"/>
        <v>74.41948696</v>
      </c>
      <c r="S261" s="8">
        <f t="shared" si="5"/>
        <v>-3.15780269</v>
      </c>
      <c r="T261" s="5"/>
      <c r="U261" s="5"/>
      <c r="V261" s="5"/>
      <c r="W261" s="5"/>
      <c r="X261" s="5"/>
      <c r="Y261" s="5"/>
      <c r="Z261" s="5"/>
      <c r="AA261" s="5"/>
    </row>
    <row r="262">
      <c r="A262" s="6">
        <v>261.0</v>
      </c>
      <c r="B262" s="6" t="s">
        <v>279</v>
      </c>
      <c r="C262" s="4">
        <v>0.777</v>
      </c>
      <c r="D262" s="6">
        <v>213.0</v>
      </c>
      <c r="E262" s="6">
        <v>-1.01329558</v>
      </c>
      <c r="F262" s="6">
        <v>-0.9762238</v>
      </c>
      <c r="G262" s="6">
        <v>-1.7992807</v>
      </c>
      <c r="H262" s="7">
        <f t="shared" si="1"/>
        <v>0.7748920841</v>
      </c>
      <c r="I262" s="8">
        <f t="shared" si="2"/>
        <v>69.74028757</v>
      </c>
      <c r="J262" s="5">
        <f>VLOOKUP(B262, Sheet2!A:AW, 42, FALSE)</f>
        <v>-1.10520777</v>
      </c>
      <c r="K262" s="9">
        <f>VLOOKUP(B262, Sheet2!A:AW, 43, FALSE)</f>
        <v>-0.881328842</v>
      </c>
      <c r="L262" s="9">
        <f>VLOOKUP(B262, Sheet2!A:AW, 44, FALSE)</f>
        <v>-1.167622795</v>
      </c>
      <c r="M262" s="9">
        <f>VLOOKUP(B262, Sheet2!A:AW, 45, FALSE)</f>
        <v>94</v>
      </c>
      <c r="N262" s="9">
        <f>VLOOKUP(B262, Sheet2!A:AW, 46, FALSE)</f>
        <v>598</v>
      </c>
      <c r="O262" s="9">
        <f>VLOOKUP(B262, Sheet2!A:AW, 47, FALSE)</f>
        <v>158</v>
      </c>
      <c r="P262" s="9">
        <f>VLOOKUP(B262, Sheet2!A:AW, 48, FALSE)</f>
        <v>160</v>
      </c>
      <c r="Q262" s="7">
        <f t="shared" si="3"/>
        <v>0.8108103973</v>
      </c>
      <c r="R262" s="8">
        <f t="shared" si="4"/>
        <v>72.97293575</v>
      </c>
      <c r="S262" s="8">
        <f t="shared" si="5"/>
        <v>-3.232648188</v>
      </c>
      <c r="T262" s="5"/>
      <c r="U262" s="5"/>
      <c r="V262" s="5"/>
      <c r="W262" s="5"/>
      <c r="X262" s="5"/>
      <c r="Y262" s="5"/>
      <c r="Z262" s="5"/>
      <c r="AA262" s="5"/>
    </row>
    <row r="263">
      <c r="A263" s="6">
        <v>262.0</v>
      </c>
      <c r="B263" s="6" t="s">
        <v>280</v>
      </c>
      <c r="C263" s="4">
        <v>0.751</v>
      </c>
      <c r="D263" s="6">
        <v>240.0</v>
      </c>
      <c r="E263" s="6">
        <v>-1.05286251</v>
      </c>
      <c r="F263" s="6">
        <v>-0.8431906</v>
      </c>
      <c r="G263" s="6">
        <v>-1.7007487</v>
      </c>
      <c r="H263" s="7">
        <f t="shared" si="1"/>
        <v>0.7431231884</v>
      </c>
      <c r="I263" s="8">
        <f t="shared" si="2"/>
        <v>66.88108696</v>
      </c>
      <c r="J263" s="5">
        <f>VLOOKUP(B263, Sheet2!A:AW, 42, FALSE)</f>
        <v>-1.111767744</v>
      </c>
      <c r="K263" s="9">
        <f>VLOOKUP(B263, Sheet2!A:AW, 43, FALSE)</f>
        <v>-0.808336272</v>
      </c>
      <c r="L263" s="9">
        <f>VLOOKUP(B263, Sheet2!A:AW, 44, FALSE)</f>
        <v>-1.159739486</v>
      </c>
      <c r="M263" s="9">
        <f>VLOOKUP(B263, Sheet2!A:AW, 45, FALSE)</f>
        <v>69</v>
      </c>
      <c r="N263" s="9">
        <f>VLOOKUP(B263, Sheet2!A:AW, 46, FALSE)</f>
        <v>465</v>
      </c>
      <c r="O263" s="9">
        <f>VLOOKUP(B263, Sheet2!A:AW, 47, FALSE)</f>
        <v>152</v>
      </c>
      <c r="P263" s="9">
        <f>VLOOKUP(B263, Sheet2!A:AW, 48, FALSE)</f>
        <v>128</v>
      </c>
      <c r="Q263" s="7">
        <f t="shared" si="3"/>
        <v>0.7795551638</v>
      </c>
      <c r="R263" s="8">
        <f t="shared" si="4"/>
        <v>70.15996474</v>
      </c>
      <c r="S263" s="8">
        <f t="shared" si="5"/>
        <v>-3.278877785</v>
      </c>
      <c r="T263" s="5"/>
      <c r="U263" s="5"/>
      <c r="V263" s="5"/>
      <c r="W263" s="5"/>
      <c r="X263" s="5"/>
      <c r="Y263" s="5"/>
      <c r="Z263" s="5"/>
      <c r="AA263" s="5"/>
    </row>
    <row r="264">
      <c r="A264" s="6">
        <v>263.0</v>
      </c>
      <c r="B264" s="6" t="s">
        <v>281</v>
      </c>
      <c r="C264" s="4">
        <v>0.804</v>
      </c>
      <c r="D264" s="6">
        <v>150.0</v>
      </c>
      <c r="E264" s="6">
        <v>-1.02838603</v>
      </c>
      <c r="F264" s="6">
        <v>-1.0387982</v>
      </c>
      <c r="G264" s="6">
        <v>-1.779614</v>
      </c>
      <c r="H264" s="7">
        <f t="shared" si="1"/>
        <v>0.7927286047</v>
      </c>
      <c r="I264" s="8">
        <f t="shared" si="2"/>
        <v>71.34557442</v>
      </c>
      <c r="J264" s="5">
        <f>VLOOKUP(B264, Sheet2!A:AW, 42, FALSE)</f>
        <v>-1.138971042</v>
      </c>
      <c r="K264" s="9">
        <f>VLOOKUP(B264, Sheet2!A:AW, 43, FALSE)</f>
        <v>-0.898364095</v>
      </c>
      <c r="L264" s="9">
        <f>VLOOKUP(B264, Sheet2!A:AW, 44, FALSE)</f>
        <v>-1.17103565</v>
      </c>
      <c r="M264" s="9">
        <f>VLOOKUP(B264, Sheet2!A:AW, 45, FALSE)</f>
        <v>63</v>
      </c>
      <c r="N264" s="9">
        <f>VLOOKUP(B264, Sheet2!A:AW, 46, FALSE)</f>
        <v>372</v>
      </c>
      <c r="O264" s="9">
        <f>VLOOKUP(B264, Sheet2!A:AW, 47, FALSE)</f>
        <v>110</v>
      </c>
      <c r="P264" s="9">
        <f>VLOOKUP(B264, Sheet2!A:AW, 48, FALSE)</f>
        <v>100</v>
      </c>
      <c r="Q264" s="7">
        <f t="shared" si="3"/>
        <v>0.8293674</v>
      </c>
      <c r="R264" s="8">
        <f t="shared" si="4"/>
        <v>74.643066</v>
      </c>
      <c r="S264" s="8">
        <f t="shared" si="5"/>
        <v>-3.297491574</v>
      </c>
      <c r="T264" s="5"/>
      <c r="U264" s="5"/>
      <c r="V264" s="5"/>
      <c r="W264" s="5"/>
      <c r="X264" s="5"/>
      <c r="Y264" s="5"/>
      <c r="Z264" s="5"/>
      <c r="AA264" s="5"/>
    </row>
    <row r="265">
      <c r="A265" s="6">
        <v>264.0</v>
      </c>
      <c r="B265" s="6" t="s">
        <v>282</v>
      </c>
      <c r="C265" s="4">
        <v>0.728</v>
      </c>
      <c r="D265" s="6">
        <v>287.0</v>
      </c>
      <c r="E265" s="6">
        <v>-0.97537428</v>
      </c>
      <c r="F265" s="6">
        <v>-0.8639545</v>
      </c>
      <c r="G265" s="6">
        <v>-1.7279918</v>
      </c>
      <c r="H265" s="7">
        <f t="shared" si="1"/>
        <v>0.7227673614</v>
      </c>
      <c r="I265" s="8">
        <f t="shared" si="2"/>
        <v>65.04906253</v>
      </c>
      <c r="J265" s="5">
        <f>VLOOKUP(B265, Sheet2!A:AW, 42, FALSE)</f>
        <v>-1.03555619</v>
      </c>
      <c r="K265" s="9">
        <f>VLOOKUP(B265, Sheet2!A:AW, 43, FALSE)</f>
        <v>-0.915870786</v>
      </c>
      <c r="L265" s="9">
        <f>VLOOKUP(B265, Sheet2!A:AW, 44, FALSE)</f>
        <v>-1.132083306</v>
      </c>
      <c r="M265" s="9">
        <f>VLOOKUP(B265, Sheet2!A:AW, 45, FALSE)</f>
        <v>66</v>
      </c>
      <c r="N265" s="9">
        <f>VLOOKUP(B265, Sheet2!A:AW, 46, FALSE)</f>
        <v>545</v>
      </c>
      <c r="O265" s="9">
        <f>VLOOKUP(B265, Sheet2!A:AW, 47, FALSE)</f>
        <v>182</v>
      </c>
      <c r="P265" s="9">
        <f>VLOOKUP(B265, Sheet2!A:AW, 48, FALSE)</f>
        <v>178</v>
      </c>
      <c r="Q265" s="7">
        <f t="shared" si="3"/>
        <v>0.7595541734</v>
      </c>
      <c r="R265" s="8">
        <f t="shared" si="4"/>
        <v>68.3598756</v>
      </c>
      <c r="S265" s="8">
        <f t="shared" si="5"/>
        <v>-3.310813076</v>
      </c>
      <c r="T265" s="5"/>
      <c r="U265" s="5"/>
      <c r="V265" s="5"/>
      <c r="W265" s="5"/>
      <c r="X265" s="5"/>
      <c r="Y265" s="5"/>
      <c r="Z265" s="5"/>
      <c r="AA265" s="5"/>
    </row>
    <row r="266">
      <c r="A266" s="6">
        <v>265.0</v>
      </c>
      <c r="B266" s="6" t="s">
        <v>283</v>
      </c>
      <c r="C266" s="4">
        <v>0.812</v>
      </c>
      <c r="D266" s="6">
        <v>216.0</v>
      </c>
      <c r="E266" s="6">
        <v>-1.03636729</v>
      </c>
      <c r="F266" s="6">
        <v>-0.9740244</v>
      </c>
      <c r="G266" s="6">
        <v>-1.8740153</v>
      </c>
      <c r="H266" s="7">
        <f t="shared" si="1"/>
        <v>0.7935756637</v>
      </c>
      <c r="I266" s="8">
        <f t="shared" si="2"/>
        <v>71.42180973</v>
      </c>
      <c r="J266" s="5">
        <f>VLOOKUP(B266, Sheet2!A:AW, 42, FALSE)</f>
        <v>-1.100633676</v>
      </c>
      <c r="K266" s="9">
        <f>VLOOKUP(B266, Sheet2!A:AW, 43, FALSE)</f>
        <v>-0.961993776</v>
      </c>
      <c r="L266" s="9">
        <f>VLOOKUP(B266, Sheet2!A:AW, 44, FALSE)</f>
        <v>-1.21095732</v>
      </c>
      <c r="M266" s="9">
        <f>VLOOKUP(B266, Sheet2!A:AW, 45, FALSE)</f>
        <v>66</v>
      </c>
      <c r="N266" s="9">
        <f>VLOOKUP(B266, Sheet2!A:AW, 46, FALSE)</f>
        <v>472</v>
      </c>
      <c r="O266" s="9">
        <f>VLOOKUP(B266, Sheet2!A:AW, 47, FALSE)</f>
        <v>153</v>
      </c>
      <c r="P266" s="9">
        <f>VLOOKUP(B266, Sheet2!A:AW, 48, FALSE)</f>
        <v>127</v>
      </c>
      <c r="Q266" s="7">
        <f t="shared" si="3"/>
        <v>0.8304237991</v>
      </c>
      <c r="R266" s="8">
        <f t="shared" si="4"/>
        <v>74.73814192</v>
      </c>
      <c r="S266" s="8">
        <f t="shared" si="5"/>
        <v>-3.316332187</v>
      </c>
      <c r="T266" s="5"/>
      <c r="U266" s="5"/>
      <c r="V266" s="5"/>
      <c r="W266" s="5"/>
      <c r="X266" s="5"/>
      <c r="Y266" s="5"/>
      <c r="Z266" s="5"/>
      <c r="AA266" s="5"/>
    </row>
    <row r="267">
      <c r="A267" s="6">
        <v>266.0</v>
      </c>
      <c r="B267" s="6" t="s">
        <v>284</v>
      </c>
      <c r="C267" s="4">
        <v>0.749</v>
      </c>
      <c r="D267" s="6">
        <v>130.0</v>
      </c>
      <c r="E267" s="6">
        <v>-0.97790589</v>
      </c>
      <c r="F267" s="6">
        <v>-0.997019</v>
      </c>
      <c r="G267" s="6">
        <v>-1.7691696</v>
      </c>
      <c r="H267" s="7">
        <f t="shared" si="1"/>
        <v>0.7581400506</v>
      </c>
      <c r="I267" s="8">
        <f t="shared" si="2"/>
        <v>68.23260456</v>
      </c>
      <c r="J267" s="5">
        <f>VLOOKUP(B267, Sheet2!A:AW, 42, FALSE)</f>
        <v>-1.109414823</v>
      </c>
      <c r="K267" s="9">
        <f>VLOOKUP(B267, Sheet2!A:AW, 43, FALSE)</f>
        <v>-0.862607719</v>
      </c>
      <c r="L267" s="9">
        <f>VLOOKUP(B267, Sheet2!A:AW, 44, FALSE)</f>
        <v>-1.189834884</v>
      </c>
      <c r="M267" s="9">
        <f>VLOOKUP(B267, Sheet2!A:AW, 45, FALSE)</f>
        <v>39</v>
      </c>
      <c r="N267" s="9">
        <f>VLOOKUP(B267, Sheet2!A:AW, 46, FALSE)</f>
        <v>328</v>
      </c>
      <c r="O267" s="9">
        <f>VLOOKUP(B267, Sheet2!A:AW, 47, FALSE)</f>
        <v>102</v>
      </c>
      <c r="P267" s="9">
        <f>VLOOKUP(B267, Sheet2!A:AW, 48, FALSE)</f>
        <v>113</v>
      </c>
      <c r="Q267" s="7">
        <f t="shared" si="3"/>
        <v>0.7955454129</v>
      </c>
      <c r="R267" s="8">
        <f t="shared" si="4"/>
        <v>71.59908716</v>
      </c>
      <c r="S267" s="8">
        <f t="shared" si="5"/>
        <v>-3.366482607</v>
      </c>
      <c r="T267" s="5"/>
      <c r="U267" s="5"/>
      <c r="V267" s="5"/>
      <c r="W267" s="5"/>
      <c r="X267" s="5"/>
      <c r="Y267" s="5"/>
      <c r="Z267" s="5"/>
      <c r="AA267" s="5"/>
    </row>
    <row r="268">
      <c r="A268" s="6">
        <v>267.0</v>
      </c>
      <c r="B268" s="6" t="s">
        <v>285</v>
      </c>
      <c r="C268" s="4">
        <v>0.776</v>
      </c>
      <c r="D268" s="6">
        <v>254.0</v>
      </c>
      <c r="E268" s="6">
        <v>-1.02051369</v>
      </c>
      <c r="F268" s="6">
        <v>-0.9654479</v>
      </c>
      <c r="G268" s="6">
        <v>-1.6381577</v>
      </c>
      <c r="H268" s="7">
        <f t="shared" si="1"/>
        <v>0.7560741793</v>
      </c>
      <c r="I268" s="8">
        <f t="shared" si="2"/>
        <v>68.04667613</v>
      </c>
      <c r="J268" s="5">
        <f>VLOOKUP(B268, Sheet2!A:AW, 42, FALSE)</f>
        <v>-1.05581149</v>
      </c>
      <c r="K268" s="9">
        <f>VLOOKUP(B268, Sheet2!A:AW, 43, FALSE)</f>
        <v>-0.896537278</v>
      </c>
      <c r="L268" s="9">
        <f>VLOOKUP(B268, Sheet2!A:AW, 44, FALSE)</f>
        <v>-1.187345338</v>
      </c>
      <c r="M268" s="9">
        <f>VLOOKUP(B268, Sheet2!A:AW, 45, FALSE)</f>
        <v>95</v>
      </c>
      <c r="N268" s="9">
        <f>VLOOKUP(B268, Sheet2!A:AW, 46, FALSE)</f>
        <v>580</v>
      </c>
      <c r="O268" s="9">
        <f>VLOOKUP(B268, Sheet2!A:AW, 47, FALSE)</f>
        <v>159</v>
      </c>
      <c r="P268" s="9">
        <f>VLOOKUP(B268, Sheet2!A:AW, 48, FALSE)</f>
        <v>151</v>
      </c>
      <c r="Q268" s="7">
        <f t="shared" si="3"/>
        <v>0.7965697223</v>
      </c>
      <c r="R268" s="8">
        <f t="shared" si="4"/>
        <v>71.691275</v>
      </c>
      <c r="S268" s="8">
        <f t="shared" si="5"/>
        <v>-3.644598872</v>
      </c>
      <c r="T268" s="5"/>
      <c r="U268" s="5"/>
      <c r="V268" s="5"/>
      <c r="W268" s="5"/>
      <c r="X268" s="5"/>
      <c r="Y268" s="5"/>
      <c r="Z268" s="5"/>
      <c r="AA268" s="5"/>
    </row>
    <row r="269">
      <c r="A269" s="6">
        <v>268.0</v>
      </c>
      <c r="B269" s="6" t="s">
        <v>286</v>
      </c>
      <c r="C269" s="4">
        <v>0.77</v>
      </c>
      <c r="D269" s="6">
        <v>279.0</v>
      </c>
      <c r="E269" s="6">
        <v>-1.00448635</v>
      </c>
      <c r="F269" s="6">
        <v>-0.9933236</v>
      </c>
      <c r="G269" s="6">
        <v>-1.6935574</v>
      </c>
      <c r="H269" s="7">
        <f t="shared" si="1"/>
        <v>0.7655264801</v>
      </c>
      <c r="I269" s="8">
        <f t="shared" si="2"/>
        <v>68.89738321</v>
      </c>
      <c r="J269" s="5">
        <f>VLOOKUP(B269, Sheet2!A:AW, 42, FALSE)</f>
        <v>-1.115284742</v>
      </c>
      <c r="K269" s="9">
        <f>VLOOKUP(B269, Sheet2!A:AW, 43, FALSE)</f>
        <v>-0.814543733</v>
      </c>
      <c r="L269" s="9">
        <f>VLOOKUP(B269, Sheet2!A:AW, 44, FALSE)</f>
        <v>-1.161441623</v>
      </c>
      <c r="M269" s="9">
        <f>VLOOKUP(B269, Sheet2!A:AW, 45, FALSE)</f>
        <v>83</v>
      </c>
      <c r="N269" s="9">
        <f>VLOOKUP(B269, Sheet2!A:AW, 46, FALSE)</f>
        <v>564</v>
      </c>
      <c r="O269" s="9">
        <f>VLOOKUP(B269, Sheet2!A:AW, 47, FALSE)</f>
        <v>133</v>
      </c>
      <c r="P269" s="9">
        <f>VLOOKUP(B269, Sheet2!A:AW, 48, FALSE)</f>
        <v>130</v>
      </c>
      <c r="Q269" s="7">
        <f t="shared" si="3"/>
        <v>0.807300798</v>
      </c>
      <c r="R269" s="8">
        <f t="shared" si="4"/>
        <v>72.65707182</v>
      </c>
      <c r="S269" s="8">
        <f t="shared" si="5"/>
        <v>-3.759688612</v>
      </c>
      <c r="T269" s="5"/>
      <c r="U269" s="5"/>
      <c r="V269" s="5"/>
      <c r="W269" s="5"/>
      <c r="X269" s="5"/>
      <c r="Y269" s="5"/>
      <c r="Z269" s="5"/>
      <c r="AA269" s="5"/>
    </row>
    <row r="270">
      <c r="A270" s="6">
        <v>269.0</v>
      </c>
      <c r="B270" s="6" t="s">
        <v>287</v>
      </c>
      <c r="C270" s="4">
        <v>0.763</v>
      </c>
      <c r="D270" s="6">
        <v>172.0</v>
      </c>
      <c r="E270" s="6">
        <v>-1.02932662</v>
      </c>
      <c r="F270" s="6">
        <v>-0.9528736</v>
      </c>
      <c r="G270" s="6">
        <v>-1.865904</v>
      </c>
      <c r="H270" s="7">
        <f t="shared" si="1"/>
        <v>0.7816712455</v>
      </c>
      <c r="I270" s="8">
        <f t="shared" si="2"/>
        <v>70.35041209</v>
      </c>
      <c r="J270" s="5">
        <f>VLOOKUP(B270, Sheet2!A:AW, 42, FALSE)</f>
        <v>-1.146972652</v>
      </c>
      <c r="K270" s="9">
        <f>VLOOKUP(B270, Sheet2!A:AW, 43, FALSE)</f>
        <v>-0.823932131</v>
      </c>
      <c r="L270" s="9">
        <f>VLOOKUP(B270, Sheet2!A:AW, 44, FALSE)</f>
        <v>-1.252217876</v>
      </c>
      <c r="M270" s="9">
        <f>VLOOKUP(B270, Sheet2!A:AW, 45, FALSE)</f>
        <v>73</v>
      </c>
      <c r="N270" s="9">
        <f>VLOOKUP(B270, Sheet2!A:AW, 46, FALSE)</f>
        <v>606</v>
      </c>
      <c r="O270" s="9">
        <f>VLOOKUP(B270, Sheet2!A:AW, 47, FALSE)</f>
        <v>136</v>
      </c>
      <c r="P270" s="9">
        <f>VLOOKUP(B270, Sheet2!A:AW, 48, FALSE)</f>
        <v>175</v>
      </c>
      <c r="Q270" s="7">
        <f t="shared" si="3"/>
        <v>0.8236930324</v>
      </c>
      <c r="R270" s="8">
        <f t="shared" si="4"/>
        <v>74.13237292</v>
      </c>
      <c r="S270" s="8">
        <f t="shared" si="5"/>
        <v>-3.781960823</v>
      </c>
      <c r="T270" s="5"/>
      <c r="U270" s="5"/>
      <c r="V270" s="5"/>
      <c r="W270" s="5"/>
      <c r="X270" s="5"/>
      <c r="Y270" s="5"/>
      <c r="Z270" s="5"/>
      <c r="AA270" s="5"/>
    </row>
    <row r="271">
      <c r="A271" s="6">
        <v>270.0</v>
      </c>
      <c r="B271" s="6" t="s">
        <v>288</v>
      </c>
      <c r="C271" s="4">
        <v>0.776</v>
      </c>
      <c r="D271" s="6">
        <v>195.0</v>
      </c>
      <c r="E271" s="6">
        <v>-0.98805716</v>
      </c>
      <c r="F271" s="6">
        <v>-0.9682425</v>
      </c>
      <c r="G271" s="6">
        <v>-1.8897208</v>
      </c>
      <c r="H271" s="7">
        <f t="shared" si="1"/>
        <v>0.7731202157</v>
      </c>
      <c r="I271" s="8">
        <f t="shared" si="2"/>
        <v>69.58081941</v>
      </c>
      <c r="J271" s="5">
        <f>VLOOKUP(B271, Sheet2!A:AW, 42, FALSE)</f>
        <v>-1.120997712</v>
      </c>
      <c r="K271" s="9">
        <f>VLOOKUP(B271, Sheet2!A:AW, 43, FALSE)</f>
        <v>-0.829858604</v>
      </c>
      <c r="L271" s="9">
        <f>VLOOKUP(B271, Sheet2!A:AW, 44, FALSE)</f>
        <v>-1.146023238</v>
      </c>
      <c r="M271" s="9">
        <f>VLOOKUP(B271, Sheet2!A:AW, 45, FALSE)</f>
        <v>38</v>
      </c>
      <c r="N271" s="9">
        <f>VLOOKUP(B271, Sheet2!A:AW, 46, FALSE)</f>
        <v>452</v>
      </c>
      <c r="O271" s="9">
        <f>VLOOKUP(B271, Sheet2!A:AW, 47, FALSE)</f>
        <v>88</v>
      </c>
      <c r="P271" s="9">
        <f>VLOOKUP(B271, Sheet2!A:AW, 48, FALSE)</f>
        <v>103</v>
      </c>
      <c r="Q271" s="7">
        <f t="shared" si="3"/>
        <v>0.8153837989</v>
      </c>
      <c r="R271" s="8">
        <f t="shared" si="4"/>
        <v>73.3845419</v>
      </c>
      <c r="S271" s="8">
        <f t="shared" si="5"/>
        <v>-3.803722489</v>
      </c>
      <c r="T271" s="5"/>
      <c r="U271" s="5"/>
      <c r="V271" s="5"/>
      <c r="W271" s="5"/>
      <c r="X271" s="5"/>
      <c r="Y271" s="5"/>
      <c r="Z271" s="5"/>
      <c r="AA271" s="5"/>
    </row>
    <row r="272">
      <c r="A272" s="6">
        <v>271.0</v>
      </c>
      <c r="B272" s="6" t="s">
        <v>289</v>
      </c>
      <c r="C272" s="4">
        <v>0.729</v>
      </c>
      <c r="D272" s="6">
        <v>214.0</v>
      </c>
      <c r="E272" s="6">
        <v>-0.99390366</v>
      </c>
      <c r="F272" s="6">
        <v>-0.9291959</v>
      </c>
      <c r="G272" s="6">
        <v>-1.8222307</v>
      </c>
      <c r="H272" s="7">
        <f t="shared" si="1"/>
        <v>0.7569796227</v>
      </c>
      <c r="I272" s="8">
        <f t="shared" si="2"/>
        <v>68.12816604</v>
      </c>
      <c r="J272" s="5">
        <f>VLOOKUP(B272, Sheet2!A:AW, 42, FALSE)</f>
        <v>-1.098759236</v>
      </c>
      <c r="K272" s="9">
        <f>VLOOKUP(B272, Sheet2!A:AW, 43, FALSE)</f>
        <v>-0.866467437</v>
      </c>
      <c r="L272" s="9">
        <f>VLOOKUP(B272, Sheet2!A:AW, 44, FALSE)</f>
        <v>-1.080108176</v>
      </c>
      <c r="M272" s="9">
        <f>VLOOKUP(B272, Sheet2!A:AW, 45, FALSE)</f>
        <v>80</v>
      </c>
      <c r="N272" s="9">
        <f>VLOOKUP(B272, Sheet2!A:AW, 46, FALSE)</f>
        <v>564</v>
      </c>
      <c r="O272" s="9">
        <f>VLOOKUP(B272, Sheet2!A:AW, 47, FALSE)</f>
        <v>129</v>
      </c>
      <c r="P272" s="9">
        <f>VLOOKUP(B272, Sheet2!A:AW, 48, FALSE)</f>
        <v>147</v>
      </c>
      <c r="Q272" s="7">
        <f t="shared" si="3"/>
        <v>0.7995920271</v>
      </c>
      <c r="R272" s="8">
        <f t="shared" si="4"/>
        <v>71.96328244</v>
      </c>
      <c r="S272" s="8">
        <f t="shared" si="5"/>
        <v>-3.835116396</v>
      </c>
      <c r="T272" s="5"/>
      <c r="U272" s="5"/>
      <c r="V272" s="5"/>
      <c r="W272" s="5"/>
      <c r="X272" s="5"/>
      <c r="Y272" s="5"/>
      <c r="Z272" s="5"/>
      <c r="AA272" s="5"/>
    </row>
    <row r="273">
      <c r="A273" s="6">
        <v>272.0</v>
      </c>
      <c r="B273" s="6" t="s">
        <v>290</v>
      </c>
      <c r="C273" s="4">
        <v>0.757</v>
      </c>
      <c r="D273" s="6">
        <v>340.0</v>
      </c>
      <c r="E273" s="6">
        <v>-0.98074424</v>
      </c>
      <c r="F273" s="6">
        <v>-0.8332692</v>
      </c>
      <c r="G273" s="6">
        <v>-1.8891472</v>
      </c>
      <c r="H273" s="7">
        <f t="shared" si="1"/>
        <v>0.7399169837</v>
      </c>
      <c r="I273" s="8">
        <f t="shared" si="2"/>
        <v>66.59252853</v>
      </c>
      <c r="J273" s="5">
        <f>VLOOKUP(B273, Sheet2!A:AW, 42, FALSE)</f>
        <v>-1.054668837</v>
      </c>
      <c r="K273" s="9">
        <f>VLOOKUP(B273, Sheet2!A:AW, 43, FALSE)</f>
        <v>-0.887415002</v>
      </c>
      <c r="L273" s="9">
        <f>VLOOKUP(B273, Sheet2!A:AW, 44, FALSE)</f>
        <v>-1.140125064</v>
      </c>
      <c r="M273" s="9">
        <f>VLOOKUP(B273, Sheet2!A:AW, 45, FALSE)</f>
        <v>134</v>
      </c>
      <c r="N273" s="9">
        <f>VLOOKUP(B273, Sheet2!A:AW, 46, FALSE)</f>
        <v>727</v>
      </c>
      <c r="O273" s="9">
        <f>VLOOKUP(B273, Sheet2!A:AW, 47, FALSE)</f>
        <v>183</v>
      </c>
      <c r="P273" s="9">
        <f>VLOOKUP(B273, Sheet2!A:AW, 48, FALSE)</f>
        <v>211</v>
      </c>
      <c r="Q273" s="7">
        <f t="shared" si="3"/>
        <v>0.7834199034</v>
      </c>
      <c r="R273" s="8">
        <f t="shared" si="4"/>
        <v>70.50779131</v>
      </c>
      <c r="S273" s="8">
        <f t="shared" si="5"/>
        <v>-3.915262776</v>
      </c>
      <c r="T273" s="5"/>
      <c r="U273" s="5"/>
      <c r="V273" s="5"/>
      <c r="W273" s="5"/>
      <c r="X273" s="5"/>
      <c r="Y273" s="5"/>
      <c r="Z273" s="5"/>
      <c r="AA273" s="5"/>
    </row>
    <row r="274">
      <c r="A274" s="6">
        <v>273.0</v>
      </c>
      <c r="B274" s="6" t="s">
        <v>291</v>
      </c>
      <c r="C274" s="4">
        <v>0.749</v>
      </c>
      <c r="D274" s="6">
        <v>245.0</v>
      </c>
      <c r="E274" s="6">
        <v>-1.03821773</v>
      </c>
      <c r="F274" s="6">
        <v>-0.9141009</v>
      </c>
      <c r="G274" s="6">
        <v>-1.6738137</v>
      </c>
      <c r="H274" s="7">
        <f t="shared" si="1"/>
        <v>0.7533872347</v>
      </c>
      <c r="I274" s="8">
        <f t="shared" si="2"/>
        <v>67.80485112</v>
      </c>
      <c r="J274" s="5">
        <f>VLOOKUP(B274, Sheet2!A:AW, 42, FALSE)</f>
        <v>-1.073694553</v>
      </c>
      <c r="K274" s="9">
        <f>VLOOKUP(B274, Sheet2!A:AW, 43, FALSE)</f>
        <v>-0.846729651</v>
      </c>
      <c r="L274" s="9">
        <f>VLOOKUP(B274, Sheet2!A:AW, 44, FALSE)</f>
        <v>-1.232919647</v>
      </c>
      <c r="M274" s="9">
        <f>VLOOKUP(B274, Sheet2!A:AW, 45, FALSE)</f>
        <v>87</v>
      </c>
      <c r="N274" s="9">
        <f>VLOOKUP(B274, Sheet2!A:AW, 46, FALSE)</f>
        <v>587</v>
      </c>
      <c r="O274" s="9">
        <f>VLOOKUP(B274, Sheet2!A:AW, 47, FALSE)</f>
        <v>155</v>
      </c>
      <c r="P274" s="9">
        <f>VLOOKUP(B274, Sheet2!A:AW, 48, FALSE)</f>
        <v>150</v>
      </c>
      <c r="Q274" s="7">
        <f t="shared" si="3"/>
        <v>0.7974126584</v>
      </c>
      <c r="R274" s="8">
        <f t="shared" si="4"/>
        <v>71.76713926</v>
      </c>
      <c r="S274" s="8">
        <f t="shared" si="5"/>
        <v>-3.962288138</v>
      </c>
      <c r="T274" s="5"/>
      <c r="U274" s="5"/>
      <c r="V274" s="5"/>
      <c r="W274" s="5"/>
      <c r="X274" s="5"/>
      <c r="Y274" s="5"/>
      <c r="Z274" s="5"/>
      <c r="AA274" s="5"/>
    </row>
    <row r="275">
      <c r="A275" s="6">
        <v>274.0</v>
      </c>
      <c r="B275" s="6" t="s">
        <v>292</v>
      </c>
      <c r="C275" s="4">
        <v>0.766</v>
      </c>
      <c r="D275" s="6">
        <v>228.0</v>
      </c>
      <c r="E275" s="6">
        <v>-1.01352965</v>
      </c>
      <c r="F275" s="6">
        <v>-1.0095129</v>
      </c>
      <c r="G275" s="6">
        <v>-1.8687744</v>
      </c>
      <c r="H275" s="7">
        <f t="shared" si="1"/>
        <v>0.7938587161</v>
      </c>
      <c r="I275" s="8">
        <f t="shared" si="2"/>
        <v>71.44728445</v>
      </c>
      <c r="J275" s="5">
        <f>VLOOKUP(B275, Sheet2!A:AW, 42, FALSE)</f>
        <v>-1.200083252</v>
      </c>
      <c r="K275" s="9">
        <f>VLOOKUP(B275, Sheet2!A:AW, 43, FALSE)</f>
        <v>-0.86761318</v>
      </c>
      <c r="L275" s="9">
        <f>VLOOKUP(B275, Sheet2!A:AW, 44, FALSE)</f>
        <v>-1.177893066</v>
      </c>
      <c r="M275" s="9">
        <f>VLOOKUP(B275, Sheet2!A:AW, 45, FALSE)</f>
        <v>92</v>
      </c>
      <c r="N275" s="9">
        <f>VLOOKUP(B275, Sheet2!A:AW, 46, FALSE)</f>
        <v>621</v>
      </c>
      <c r="O275" s="9">
        <f>VLOOKUP(B275, Sheet2!A:AW, 47, FALSE)</f>
        <v>176</v>
      </c>
      <c r="P275" s="9">
        <f>VLOOKUP(B275, Sheet2!A:AW, 48, FALSE)</f>
        <v>180</v>
      </c>
      <c r="Q275" s="7">
        <f t="shared" si="3"/>
        <v>0.8396327756</v>
      </c>
      <c r="R275" s="8">
        <f t="shared" si="4"/>
        <v>75.56694981</v>
      </c>
      <c r="S275" s="8">
        <f t="shared" si="5"/>
        <v>-4.119665359</v>
      </c>
      <c r="T275" s="5"/>
      <c r="U275" s="5"/>
      <c r="V275" s="5"/>
      <c r="W275" s="5"/>
      <c r="X275" s="5"/>
      <c r="Y275" s="5"/>
      <c r="Z275" s="5"/>
      <c r="AA275" s="5"/>
    </row>
    <row r="276">
      <c r="A276" s="6">
        <v>275.0</v>
      </c>
      <c r="B276" s="6" t="s">
        <v>293</v>
      </c>
      <c r="C276" s="4">
        <v>0.742</v>
      </c>
      <c r="D276" s="6">
        <v>198.0</v>
      </c>
      <c r="E276" s="6">
        <v>-1.03703043</v>
      </c>
      <c r="F276" s="6">
        <v>-0.87932</v>
      </c>
      <c r="G276" s="6">
        <v>-1.8511197</v>
      </c>
      <c r="H276" s="7">
        <f t="shared" si="1"/>
        <v>0.7639412218</v>
      </c>
      <c r="I276" s="8">
        <f t="shared" si="2"/>
        <v>68.75470996</v>
      </c>
      <c r="J276" s="5">
        <f>VLOOKUP(B276, Sheet2!A:AW, 42, FALSE)</f>
        <v>-1.200119058</v>
      </c>
      <c r="K276" s="9">
        <f>VLOOKUP(B276, Sheet2!A:AW, 43, FALSE)</f>
        <v>-0.859683283</v>
      </c>
      <c r="L276" s="9">
        <f>VLOOKUP(B276, Sheet2!A:AW, 44, FALSE)</f>
        <v>-1.073724236</v>
      </c>
      <c r="M276" s="9">
        <f>VLOOKUP(B276, Sheet2!A:AW, 45, FALSE)</f>
        <v>34</v>
      </c>
      <c r="N276" s="9">
        <f>VLOOKUP(B276, Sheet2!A:AW, 46, FALSE)</f>
        <v>404</v>
      </c>
      <c r="O276" s="9">
        <f>VLOOKUP(B276, Sheet2!A:AW, 47, FALSE)</f>
        <v>124</v>
      </c>
      <c r="P276" s="9">
        <f>VLOOKUP(B276, Sheet2!A:AW, 48, FALSE)</f>
        <v>147</v>
      </c>
      <c r="Q276" s="7">
        <f t="shared" si="3"/>
        <v>0.8113694662</v>
      </c>
      <c r="R276" s="8">
        <f t="shared" si="4"/>
        <v>73.02325196</v>
      </c>
      <c r="S276" s="8">
        <f t="shared" si="5"/>
        <v>-4.268542001</v>
      </c>
      <c r="T276" s="5"/>
      <c r="U276" s="5"/>
      <c r="V276" s="5"/>
      <c r="W276" s="5"/>
      <c r="X276" s="5"/>
      <c r="Y276" s="5"/>
      <c r="Z276" s="5"/>
      <c r="AA276" s="5"/>
    </row>
    <row r="277">
      <c r="A277" s="6">
        <v>276.0</v>
      </c>
      <c r="B277" s="6" t="s">
        <v>294</v>
      </c>
      <c r="C277" s="4">
        <v>0.769</v>
      </c>
      <c r="D277" s="6">
        <v>130.0</v>
      </c>
      <c r="E277" s="6">
        <v>-1.02465187</v>
      </c>
      <c r="F277" s="6">
        <v>-0.8716895</v>
      </c>
      <c r="G277" s="6">
        <v>-1.8104744</v>
      </c>
      <c r="H277" s="7">
        <f t="shared" si="1"/>
        <v>0.7481959024</v>
      </c>
      <c r="I277" s="8">
        <f t="shared" si="2"/>
        <v>67.33763121</v>
      </c>
      <c r="J277" s="5">
        <f>VLOOKUP(B277, Sheet2!A:AW, 42, FALSE)</f>
        <v>-1.098165093</v>
      </c>
      <c r="K277" s="9">
        <f>VLOOKUP(B277, Sheet2!A:AW, 43, FALSE)</f>
        <v>-0.859324683</v>
      </c>
      <c r="L277" s="9">
        <f>VLOOKUP(B277, Sheet2!A:AW, 44, FALSE)</f>
        <v>-1.180959681</v>
      </c>
      <c r="M277" s="9">
        <f>VLOOKUP(B277, Sheet2!A:AW, 45, FALSE)</f>
        <v>45</v>
      </c>
      <c r="N277" s="9">
        <f>VLOOKUP(B277, Sheet2!A:AW, 46, FALSE)</f>
        <v>320</v>
      </c>
      <c r="O277" s="9">
        <f>VLOOKUP(B277, Sheet2!A:AW, 47, FALSE)</f>
        <v>73</v>
      </c>
      <c r="P277" s="9">
        <f>VLOOKUP(B277, Sheet2!A:AW, 48, FALSE)</f>
        <v>115</v>
      </c>
      <c r="Q277" s="7">
        <f t="shared" si="3"/>
        <v>0.796092598</v>
      </c>
      <c r="R277" s="8">
        <f t="shared" si="4"/>
        <v>71.64833382</v>
      </c>
      <c r="S277" s="8">
        <f t="shared" si="5"/>
        <v>-4.310702605</v>
      </c>
      <c r="T277" s="5"/>
      <c r="U277" s="5"/>
      <c r="V277" s="5"/>
      <c r="W277" s="5"/>
      <c r="X277" s="5"/>
      <c r="Y277" s="5"/>
      <c r="Z277" s="5"/>
      <c r="AA277" s="5"/>
    </row>
    <row r="278">
      <c r="A278" s="6">
        <v>277.0</v>
      </c>
      <c r="B278" s="6" t="s">
        <v>295</v>
      </c>
      <c r="C278" s="4">
        <v>0.761</v>
      </c>
      <c r="D278" s="6">
        <v>240.0</v>
      </c>
      <c r="E278" s="6">
        <v>-1.01101338</v>
      </c>
      <c r="F278" s="6">
        <v>-0.9795274</v>
      </c>
      <c r="G278" s="6">
        <v>-1.6308782</v>
      </c>
      <c r="H278" s="7">
        <f t="shared" si="1"/>
        <v>0.7544227011</v>
      </c>
      <c r="I278" s="8">
        <f t="shared" si="2"/>
        <v>67.8980431</v>
      </c>
      <c r="J278" s="5">
        <f>VLOOKUP(B278, Sheet2!A:AW, 42, FALSE)</f>
        <v>-1.124022262</v>
      </c>
      <c r="K278" s="9">
        <f>VLOOKUP(B278, Sheet2!A:AW, 43, FALSE)</f>
        <v>-0.78555219</v>
      </c>
      <c r="L278" s="9">
        <f>VLOOKUP(B278, Sheet2!A:AW, 44, FALSE)</f>
        <v>-1.177924095</v>
      </c>
      <c r="M278" s="9">
        <f>VLOOKUP(B278, Sheet2!A:AW, 45, FALSE)</f>
        <v>88</v>
      </c>
      <c r="N278" s="9">
        <f>VLOOKUP(B278, Sheet2!A:AW, 46, FALSE)</f>
        <v>739</v>
      </c>
      <c r="O278" s="9">
        <f>VLOOKUP(B278, Sheet2!A:AW, 47, FALSE)</f>
        <v>193</v>
      </c>
      <c r="P278" s="9">
        <f>VLOOKUP(B278, Sheet2!A:AW, 48, FALSE)</f>
        <v>163</v>
      </c>
      <c r="Q278" s="7">
        <f t="shared" si="3"/>
        <v>0.8026278258</v>
      </c>
      <c r="R278" s="8">
        <f t="shared" si="4"/>
        <v>72.23650432</v>
      </c>
      <c r="S278" s="8">
        <f t="shared" si="5"/>
        <v>-4.338461219</v>
      </c>
      <c r="T278" s="5"/>
      <c r="U278" s="5"/>
      <c r="V278" s="5"/>
      <c r="W278" s="5"/>
      <c r="X278" s="5"/>
      <c r="Y278" s="5"/>
      <c r="Z278" s="5"/>
      <c r="AA278" s="5"/>
    </row>
    <row r="279">
      <c r="A279" s="6">
        <v>278.0</v>
      </c>
      <c r="B279" s="6" t="s">
        <v>296</v>
      </c>
      <c r="C279" s="4">
        <v>0.724</v>
      </c>
      <c r="D279" s="6">
        <v>248.0</v>
      </c>
      <c r="E279" s="6">
        <v>-0.99738741</v>
      </c>
      <c r="F279" s="6">
        <v>-0.8998529</v>
      </c>
      <c r="G279" s="6">
        <v>-1.7477646</v>
      </c>
      <c r="H279" s="7">
        <f t="shared" si="1"/>
        <v>0.7423663566</v>
      </c>
      <c r="I279" s="8">
        <f t="shared" si="2"/>
        <v>66.8129721</v>
      </c>
      <c r="J279" s="5">
        <f>VLOOKUP(B279, Sheet2!A:AW, 42, FALSE)</f>
        <v>-1.136589147</v>
      </c>
      <c r="K279" s="9">
        <f>VLOOKUP(B279, Sheet2!A:AW, 43, FALSE)</f>
        <v>-0.87281936</v>
      </c>
      <c r="L279" s="9">
        <f>VLOOKUP(B279, Sheet2!A:AW, 44, FALSE)</f>
        <v>-1.149377786</v>
      </c>
      <c r="M279" s="9">
        <f>VLOOKUP(B279, Sheet2!A:AW, 45, FALSE)</f>
        <v>49</v>
      </c>
      <c r="N279" s="9">
        <f>VLOOKUP(B279, Sheet2!A:AW, 46, FALSE)</f>
        <v>491</v>
      </c>
      <c r="O279" s="9">
        <f>VLOOKUP(B279, Sheet2!A:AW, 47, FALSE)</f>
        <v>154</v>
      </c>
      <c r="P279" s="9">
        <f>VLOOKUP(B279, Sheet2!A:AW, 48, FALSE)</f>
        <v>177</v>
      </c>
      <c r="Q279" s="7">
        <f t="shared" si="3"/>
        <v>0.7918581165</v>
      </c>
      <c r="R279" s="8">
        <f t="shared" si="4"/>
        <v>71.26723049</v>
      </c>
      <c r="S279" s="8">
        <f t="shared" si="5"/>
        <v>-4.454258392</v>
      </c>
      <c r="T279" s="5"/>
      <c r="U279" s="5"/>
      <c r="V279" s="5"/>
      <c r="W279" s="5"/>
      <c r="X279" s="5"/>
      <c r="Y279" s="5"/>
      <c r="Z279" s="5"/>
      <c r="AA279" s="5"/>
    </row>
    <row r="280">
      <c r="A280" s="6">
        <v>279.0</v>
      </c>
      <c r="B280" s="6" t="s">
        <v>297</v>
      </c>
      <c r="C280" s="4">
        <v>0.776</v>
      </c>
      <c r="D280" s="6">
        <v>110.0</v>
      </c>
      <c r="E280" s="6">
        <v>-1.13634257</v>
      </c>
      <c r="F280" s="6">
        <v>-0.970234</v>
      </c>
      <c r="G280" s="6">
        <v>-1.7667057</v>
      </c>
      <c r="H280" s="7">
        <f t="shared" si="1"/>
        <v>0.814647697</v>
      </c>
      <c r="I280" s="8">
        <f t="shared" si="2"/>
        <v>73.31829273</v>
      </c>
      <c r="J280" s="5">
        <f>VLOOKUP(B280, Sheet2!A:AW, 42, FALSE)</f>
        <v>-1.289423182</v>
      </c>
      <c r="K280" s="9">
        <f>VLOOKUP(B280, Sheet2!A:AW, 43, FALSE)</f>
        <v>-0.923727856</v>
      </c>
      <c r="L280" s="9">
        <f>VLOOKUP(B280, Sheet2!A:AW, 44, FALSE)</f>
        <v>-1.128551566</v>
      </c>
      <c r="M280" s="9">
        <f>VLOOKUP(B280, Sheet2!A:AW, 45, FALSE)</f>
        <v>62</v>
      </c>
      <c r="N280" s="9">
        <f>VLOOKUP(B280, Sheet2!A:AW, 46, FALSE)</f>
        <v>470</v>
      </c>
      <c r="O280" s="9">
        <f>VLOOKUP(B280, Sheet2!A:AW, 47, FALSE)</f>
        <v>177</v>
      </c>
      <c r="P280" s="9">
        <f>VLOOKUP(B280, Sheet2!A:AW, 48, FALSE)</f>
        <v>171</v>
      </c>
      <c r="Q280" s="7">
        <f t="shared" si="3"/>
        <v>0.864393056</v>
      </c>
      <c r="R280" s="8">
        <f t="shared" si="4"/>
        <v>77.79537504</v>
      </c>
      <c r="S280" s="8">
        <f t="shared" si="5"/>
        <v>-4.477082305</v>
      </c>
      <c r="T280" s="5"/>
      <c r="U280" s="5"/>
      <c r="V280" s="5"/>
      <c r="W280" s="5"/>
      <c r="X280" s="5"/>
      <c r="Y280" s="5"/>
      <c r="Z280" s="5"/>
      <c r="AA280" s="5"/>
    </row>
    <row r="281">
      <c r="A281" s="6">
        <v>280.0</v>
      </c>
      <c r="B281" s="6" t="s">
        <v>298</v>
      </c>
      <c r="C281" s="4">
        <v>0.773</v>
      </c>
      <c r="D281" s="6">
        <v>285.0</v>
      </c>
      <c r="E281" s="6">
        <v>-1.04280533</v>
      </c>
      <c r="F281" s="6">
        <v>-0.9522235</v>
      </c>
      <c r="G281" s="6">
        <v>-1.6762775</v>
      </c>
      <c r="H281" s="7">
        <f t="shared" si="1"/>
        <v>0.7680318528</v>
      </c>
      <c r="I281" s="8">
        <f t="shared" si="2"/>
        <v>69.12286675</v>
      </c>
      <c r="J281" s="5">
        <f>VLOOKUP(B281, Sheet2!A:AW, 42, FALSE)</f>
        <v>-1.098329795</v>
      </c>
      <c r="K281" s="9">
        <f>VLOOKUP(B281, Sheet2!A:AW, 43, FALSE)</f>
        <v>-0.917283503</v>
      </c>
      <c r="L281" s="9">
        <f>VLOOKUP(B281, Sheet2!A:AW, 44, FALSE)</f>
        <v>-1.194126493</v>
      </c>
      <c r="M281" s="9">
        <f>VLOOKUP(B281, Sheet2!A:AW, 45, FALSE)</f>
        <v>88</v>
      </c>
      <c r="N281" s="9">
        <f>VLOOKUP(B281, Sheet2!A:AW, 46, FALSE)</f>
        <v>659</v>
      </c>
      <c r="O281" s="9">
        <f>VLOOKUP(B281, Sheet2!A:AW, 47, FALSE)</f>
        <v>193</v>
      </c>
      <c r="P281" s="9">
        <f>VLOOKUP(B281, Sheet2!A:AW, 48, FALSE)</f>
        <v>168</v>
      </c>
      <c r="Q281" s="7">
        <f t="shared" si="3"/>
        <v>0.8181739554</v>
      </c>
      <c r="R281" s="8">
        <f t="shared" si="4"/>
        <v>73.63565599</v>
      </c>
      <c r="S281" s="8">
        <f t="shared" si="5"/>
        <v>-4.512789233</v>
      </c>
      <c r="T281" s="5"/>
      <c r="U281" s="5"/>
      <c r="V281" s="5"/>
      <c r="W281" s="5"/>
      <c r="X281" s="5"/>
      <c r="Y281" s="5"/>
      <c r="Z281" s="5"/>
      <c r="AA281" s="5"/>
    </row>
    <row r="282">
      <c r="A282" s="6">
        <v>281.0</v>
      </c>
      <c r="B282" s="6" t="s">
        <v>299</v>
      </c>
      <c r="C282" s="4">
        <v>0.778</v>
      </c>
      <c r="D282" s="6">
        <v>235.0</v>
      </c>
      <c r="E282" s="6">
        <v>-1.04981074</v>
      </c>
      <c r="F282" s="6">
        <v>-0.9637794</v>
      </c>
      <c r="G282" s="6">
        <v>-1.7790726</v>
      </c>
      <c r="H282" s="7">
        <f t="shared" si="1"/>
        <v>0.784944328</v>
      </c>
      <c r="I282" s="8">
        <f t="shared" si="2"/>
        <v>70.64498952</v>
      </c>
      <c r="J282" s="5">
        <f>VLOOKUP(B282, Sheet2!A:AW, 42, FALSE)</f>
        <v>-1.109498759</v>
      </c>
      <c r="K282" s="9">
        <f>VLOOKUP(B282, Sheet2!A:AW, 43, FALSE)</f>
        <v>-0.943861059</v>
      </c>
      <c r="L282" s="9">
        <f>VLOOKUP(B282, Sheet2!A:AW, 44, FALSE)</f>
        <v>-1.170586116</v>
      </c>
      <c r="M282" s="9">
        <f>VLOOKUP(B282, Sheet2!A:AW, 45, FALSE)</f>
        <v>65</v>
      </c>
      <c r="N282" s="9">
        <f>VLOOKUP(B282, Sheet2!A:AW, 46, FALSE)</f>
        <v>682</v>
      </c>
      <c r="O282" s="9">
        <f>VLOOKUP(B282, Sheet2!A:AW, 47, FALSE)</f>
        <v>126</v>
      </c>
      <c r="P282" s="9">
        <f>VLOOKUP(B282, Sheet2!A:AW, 48, FALSE)</f>
        <v>210</v>
      </c>
      <c r="Q282" s="7">
        <f t="shared" si="3"/>
        <v>0.8357350975</v>
      </c>
      <c r="R282" s="8">
        <f t="shared" si="4"/>
        <v>75.21615877</v>
      </c>
      <c r="S282" s="8">
        <f t="shared" si="5"/>
        <v>-4.571169256</v>
      </c>
      <c r="T282" s="5"/>
      <c r="U282" s="5"/>
      <c r="V282" s="5"/>
      <c r="W282" s="5"/>
      <c r="X282" s="5"/>
      <c r="Y282" s="5"/>
      <c r="Z282" s="5"/>
      <c r="AA282" s="5"/>
    </row>
    <row r="283">
      <c r="A283" s="6">
        <v>282.0</v>
      </c>
      <c r="B283" s="6" t="s">
        <v>300</v>
      </c>
      <c r="C283" s="4">
        <v>0.837</v>
      </c>
      <c r="D283" s="6">
        <v>187.0</v>
      </c>
      <c r="E283" s="6">
        <v>-1.05113125</v>
      </c>
      <c r="F283" s="6">
        <v>-1.0796448</v>
      </c>
      <c r="G283" s="6">
        <v>-1.7333658</v>
      </c>
      <c r="H283" s="7">
        <f t="shared" si="1"/>
        <v>0.8091547558</v>
      </c>
      <c r="I283" s="8">
        <f t="shared" si="2"/>
        <v>72.82392802</v>
      </c>
      <c r="J283" s="5">
        <f>VLOOKUP(B283, Sheet2!A:AW, 42, FALSE)</f>
        <v>-1.204537411</v>
      </c>
      <c r="K283" s="9">
        <f>VLOOKUP(B283, Sheet2!A:AW, 43, FALSE)</f>
        <v>-0.90269279</v>
      </c>
      <c r="L283" s="9">
        <f>VLOOKUP(B283, Sheet2!A:AW, 44, FALSE)</f>
        <v>-1.221073968</v>
      </c>
      <c r="M283" s="9">
        <f>VLOOKUP(B283, Sheet2!A:AW, 45, FALSE)</f>
        <v>45</v>
      </c>
      <c r="N283" s="9">
        <f>VLOOKUP(B283, Sheet2!A:AW, 46, FALSE)</f>
        <v>440</v>
      </c>
      <c r="O283" s="9">
        <f>VLOOKUP(B283, Sheet2!A:AW, 47, FALSE)</f>
        <v>138</v>
      </c>
      <c r="P283" s="9">
        <f>VLOOKUP(B283, Sheet2!A:AW, 48, FALSE)</f>
        <v>118</v>
      </c>
      <c r="Q283" s="7">
        <f t="shared" si="3"/>
        <v>0.8606196254</v>
      </c>
      <c r="R283" s="8">
        <f t="shared" si="4"/>
        <v>77.45576629</v>
      </c>
      <c r="S283" s="8">
        <f t="shared" si="5"/>
        <v>-4.631838268</v>
      </c>
      <c r="T283" s="5"/>
      <c r="U283" s="5"/>
      <c r="V283" s="5"/>
      <c r="W283" s="5"/>
      <c r="X283" s="5"/>
      <c r="Y283" s="5"/>
      <c r="Z283" s="5"/>
      <c r="AA283" s="5"/>
    </row>
    <row r="284">
      <c r="A284" s="6">
        <v>283.0</v>
      </c>
      <c r="B284" s="6" t="s">
        <v>301</v>
      </c>
      <c r="C284" s="4">
        <v>0.755</v>
      </c>
      <c r="D284" s="6">
        <v>246.0</v>
      </c>
      <c r="E284" s="6">
        <v>-0.995038</v>
      </c>
      <c r="F284" s="6">
        <v>-1.0674337</v>
      </c>
      <c r="G284" s="6">
        <v>-1.8287826</v>
      </c>
      <c r="H284" s="7">
        <f t="shared" si="1"/>
        <v>0.7979087754</v>
      </c>
      <c r="I284" s="8">
        <f t="shared" si="2"/>
        <v>71.81178979</v>
      </c>
      <c r="J284" s="5">
        <f>VLOOKUP(B284, Sheet2!A:AW, 42, FALSE)</f>
        <v>-1.105743001</v>
      </c>
      <c r="K284" s="9">
        <f>VLOOKUP(B284, Sheet2!A:AW, 43, FALSE)</f>
        <v>-0.937209264</v>
      </c>
      <c r="L284" s="9">
        <f>VLOOKUP(B284, Sheet2!A:AW, 44, FALSE)</f>
        <v>-1.202018207</v>
      </c>
      <c r="M284" s="9">
        <f>VLOOKUP(B284, Sheet2!A:AW, 45, FALSE)</f>
        <v>64</v>
      </c>
      <c r="N284" s="9">
        <f>VLOOKUP(B284, Sheet2!A:AW, 46, FALSE)</f>
        <v>643</v>
      </c>
      <c r="O284" s="9">
        <f>VLOOKUP(B284, Sheet2!A:AW, 47, FALSE)</f>
        <v>121</v>
      </c>
      <c r="P284" s="9">
        <f>VLOOKUP(B284, Sheet2!A:AW, 48, FALSE)</f>
        <v>164</v>
      </c>
      <c r="Q284" s="7">
        <f t="shared" si="3"/>
        <v>0.849565603</v>
      </c>
      <c r="R284" s="8">
        <f t="shared" si="4"/>
        <v>76.46090427</v>
      </c>
      <c r="S284" s="8">
        <f t="shared" si="5"/>
        <v>-4.649114482</v>
      </c>
      <c r="T284" s="5"/>
      <c r="U284" s="5"/>
      <c r="V284" s="5"/>
      <c r="W284" s="5"/>
      <c r="X284" s="5"/>
      <c r="Y284" s="5"/>
      <c r="Z284" s="5"/>
      <c r="AA284" s="5"/>
    </row>
    <row r="285">
      <c r="A285" s="6">
        <v>284.0</v>
      </c>
      <c r="B285" s="6" t="s">
        <v>302</v>
      </c>
      <c r="C285" s="4">
        <v>0.747</v>
      </c>
      <c r="D285" s="6">
        <v>215.0</v>
      </c>
      <c r="E285" s="6">
        <v>-1.02586547</v>
      </c>
      <c r="F285" s="6">
        <v>-0.9162119</v>
      </c>
      <c r="G285" s="6">
        <v>-1.6817104</v>
      </c>
      <c r="H285" s="7">
        <f t="shared" si="1"/>
        <v>0.7484503777</v>
      </c>
      <c r="I285" s="8">
        <f t="shared" si="2"/>
        <v>67.36053399</v>
      </c>
      <c r="J285" s="5">
        <f>VLOOKUP(B285, Sheet2!A:AW, 42, FALSE)</f>
        <v>-1.134596975</v>
      </c>
      <c r="K285" s="9">
        <f>VLOOKUP(B285, Sheet2!A:AW, 43, FALSE)</f>
        <v>-0.799886764</v>
      </c>
      <c r="L285" s="9">
        <f>VLOOKUP(B285, Sheet2!A:AW, 44, FALSE)</f>
        <v>-1.184875162</v>
      </c>
      <c r="M285" s="9">
        <f>VLOOKUP(B285, Sheet2!A:AW, 45, FALSE)</f>
        <v>60</v>
      </c>
      <c r="N285" s="9">
        <f>VLOOKUP(B285, Sheet2!A:AW, 46, FALSE)</f>
        <v>600</v>
      </c>
      <c r="O285" s="9">
        <f>VLOOKUP(B285, Sheet2!A:AW, 47, FALSE)</f>
        <v>138</v>
      </c>
      <c r="P285" s="9">
        <f>VLOOKUP(B285, Sheet2!A:AW, 48, FALSE)</f>
        <v>168</v>
      </c>
      <c r="Q285" s="7">
        <f t="shared" si="3"/>
        <v>0.8020759307</v>
      </c>
      <c r="R285" s="8">
        <f t="shared" si="4"/>
        <v>72.18683377</v>
      </c>
      <c r="S285" s="8">
        <f t="shared" si="5"/>
        <v>-4.826299777</v>
      </c>
      <c r="T285" s="5"/>
      <c r="U285" s="5"/>
      <c r="V285" s="5"/>
      <c r="W285" s="5"/>
      <c r="X285" s="5"/>
      <c r="Y285" s="5"/>
      <c r="Z285" s="5"/>
      <c r="AA285" s="5"/>
    </row>
    <row r="286">
      <c r="A286" s="6">
        <v>285.0</v>
      </c>
      <c r="B286" s="6" t="s">
        <v>303</v>
      </c>
      <c r="C286" s="4">
        <v>0.779</v>
      </c>
      <c r="D286" s="6">
        <v>168.0</v>
      </c>
      <c r="E286" s="6">
        <v>-0.99354217</v>
      </c>
      <c r="F286" s="6">
        <v>-1.0101376</v>
      </c>
      <c r="G286" s="6">
        <v>-1.8311742</v>
      </c>
      <c r="H286" s="7">
        <f t="shared" si="1"/>
        <v>0.7780383306</v>
      </c>
      <c r="I286" s="8">
        <f t="shared" si="2"/>
        <v>70.02344975</v>
      </c>
      <c r="J286" s="5">
        <f>VLOOKUP(B286, Sheet2!A:AW, 42, FALSE)</f>
        <v>-1.233514275</v>
      </c>
      <c r="K286" s="9">
        <f>VLOOKUP(B286, Sheet2!A:AW, 43, FALSE)</f>
        <v>-0.768959848</v>
      </c>
      <c r="L286" s="9">
        <f>VLOOKUP(B286, Sheet2!A:AW, 44, FALSE)</f>
        <v>-1.203760481</v>
      </c>
      <c r="M286" s="9">
        <f>VLOOKUP(B286, Sheet2!A:AW, 45, FALSE)</f>
        <v>40</v>
      </c>
      <c r="N286" s="9">
        <f>VLOOKUP(B286, Sheet2!A:AW, 46, FALSE)</f>
        <v>440</v>
      </c>
      <c r="O286" s="9">
        <f>VLOOKUP(B286, Sheet2!A:AW, 47, FALSE)</f>
        <v>124</v>
      </c>
      <c r="P286" s="9">
        <f>VLOOKUP(B286, Sheet2!A:AW, 48, FALSE)</f>
        <v>123</v>
      </c>
      <c r="Q286" s="7">
        <f t="shared" si="3"/>
        <v>0.8316780526</v>
      </c>
      <c r="R286" s="8">
        <f t="shared" si="4"/>
        <v>74.85102473</v>
      </c>
      <c r="S286" s="8">
        <f t="shared" si="5"/>
        <v>-4.827574979</v>
      </c>
      <c r="T286" s="5"/>
      <c r="U286" s="5"/>
      <c r="V286" s="5"/>
      <c r="W286" s="5"/>
      <c r="X286" s="5"/>
      <c r="Y286" s="5"/>
      <c r="Z286" s="5"/>
      <c r="AA286" s="5"/>
    </row>
    <row r="287">
      <c r="A287" s="6">
        <v>286.0</v>
      </c>
      <c r="B287" s="6" t="s">
        <v>304</v>
      </c>
      <c r="C287" s="4">
        <v>0.758</v>
      </c>
      <c r="D287" s="6">
        <v>167.0</v>
      </c>
      <c r="E287" s="6">
        <v>-1.03535053</v>
      </c>
      <c r="F287" s="6">
        <v>-0.9703515</v>
      </c>
      <c r="G287" s="6">
        <v>-1.6306147</v>
      </c>
      <c r="H287" s="7">
        <f t="shared" si="1"/>
        <v>0.758327743</v>
      </c>
      <c r="I287" s="8">
        <f t="shared" si="2"/>
        <v>68.24949687</v>
      </c>
      <c r="J287" s="5">
        <f>VLOOKUP(B287, Sheet2!A:AW, 42, FALSE)</f>
        <v>-1.10965848</v>
      </c>
      <c r="K287" s="9">
        <f>VLOOKUP(B287, Sheet2!A:AW, 43, FALSE)</f>
        <v>-0.793708629</v>
      </c>
      <c r="L287" s="9">
        <f>VLOOKUP(B287, Sheet2!A:AW, 44, FALSE)</f>
        <v>-1.189107187</v>
      </c>
      <c r="M287" s="9">
        <f>VLOOKUP(B287, Sheet2!A:AW, 45, FALSE)</f>
        <v>42</v>
      </c>
      <c r="N287" s="9">
        <f>VLOOKUP(B287, Sheet2!A:AW, 46, FALSE)</f>
        <v>543</v>
      </c>
      <c r="O287" s="9">
        <f>VLOOKUP(B287, Sheet2!A:AW, 47, FALSE)</f>
        <v>93</v>
      </c>
      <c r="P287" s="9">
        <f>VLOOKUP(B287, Sheet2!A:AW, 48, FALSE)</f>
        <v>120</v>
      </c>
      <c r="Q287" s="7">
        <f t="shared" si="3"/>
        <v>0.8127374454</v>
      </c>
      <c r="R287" s="8">
        <f t="shared" si="4"/>
        <v>73.14637008</v>
      </c>
      <c r="S287" s="8">
        <f t="shared" si="5"/>
        <v>-4.896873214</v>
      </c>
      <c r="T287" s="5"/>
      <c r="U287" s="5"/>
      <c r="V287" s="5"/>
      <c r="W287" s="5"/>
      <c r="X287" s="5"/>
      <c r="Y287" s="5"/>
      <c r="Z287" s="5"/>
      <c r="AA287" s="5"/>
    </row>
    <row r="288">
      <c r="A288" s="6">
        <v>287.0</v>
      </c>
      <c r="B288" s="6" t="s">
        <v>305</v>
      </c>
      <c r="C288" s="4">
        <v>0.769</v>
      </c>
      <c r="D288" s="6">
        <v>297.0</v>
      </c>
      <c r="E288" s="6">
        <v>-0.99222618</v>
      </c>
      <c r="F288" s="6">
        <v>-1.0233868</v>
      </c>
      <c r="G288" s="6">
        <v>-1.7135845</v>
      </c>
      <c r="H288" s="7">
        <f t="shared" si="1"/>
        <v>0.7722218526</v>
      </c>
      <c r="I288" s="8">
        <f t="shared" si="2"/>
        <v>69.49996673</v>
      </c>
      <c r="J288" s="5">
        <f>VLOOKUP(B288, Sheet2!A:AW, 42, FALSE)</f>
        <v>-1.20851526</v>
      </c>
      <c r="K288" s="9">
        <f>VLOOKUP(B288, Sheet2!A:AW, 43, FALSE)</f>
        <v>-0.814190801</v>
      </c>
      <c r="L288" s="9">
        <f>VLOOKUP(B288, Sheet2!A:AW, 44, FALSE)</f>
        <v>-1.12381647</v>
      </c>
      <c r="M288" s="9">
        <f>VLOOKUP(B288, Sheet2!A:AW, 45, FALSE)</f>
        <v>85</v>
      </c>
      <c r="N288" s="9">
        <f>VLOOKUP(B288, Sheet2!A:AW, 46, FALSE)</f>
        <v>734</v>
      </c>
      <c r="O288" s="9">
        <f>VLOOKUP(B288, Sheet2!A:AW, 47, FALSE)</f>
        <v>202</v>
      </c>
      <c r="P288" s="9">
        <f>VLOOKUP(B288, Sheet2!A:AW, 48, FALSE)</f>
        <v>189</v>
      </c>
      <c r="Q288" s="7">
        <f t="shared" si="3"/>
        <v>0.8269927989</v>
      </c>
      <c r="R288" s="8">
        <f t="shared" si="4"/>
        <v>74.4293519</v>
      </c>
      <c r="S288" s="8">
        <f t="shared" si="5"/>
        <v>-4.92938517</v>
      </c>
      <c r="T288" s="5"/>
      <c r="U288" s="5"/>
      <c r="V288" s="5"/>
      <c r="W288" s="5"/>
      <c r="X288" s="5"/>
      <c r="Y288" s="5"/>
      <c r="Z288" s="5"/>
      <c r="AA288" s="5"/>
    </row>
    <row r="289">
      <c r="A289" s="6">
        <v>288.0</v>
      </c>
      <c r="B289" s="6" t="s">
        <v>306</v>
      </c>
      <c r="C289" s="4">
        <v>0.712</v>
      </c>
      <c r="D289" s="6">
        <v>302.0</v>
      </c>
      <c r="E289" s="6">
        <v>-0.99930807</v>
      </c>
      <c r="F289" s="6">
        <v>-0.8117893</v>
      </c>
      <c r="G289" s="6">
        <v>-1.7742946</v>
      </c>
      <c r="H289" s="7">
        <f t="shared" si="1"/>
        <v>0.7249585136</v>
      </c>
      <c r="I289" s="8">
        <f t="shared" si="2"/>
        <v>65.24626622</v>
      </c>
      <c r="J289" s="5">
        <f>VLOOKUP(B289, Sheet2!A:AW, 42, FALSE)</f>
        <v>-1.032054538</v>
      </c>
      <c r="K289" s="9">
        <f>VLOOKUP(B289, Sheet2!A:AW, 43, FALSE)</f>
        <v>-0.896644047</v>
      </c>
      <c r="L289" s="9">
        <f>VLOOKUP(B289, Sheet2!A:AW, 44, FALSE)</f>
        <v>-1.100773511</v>
      </c>
      <c r="M289" s="9">
        <f>VLOOKUP(B289, Sheet2!A:AW, 45, FALSE)</f>
        <v>87</v>
      </c>
      <c r="N289" s="9">
        <f>VLOOKUP(B289, Sheet2!A:AW, 46, FALSE)</f>
        <v>754</v>
      </c>
      <c r="O289" s="9">
        <f>VLOOKUP(B289, Sheet2!A:AW, 47, FALSE)</f>
        <v>175</v>
      </c>
      <c r="P289" s="9">
        <f>VLOOKUP(B289, Sheet2!A:AW, 48, FALSE)</f>
        <v>200</v>
      </c>
      <c r="Q289" s="7">
        <f t="shared" si="3"/>
        <v>0.7798804844</v>
      </c>
      <c r="R289" s="8">
        <f t="shared" si="4"/>
        <v>70.1892436</v>
      </c>
      <c r="S289" s="8">
        <f t="shared" si="5"/>
        <v>-4.942977378</v>
      </c>
      <c r="T289" s="5"/>
      <c r="U289" s="5"/>
      <c r="V289" s="5"/>
      <c r="W289" s="5"/>
      <c r="X289" s="5"/>
      <c r="Y289" s="5"/>
      <c r="Z289" s="5"/>
      <c r="AA289" s="5"/>
    </row>
    <row r="290">
      <c r="A290" s="6">
        <v>289.0</v>
      </c>
      <c r="B290" s="6" t="s">
        <v>307</v>
      </c>
      <c r="C290" s="4">
        <v>0.756</v>
      </c>
      <c r="D290" s="6">
        <v>228.0</v>
      </c>
      <c r="E290" s="6">
        <v>-1.01889758</v>
      </c>
      <c r="F290" s="6">
        <v>-0.9090578</v>
      </c>
      <c r="G290" s="6">
        <v>-1.8205197</v>
      </c>
      <c r="H290" s="7">
        <f t="shared" si="1"/>
        <v>0.7621749115</v>
      </c>
      <c r="I290" s="8">
        <f t="shared" si="2"/>
        <v>68.59574203</v>
      </c>
      <c r="J290" s="5">
        <f>VLOOKUP(B290, Sheet2!A:AW, 42, FALSE)</f>
        <v>-1.184608494</v>
      </c>
      <c r="K290" s="9">
        <f>VLOOKUP(B290, Sheet2!A:AW, 43, FALSE)</f>
        <v>-0.790824484</v>
      </c>
      <c r="L290" s="9">
        <f>VLOOKUP(B290, Sheet2!A:AW, 44, FALSE)</f>
        <v>-1.177150718</v>
      </c>
      <c r="M290" s="9">
        <f>VLOOKUP(B290, Sheet2!A:AW, 45, FALSE)</f>
        <v>47</v>
      </c>
      <c r="N290" s="9">
        <f>VLOOKUP(B290, Sheet2!A:AW, 46, FALSE)</f>
        <v>551</v>
      </c>
      <c r="O290" s="9">
        <f>VLOOKUP(B290, Sheet2!A:AW, 47, FALSE)</f>
        <v>127</v>
      </c>
      <c r="P290" s="9">
        <f>VLOOKUP(B290, Sheet2!A:AW, 48, FALSE)</f>
        <v>161</v>
      </c>
      <c r="Q290" s="7">
        <f t="shared" si="3"/>
        <v>0.8171588162</v>
      </c>
      <c r="R290" s="8">
        <f t="shared" si="4"/>
        <v>73.54429345</v>
      </c>
      <c r="S290" s="8">
        <f t="shared" si="5"/>
        <v>-4.948551423</v>
      </c>
      <c r="T290" s="5"/>
      <c r="U290" s="5"/>
      <c r="V290" s="5"/>
      <c r="W290" s="5"/>
      <c r="X290" s="5"/>
      <c r="Y290" s="5"/>
      <c r="Z290" s="5"/>
      <c r="AA290" s="5"/>
    </row>
    <row r="291">
      <c r="A291" s="6">
        <v>290.0</v>
      </c>
      <c r="B291" s="6" t="s">
        <v>308</v>
      </c>
      <c r="C291" s="4">
        <v>0.771</v>
      </c>
      <c r="D291" s="6">
        <v>186.0</v>
      </c>
      <c r="E291" s="6">
        <v>-1.01256384</v>
      </c>
      <c r="F291" s="6">
        <v>-0.9891684</v>
      </c>
      <c r="G291" s="6">
        <v>-1.8379058</v>
      </c>
      <c r="H291" s="7">
        <f t="shared" si="1"/>
        <v>0.7818328789</v>
      </c>
      <c r="I291" s="8">
        <f t="shared" si="2"/>
        <v>70.3649591</v>
      </c>
      <c r="J291" s="5">
        <f>VLOOKUP(B291, Sheet2!A:AW, 42, FALSE)</f>
        <v>-1.192045231</v>
      </c>
      <c r="K291" s="9">
        <f>VLOOKUP(B291, Sheet2!A:AW, 43, FALSE)</f>
        <v>-0.882994003</v>
      </c>
      <c r="L291" s="9">
        <f>VLOOKUP(B291, Sheet2!A:AW, 44, FALSE)</f>
        <v>-1.145852087</v>
      </c>
      <c r="M291" s="9">
        <f>VLOOKUP(B291, Sheet2!A:AW, 45, FALSE)</f>
        <v>57</v>
      </c>
      <c r="N291" s="9">
        <f>VLOOKUP(B291, Sheet2!A:AW, 46, FALSE)</f>
        <v>531</v>
      </c>
      <c r="O291" s="9">
        <f>VLOOKUP(B291, Sheet2!A:AW, 47, FALSE)</f>
        <v>143</v>
      </c>
      <c r="P291" s="9">
        <f>VLOOKUP(B291, Sheet2!A:AW, 48, FALSE)</f>
        <v>158</v>
      </c>
      <c r="Q291" s="7">
        <f t="shared" si="3"/>
        <v>0.8380730285</v>
      </c>
      <c r="R291" s="8">
        <f t="shared" si="4"/>
        <v>75.42657257</v>
      </c>
      <c r="S291" s="8">
        <f t="shared" si="5"/>
        <v>-5.061613468</v>
      </c>
      <c r="T291" s="5"/>
      <c r="U291" s="5"/>
      <c r="V291" s="5"/>
      <c r="W291" s="5"/>
      <c r="X291" s="5"/>
      <c r="Y291" s="5"/>
      <c r="Z291" s="5"/>
      <c r="AA291" s="5"/>
    </row>
    <row r="292">
      <c r="A292" s="6">
        <v>291.0</v>
      </c>
      <c r="B292" s="6" t="s">
        <v>309</v>
      </c>
      <c r="C292" s="4">
        <v>0.781</v>
      </c>
      <c r="D292" s="6">
        <v>41.0</v>
      </c>
      <c r="E292" s="6">
        <v>-1.11542391</v>
      </c>
      <c r="F292" s="6">
        <v>-0.9078547</v>
      </c>
      <c r="G292" s="6">
        <v>-1.8321702</v>
      </c>
      <c r="H292" s="7">
        <f t="shared" si="1"/>
        <v>0.7939720191</v>
      </c>
      <c r="I292" s="8">
        <f t="shared" si="2"/>
        <v>71.45748172</v>
      </c>
      <c r="J292" s="5">
        <f>VLOOKUP(B292, Sheet2!A:AW, 42, FALSE)</f>
        <v>-1.192072876</v>
      </c>
      <c r="K292" s="9">
        <f>VLOOKUP(B292, Sheet2!A:AW, 43, FALSE)</f>
        <v>-0.9025966</v>
      </c>
      <c r="L292" s="9">
        <f>VLOOKUP(B292, Sheet2!A:AW, 44, FALSE)</f>
        <v>-1.022627171</v>
      </c>
      <c r="M292" s="9">
        <f>VLOOKUP(B292, Sheet2!A:AW, 45, FALSE)</f>
        <v>25</v>
      </c>
      <c r="N292" s="9">
        <f>VLOOKUP(B292, Sheet2!A:AW, 46, FALSE)</f>
        <v>136</v>
      </c>
      <c r="O292" s="9">
        <f>VLOOKUP(B292, Sheet2!A:AW, 47, FALSE)</f>
        <v>26</v>
      </c>
      <c r="P292" s="9">
        <f>VLOOKUP(B292, Sheet2!A:AW, 48, FALSE)</f>
        <v>18</v>
      </c>
      <c r="Q292" s="7">
        <f t="shared" si="3"/>
        <v>0.8509348405</v>
      </c>
      <c r="R292" s="8">
        <f t="shared" si="4"/>
        <v>76.58413565</v>
      </c>
      <c r="S292" s="8">
        <f t="shared" si="5"/>
        <v>-5.126653928</v>
      </c>
      <c r="T292" s="5"/>
      <c r="U292" s="5"/>
      <c r="V292" s="5"/>
      <c r="W292" s="5"/>
      <c r="X292" s="5"/>
      <c r="Y292" s="5"/>
      <c r="Z292" s="5"/>
      <c r="AA292" s="5"/>
    </row>
    <row r="293">
      <c r="A293" s="6">
        <v>292.0</v>
      </c>
      <c r="B293" s="6" t="s">
        <v>310</v>
      </c>
      <c r="C293" s="4">
        <v>0.78</v>
      </c>
      <c r="D293" s="6">
        <v>206.0</v>
      </c>
      <c r="E293" s="6">
        <v>-0.96994641</v>
      </c>
      <c r="F293" s="6">
        <v>-1.0367261</v>
      </c>
      <c r="G293" s="6">
        <v>-1.8699331</v>
      </c>
      <c r="H293" s="7">
        <f t="shared" si="1"/>
        <v>0.7825049671</v>
      </c>
      <c r="I293" s="8">
        <f t="shared" si="2"/>
        <v>70.42544704</v>
      </c>
      <c r="J293" s="5">
        <f>VLOOKUP(B293, Sheet2!A:AW, 42, FALSE)</f>
        <v>-1.170392575</v>
      </c>
      <c r="K293" s="9">
        <f>VLOOKUP(B293, Sheet2!A:AW, 43, FALSE)</f>
        <v>-0.891247408</v>
      </c>
      <c r="L293" s="9">
        <f>VLOOKUP(B293, Sheet2!A:AW, 44, FALSE)</f>
        <v>-1.106978999</v>
      </c>
      <c r="M293" s="9">
        <f>VLOOKUP(B293, Sheet2!A:AW, 45, FALSE)</f>
        <v>47</v>
      </c>
      <c r="N293" s="9">
        <f>VLOOKUP(B293, Sheet2!A:AW, 46, FALSE)</f>
        <v>559</v>
      </c>
      <c r="O293" s="9">
        <f>VLOOKUP(B293, Sheet2!A:AW, 47, FALSE)</f>
        <v>117</v>
      </c>
      <c r="P293" s="9">
        <f>VLOOKUP(B293, Sheet2!A:AW, 48, FALSE)</f>
        <v>156</v>
      </c>
      <c r="Q293" s="7">
        <f t="shared" si="3"/>
        <v>0.8396390131</v>
      </c>
      <c r="R293" s="8">
        <f t="shared" si="4"/>
        <v>75.56751118</v>
      </c>
      <c r="S293" s="8">
        <f t="shared" si="5"/>
        <v>-5.142064147</v>
      </c>
      <c r="T293" s="5"/>
      <c r="U293" s="5"/>
      <c r="V293" s="5"/>
      <c r="W293" s="5"/>
      <c r="X293" s="5"/>
      <c r="Y293" s="5"/>
      <c r="Z293" s="5"/>
      <c r="AA293" s="5"/>
    </row>
    <row r="294">
      <c r="A294" s="6">
        <v>293.0</v>
      </c>
      <c r="B294" s="6" t="s">
        <v>311</v>
      </c>
      <c r="C294" s="4">
        <v>0.786</v>
      </c>
      <c r="D294" s="6">
        <v>241.0</v>
      </c>
      <c r="E294" s="6">
        <v>-1.05310857</v>
      </c>
      <c r="F294" s="6">
        <v>-0.9668063</v>
      </c>
      <c r="G294" s="6">
        <v>-1.7170082</v>
      </c>
      <c r="H294" s="7">
        <f t="shared" si="1"/>
        <v>0.7794092146</v>
      </c>
      <c r="I294" s="8">
        <f t="shared" si="2"/>
        <v>70.14682932</v>
      </c>
      <c r="J294" s="5">
        <f>VLOOKUP(B294, Sheet2!A:AW, 42, FALSE)</f>
        <v>-1.153558744</v>
      </c>
      <c r="K294" s="9">
        <f>VLOOKUP(B294, Sheet2!A:AW, 43, FALSE)</f>
        <v>-0.871547884</v>
      </c>
      <c r="L294" s="9">
        <f>VLOOKUP(B294, Sheet2!A:AW, 44, FALSE)</f>
        <v>-1.236850818</v>
      </c>
      <c r="M294" s="9">
        <f>VLOOKUP(B294, Sheet2!A:AW, 45, FALSE)</f>
        <v>67</v>
      </c>
      <c r="N294" s="9">
        <f>VLOOKUP(B294, Sheet2!A:AW, 46, FALSE)</f>
        <v>592</v>
      </c>
      <c r="O294" s="9">
        <f>VLOOKUP(B294, Sheet2!A:AW, 47, FALSE)</f>
        <v>188</v>
      </c>
      <c r="P294" s="9">
        <f>VLOOKUP(B294, Sheet2!A:AW, 48, FALSE)</f>
        <v>132</v>
      </c>
      <c r="Q294" s="7">
        <f t="shared" si="3"/>
        <v>0.8369260808</v>
      </c>
      <c r="R294" s="8">
        <f t="shared" si="4"/>
        <v>75.32334727</v>
      </c>
      <c r="S294" s="8">
        <f t="shared" si="5"/>
        <v>-5.176517958</v>
      </c>
      <c r="T294" s="5"/>
      <c r="U294" s="5"/>
      <c r="V294" s="5"/>
      <c r="W294" s="5"/>
      <c r="X294" s="5"/>
      <c r="Y294" s="5"/>
      <c r="Z294" s="5"/>
      <c r="AA294" s="5"/>
    </row>
    <row r="295">
      <c r="A295" s="6">
        <v>294.0</v>
      </c>
      <c r="B295" s="6" t="s">
        <v>312</v>
      </c>
      <c r="C295" s="4">
        <v>0.803</v>
      </c>
      <c r="D295" s="6">
        <v>181.0</v>
      </c>
      <c r="E295" s="6">
        <v>-1.06782621</v>
      </c>
      <c r="F295" s="6">
        <v>-0.9346635</v>
      </c>
      <c r="G295" s="6">
        <v>-1.9133423</v>
      </c>
      <c r="H295" s="7">
        <f t="shared" si="1"/>
        <v>0.7990583609</v>
      </c>
      <c r="I295" s="8">
        <f t="shared" si="2"/>
        <v>71.91525249</v>
      </c>
      <c r="J295" s="5">
        <f>VLOOKUP(B295, Sheet2!A:AW, 42, FALSE)</f>
        <v>-1.163950773</v>
      </c>
      <c r="K295" s="9">
        <f>VLOOKUP(B295, Sheet2!A:AW, 43, FALSE)</f>
        <v>-0.907665957</v>
      </c>
      <c r="L295" s="9">
        <f>VLOOKUP(B295, Sheet2!A:AW, 44, FALSE)</f>
        <v>-1.098221253</v>
      </c>
      <c r="M295" s="9">
        <f>VLOOKUP(B295, Sheet2!A:AW, 45, FALSE)</f>
        <v>53</v>
      </c>
      <c r="N295" s="9">
        <f>VLOOKUP(B295, Sheet2!A:AW, 46, FALSE)</f>
        <v>453</v>
      </c>
      <c r="O295" s="9">
        <f>VLOOKUP(B295, Sheet2!A:AW, 47, FALSE)</f>
        <v>97</v>
      </c>
      <c r="P295" s="9">
        <f>VLOOKUP(B295, Sheet2!A:AW, 48, FALSE)</f>
        <v>88</v>
      </c>
      <c r="Q295" s="7">
        <f t="shared" si="3"/>
        <v>0.8565893203</v>
      </c>
      <c r="R295" s="8">
        <f t="shared" si="4"/>
        <v>77.09303883</v>
      </c>
      <c r="S295" s="8">
        <f t="shared" si="5"/>
        <v>-5.177786345</v>
      </c>
      <c r="T295" s="5"/>
      <c r="U295" s="5"/>
      <c r="V295" s="5"/>
      <c r="W295" s="5"/>
      <c r="X295" s="5"/>
      <c r="Y295" s="5"/>
      <c r="Z295" s="5"/>
      <c r="AA295" s="5"/>
    </row>
    <row r="296">
      <c r="A296" s="6">
        <v>295.0</v>
      </c>
      <c r="B296" s="6" t="s">
        <v>313</v>
      </c>
      <c r="C296" s="4">
        <v>0.756</v>
      </c>
      <c r="D296" s="6">
        <v>205.0</v>
      </c>
      <c r="E296" s="6">
        <v>-0.94322355</v>
      </c>
      <c r="F296" s="6">
        <v>-0.9359928</v>
      </c>
      <c r="G296" s="6">
        <v>-1.7458803</v>
      </c>
      <c r="H296" s="7">
        <f t="shared" si="1"/>
        <v>0.7277052189</v>
      </c>
      <c r="I296" s="8">
        <f t="shared" si="2"/>
        <v>65.4934697</v>
      </c>
      <c r="J296" s="5">
        <f>VLOOKUP(B296, Sheet2!A:AW, 42, FALSE)</f>
        <v>-1.03854628</v>
      </c>
      <c r="K296" s="9">
        <f>VLOOKUP(B296, Sheet2!A:AW, 43, FALSE)</f>
        <v>-0.867260682</v>
      </c>
      <c r="L296" s="9">
        <f>VLOOKUP(B296, Sheet2!A:AW, 44, FALSE)</f>
        <v>-1.172249158</v>
      </c>
      <c r="M296" s="9">
        <f>VLOOKUP(B296, Sheet2!A:AW, 45, FALSE)</f>
        <v>55</v>
      </c>
      <c r="N296" s="9">
        <f>VLOOKUP(B296, Sheet2!A:AW, 46, FALSE)</f>
        <v>501</v>
      </c>
      <c r="O296" s="9">
        <f>VLOOKUP(B296, Sheet2!A:AW, 47, FALSE)</f>
        <v>104</v>
      </c>
      <c r="P296" s="9">
        <f>VLOOKUP(B296, Sheet2!A:AW, 48, FALSE)</f>
        <v>133</v>
      </c>
      <c r="Q296" s="7">
        <f t="shared" si="3"/>
        <v>0.7865060085</v>
      </c>
      <c r="R296" s="8">
        <f t="shared" si="4"/>
        <v>70.78554076</v>
      </c>
      <c r="S296" s="8">
        <f t="shared" si="5"/>
        <v>-5.292071065</v>
      </c>
      <c r="T296" s="5"/>
      <c r="U296" s="5"/>
      <c r="V296" s="5"/>
      <c r="W296" s="5"/>
      <c r="X296" s="5"/>
      <c r="Y296" s="5"/>
      <c r="Z296" s="5"/>
      <c r="AA296" s="5"/>
    </row>
    <row r="297">
      <c r="A297" s="6">
        <v>296.0</v>
      </c>
      <c r="B297" s="6" t="s">
        <v>314</v>
      </c>
      <c r="C297" s="4">
        <v>0.798</v>
      </c>
      <c r="D297" s="6">
        <v>207.0</v>
      </c>
      <c r="E297" s="6">
        <v>-1.01865506</v>
      </c>
      <c r="F297" s="6">
        <v>-1.0590829</v>
      </c>
      <c r="G297" s="6">
        <v>-1.6723081</v>
      </c>
      <c r="H297" s="7">
        <f t="shared" si="1"/>
        <v>0.78321925</v>
      </c>
      <c r="I297" s="8">
        <f t="shared" si="2"/>
        <v>70.4897325</v>
      </c>
      <c r="J297" s="5">
        <f>VLOOKUP(B297, Sheet2!A:AW, 42, FALSE)</f>
        <v>-1.13212741</v>
      </c>
      <c r="K297" s="9">
        <f>VLOOKUP(B297, Sheet2!A:AW, 43, FALSE)</f>
        <v>-0.971071256</v>
      </c>
      <c r="L297" s="9">
        <f>VLOOKUP(B297, Sheet2!A:AW, 44, FALSE)</f>
        <v>-1.183810584</v>
      </c>
      <c r="M297" s="9">
        <f>VLOOKUP(B297, Sheet2!A:AW, 45, FALSE)</f>
        <v>57</v>
      </c>
      <c r="N297" s="9">
        <f>VLOOKUP(B297, Sheet2!A:AW, 46, FALSE)</f>
        <v>439</v>
      </c>
      <c r="O297" s="9">
        <f>VLOOKUP(B297, Sheet2!A:AW, 47, FALSE)</f>
        <v>124</v>
      </c>
      <c r="P297" s="9">
        <f>VLOOKUP(B297, Sheet2!A:AW, 48, FALSE)</f>
        <v>137</v>
      </c>
      <c r="Q297" s="7">
        <f t="shared" si="3"/>
        <v>0.8425268822</v>
      </c>
      <c r="R297" s="8">
        <f t="shared" si="4"/>
        <v>75.8274194</v>
      </c>
      <c r="S297" s="8">
        <f t="shared" si="5"/>
        <v>-5.337686898</v>
      </c>
      <c r="T297" s="5"/>
      <c r="U297" s="5"/>
      <c r="V297" s="5"/>
      <c r="W297" s="5"/>
      <c r="X297" s="5"/>
      <c r="Y297" s="5"/>
      <c r="Z297" s="5"/>
      <c r="AA297" s="5"/>
    </row>
    <row r="298">
      <c r="A298" s="6">
        <v>297.0</v>
      </c>
      <c r="B298" s="6" t="s">
        <v>315</v>
      </c>
      <c r="C298" s="4">
        <v>0.795</v>
      </c>
      <c r="D298" s="6">
        <v>305.0</v>
      </c>
      <c r="E298" s="6">
        <v>-0.96194112</v>
      </c>
      <c r="F298" s="6">
        <v>-0.9930071</v>
      </c>
      <c r="G298" s="6">
        <v>-1.8825528</v>
      </c>
      <c r="H298" s="7">
        <f t="shared" si="1"/>
        <v>0.773612709</v>
      </c>
      <c r="I298" s="8">
        <f t="shared" si="2"/>
        <v>69.62514381</v>
      </c>
      <c r="J298" s="5">
        <f>VLOOKUP(B298, Sheet2!A:AW, 42, FALSE)</f>
        <v>-1.176765504</v>
      </c>
      <c r="K298" s="9">
        <f>VLOOKUP(B298, Sheet2!A:AW, 43, FALSE)</f>
        <v>-0.869391967</v>
      </c>
      <c r="L298" s="9">
        <f>VLOOKUP(B298, Sheet2!A:AW, 44, FALSE)</f>
        <v>-1.195505051</v>
      </c>
      <c r="M298" s="9">
        <f>VLOOKUP(B298, Sheet2!A:AW, 45, FALSE)</f>
        <v>59</v>
      </c>
      <c r="N298" s="9">
        <f>VLOOKUP(B298, Sheet2!A:AW, 46, FALSE)</f>
        <v>608</v>
      </c>
      <c r="O298" s="9">
        <f>VLOOKUP(B298, Sheet2!A:AW, 47, FALSE)</f>
        <v>198</v>
      </c>
      <c r="P298" s="9">
        <f>VLOOKUP(B298, Sheet2!A:AW, 48, FALSE)</f>
        <v>149</v>
      </c>
      <c r="Q298" s="7">
        <f t="shared" si="3"/>
        <v>0.8331012897</v>
      </c>
      <c r="R298" s="8">
        <f t="shared" si="4"/>
        <v>74.97911607</v>
      </c>
      <c r="S298" s="8">
        <f t="shared" si="5"/>
        <v>-5.353972264</v>
      </c>
      <c r="T298" s="5"/>
      <c r="U298" s="5"/>
      <c r="V298" s="5"/>
      <c r="W298" s="5"/>
      <c r="X298" s="5"/>
      <c r="Y298" s="5"/>
      <c r="Z298" s="5"/>
      <c r="AA298" s="5"/>
    </row>
    <row r="299">
      <c r="A299" s="6">
        <v>298.0</v>
      </c>
      <c r="B299" s="6" t="s">
        <v>316</v>
      </c>
      <c r="C299" s="4">
        <v>0.803</v>
      </c>
      <c r="D299" s="6">
        <v>229.0</v>
      </c>
      <c r="E299" s="6">
        <v>-1.08878009</v>
      </c>
      <c r="F299" s="6">
        <v>-0.9555529</v>
      </c>
      <c r="G299" s="6">
        <v>-1.7412427</v>
      </c>
      <c r="H299" s="7">
        <f t="shared" si="1"/>
        <v>0.7935314506</v>
      </c>
      <c r="I299" s="8">
        <f t="shared" si="2"/>
        <v>71.41783056</v>
      </c>
      <c r="J299" s="5">
        <f>VLOOKUP(B299, Sheet2!A:AW, 42, FALSE)</f>
        <v>-1.189381845</v>
      </c>
      <c r="K299" s="9">
        <f>VLOOKUP(B299, Sheet2!A:AW, 43, FALSE)</f>
        <v>-0.82876401</v>
      </c>
      <c r="L299" s="9">
        <f>VLOOKUP(B299, Sheet2!A:AW, 44, FALSE)</f>
        <v>-1.207786237</v>
      </c>
      <c r="M299" s="9">
        <f>VLOOKUP(B299, Sheet2!A:AW, 45, FALSE)</f>
        <v>64</v>
      </c>
      <c r="N299" s="9">
        <f>VLOOKUP(B299, Sheet2!A:AW, 46, FALSE)</f>
        <v>665</v>
      </c>
      <c r="O299" s="9">
        <f>VLOOKUP(B299, Sheet2!A:AW, 47, FALSE)</f>
        <v>161</v>
      </c>
      <c r="P299" s="9">
        <f>VLOOKUP(B299, Sheet2!A:AW, 48, FALSE)</f>
        <v>142</v>
      </c>
      <c r="Q299" s="7">
        <f t="shared" si="3"/>
        <v>0.8531747402</v>
      </c>
      <c r="R299" s="8">
        <f t="shared" si="4"/>
        <v>76.78572662</v>
      </c>
      <c r="S299" s="8">
        <f t="shared" si="5"/>
        <v>-5.367896062</v>
      </c>
      <c r="T299" s="5"/>
      <c r="U299" s="5"/>
      <c r="V299" s="5"/>
      <c r="W299" s="5"/>
      <c r="X299" s="5"/>
      <c r="Y299" s="5"/>
      <c r="Z299" s="5"/>
      <c r="AA299" s="5"/>
    </row>
    <row r="300">
      <c r="A300" s="6">
        <v>299.0</v>
      </c>
      <c r="B300" s="6" t="s">
        <v>317</v>
      </c>
      <c r="C300" s="4">
        <v>0.818</v>
      </c>
      <c r="D300" s="6">
        <v>228.0</v>
      </c>
      <c r="E300" s="6">
        <v>-1.02451409</v>
      </c>
      <c r="F300" s="6">
        <v>-0.9776105</v>
      </c>
      <c r="G300" s="6">
        <v>-1.9117905</v>
      </c>
      <c r="H300" s="7">
        <f t="shared" si="1"/>
        <v>0.7951493001</v>
      </c>
      <c r="I300" s="8">
        <f t="shared" si="2"/>
        <v>71.56343701</v>
      </c>
      <c r="J300" s="5">
        <f>VLOOKUP(B300, Sheet2!A:AW, 42, FALSE)</f>
        <v>-1.16082072</v>
      </c>
      <c r="K300" s="9">
        <f>VLOOKUP(B300, Sheet2!A:AW, 43, FALSE)</f>
        <v>-0.913106813</v>
      </c>
      <c r="L300" s="9">
        <f>VLOOKUP(B300, Sheet2!A:AW, 44, FALSE)</f>
        <v>-1.194556451</v>
      </c>
      <c r="M300" s="9">
        <f>VLOOKUP(B300, Sheet2!A:AW, 45, FALSE)</f>
        <v>90</v>
      </c>
      <c r="N300" s="9">
        <f>VLOOKUP(B300, Sheet2!A:AW, 46, FALSE)</f>
        <v>589</v>
      </c>
      <c r="O300" s="9">
        <f>VLOOKUP(B300, Sheet2!A:AW, 47, FALSE)</f>
        <v>138</v>
      </c>
      <c r="P300" s="9">
        <f>VLOOKUP(B300, Sheet2!A:AW, 48, FALSE)</f>
        <v>156</v>
      </c>
      <c r="Q300" s="7">
        <f t="shared" si="3"/>
        <v>0.8551557128</v>
      </c>
      <c r="R300" s="8">
        <f t="shared" si="4"/>
        <v>76.96401416</v>
      </c>
      <c r="S300" s="8">
        <f t="shared" si="5"/>
        <v>-5.400577147</v>
      </c>
      <c r="T300" s="5"/>
      <c r="U300" s="5"/>
      <c r="V300" s="5"/>
      <c r="W300" s="5"/>
      <c r="X300" s="5"/>
      <c r="Y300" s="5"/>
      <c r="Z300" s="5"/>
      <c r="AA300" s="5"/>
    </row>
    <row r="301">
      <c r="A301" s="6">
        <v>300.0</v>
      </c>
      <c r="B301" s="6" t="s">
        <v>318</v>
      </c>
      <c r="C301" s="4">
        <v>0.725</v>
      </c>
      <c r="D301" s="6">
        <v>187.0</v>
      </c>
      <c r="E301" s="6">
        <v>-0.92383345</v>
      </c>
      <c r="F301" s="6">
        <v>-0.9396281</v>
      </c>
      <c r="G301" s="6">
        <v>-1.8410166</v>
      </c>
      <c r="H301" s="7">
        <f t="shared" si="1"/>
        <v>0.7321441004</v>
      </c>
      <c r="I301" s="8">
        <f t="shared" si="2"/>
        <v>65.89296904</v>
      </c>
      <c r="J301" s="5">
        <f>VLOOKUP(B301, Sheet2!A:AW, 42, FALSE)</f>
        <v>-1.055492257</v>
      </c>
      <c r="K301" s="9">
        <f>VLOOKUP(B301, Sheet2!A:AW, 43, FALSE)</f>
        <v>-0.891003097</v>
      </c>
      <c r="L301" s="9">
        <f>VLOOKUP(B301, Sheet2!A:AW, 44, FALSE)</f>
        <v>-1.161417287</v>
      </c>
      <c r="M301" s="9">
        <f>VLOOKUP(B301, Sheet2!A:AW, 45, FALSE)</f>
        <v>84</v>
      </c>
      <c r="N301" s="9">
        <f>VLOOKUP(B301, Sheet2!A:AW, 46, FALSE)</f>
        <v>591</v>
      </c>
      <c r="O301" s="9">
        <f>VLOOKUP(B301, Sheet2!A:AW, 47, FALSE)</f>
        <v>149</v>
      </c>
      <c r="P301" s="9">
        <f>VLOOKUP(B301, Sheet2!A:AW, 48, FALSE)</f>
        <v>159</v>
      </c>
      <c r="Q301" s="7">
        <f t="shared" si="3"/>
        <v>0.792519255</v>
      </c>
      <c r="R301" s="8">
        <f t="shared" si="4"/>
        <v>71.32673295</v>
      </c>
      <c r="S301" s="8">
        <f t="shared" si="5"/>
        <v>-5.433763917</v>
      </c>
      <c r="T301" s="5"/>
      <c r="U301" s="5"/>
      <c r="V301" s="5"/>
      <c r="W301" s="5"/>
      <c r="X301" s="5"/>
      <c r="Y301" s="5"/>
      <c r="Z301" s="5"/>
      <c r="AA301" s="5"/>
    </row>
    <row r="302">
      <c r="A302" s="6">
        <v>301.0</v>
      </c>
      <c r="B302" s="6" t="s">
        <v>319</v>
      </c>
      <c r="C302" s="4">
        <v>0.737</v>
      </c>
      <c r="D302" s="6">
        <v>269.0</v>
      </c>
      <c r="E302" s="6">
        <v>-0.95864059</v>
      </c>
      <c r="F302" s="6">
        <v>-0.9178942</v>
      </c>
      <c r="G302" s="6">
        <v>-1.8721951</v>
      </c>
      <c r="H302" s="7">
        <f t="shared" si="1"/>
        <v>0.7484873472</v>
      </c>
      <c r="I302" s="8">
        <f t="shared" si="2"/>
        <v>67.36386124</v>
      </c>
      <c r="J302" s="5">
        <f>VLOOKUP(B302, Sheet2!A:AW, 42, FALSE)</f>
        <v>-1.072253418</v>
      </c>
      <c r="K302" s="9">
        <f>VLOOKUP(B302, Sheet2!A:AW, 43, FALSE)</f>
        <v>-0.976593372</v>
      </c>
      <c r="L302" s="9">
        <f>VLOOKUP(B302, Sheet2!A:AW, 44, FALSE)</f>
        <v>-1.10989308</v>
      </c>
      <c r="M302" s="9">
        <f>VLOOKUP(B302, Sheet2!A:AW, 45, FALSE)</f>
        <v>118</v>
      </c>
      <c r="N302" s="9">
        <f>VLOOKUP(B302, Sheet2!A:AW, 46, FALSE)</f>
        <v>698</v>
      </c>
      <c r="O302" s="9">
        <f>VLOOKUP(B302, Sheet2!A:AW, 47, FALSE)</f>
        <v>200</v>
      </c>
      <c r="P302" s="9">
        <f>VLOOKUP(B302, Sheet2!A:AW, 48, FALSE)</f>
        <v>194</v>
      </c>
      <c r="Q302" s="7">
        <f t="shared" si="3"/>
        <v>0.8100497648</v>
      </c>
      <c r="R302" s="8">
        <f t="shared" si="4"/>
        <v>72.90447883</v>
      </c>
      <c r="S302" s="8">
        <f t="shared" si="5"/>
        <v>-5.540617587</v>
      </c>
      <c r="T302" s="5"/>
      <c r="U302" s="5"/>
      <c r="V302" s="5"/>
      <c r="W302" s="5"/>
      <c r="X302" s="5"/>
      <c r="Y302" s="5"/>
      <c r="Z302" s="5"/>
      <c r="AA302" s="5"/>
    </row>
    <row r="303">
      <c r="A303" s="6">
        <v>302.0</v>
      </c>
      <c r="B303" s="6" t="s">
        <v>320</v>
      </c>
      <c r="C303" s="4">
        <v>0.78</v>
      </c>
      <c r="D303" s="6">
        <v>182.0</v>
      </c>
      <c r="E303" s="6">
        <v>-1.03638605</v>
      </c>
      <c r="F303" s="6">
        <v>-0.87874</v>
      </c>
      <c r="G303" s="6">
        <v>-1.7317226</v>
      </c>
      <c r="H303" s="7">
        <f t="shared" si="1"/>
        <v>0.7473175802</v>
      </c>
      <c r="I303" s="8">
        <f t="shared" si="2"/>
        <v>67.25858222</v>
      </c>
      <c r="J303" s="5">
        <f>VLOOKUP(B303, Sheet2!A:AW, 42, FALSE)</f>
        <v>-1.10101084</v>
      </c>
      <c r="K303" s="9">
        <f>VLOOKUP(B303, Sheet2!A:AW, 43, FALSE)</f>
        <v>-0.863018938</v>
      </c>
      <c r="L303" s="9">
        <f>VLOOKUP(B303, Sheet2!A:AW, 44, FALSE)</f>
        <v>-1.194599172</v>
      </c>
      <c r="M303" s="9">
        <f>VLOOKUP(B303, Sheet2!A:AW, 45, FALSE)</f>
        <v>61</v>
      </c>
      <c r="N303" s="9">
        <f>VLOOKUP(B303, Sheet2!A:AW, 46, FALSE)</f>
        <v>440</v>
      </c>
      <c r="O303" s="9">
        <f>VLOOKUP(B303, Sheet2!A:AW, 47, FALSE)</f>
        <v>116</v>
      </c>
      <c r="P303" s="9">
        <f>VLOOKUP(B303, Sheet2!A:AW, 48, FALSE)</f>
        <v>114</v>
      </c>
      <c r="Q303" s="7">
        <f t="shared" si="3"/>
        <v>0.8090318865</v>
      </c>
      <c r="R303" s="8">
        <f t="shared" si="4"/>
        <v>72.81286978</v>
      </c>
      <c r="S303" s="8">
        <f t="shared" si="5"/>
        <v>-5.554287562</v>
      </c>
      <c r="T303" s="5"/>
      <c r="U303" s="5"/>
      <c r="V303" s="5"/>
      <c r="W303" s="5"/>
      <c r="X303" s="5"/>
      <c r="Y303" s="5"/>
      <c r="Z303" s="5"/>
      <c r="AA303" s="5"/>
    </row>
    <row r="304">
      <c r="A304" s="6">
        <v>303.0</v>
      </c>
      <c r="B304" s="6" t="s">
        <v>321</v>
      </c>
      <c r="C304" s="4">
        <v>0.767</v>
      </c>
      <c r="D304" s="6">
        <v>179.0</v>
      </c>
      <c r="E304" s="6">
        <v>-1.0183301</v>
      </c>
      <c r="F304" s="6">
        <v>-0.9520245</v>
      </c>
      <c r="G304" s="6">
        <v>-1.790903</v>
      </c>
      <c r="H304" s="7">
        <f t="shared" si="1"/>
        <v>0.7675666342</v>
      </c>
      <c r="I304" s="8">
        <f t="shared" si="2"/>
        <v>69.08099708</v>
      </c>
      <c r="J304" s="5">
        <f>VLOOKUP(B304, Sheet2!A:AW, 42, FALSE)</f>
        <v>-1.193135991</v>
      </c>
      <c r="K304" s="9">
        <f>VLOOKUP(B304, Sheet2!A:AW, 43, FALSE)</f>
        <v>-0.88707886</v>
      </c>
      <c r="L304" s="9">
        <f>VLOOKUP(B304, Sheet2!A:AW, 44, FALSE)</f>
        <v>-1.142906334</v>
      </c>
      <c r="M304" s="9">
        <f>VLOOKUP(B304, Sheet2!A:AW, 45, FALSE)</f>
        <v>54</v>
      </c>
      <c r="N304" s="9">
        <f>VLOOKUP(B304, Sheet2!A:AW, 46, FALSE)</f>
        <v>485</v>
      </c>
      <c r="O304" s="9">
        <f>VLOOKUP(B304, Sheet2!A:AW, 47, FALSE)</f>
        <v>145</v>
      </c>
      <c r="P304" s="9">
        <f>VLOOKUP(B304, Sheet2!A:AW, 48, FALSE)</f>
        <v>158</v>
      </c>
      <c r="Q304" s="7">
        <f t="shared" si="3"/>
        <v>0.8303737916</v>
      </c>
      <c r="R304" s="8">
        <f t="shared" si="4"/>
        <v>74.73364125</v>
      </c>
      <c r="S304" s="8">
        <f t="shared" si="5"/>
        <v>-5.652644168</v>
      </c>
      <c r="T304" s="5"/>
      <c r="U304" s="5"/>
      <c r="V304" s="5"/>
      <c r="W304" s="5"/>
      <c r="X304" s="5"/>
      <c r="Y304" s="5"/>
      <c r="Z304" s="5"/>
      <c r="AA304" s="5"/>
    </row>
    <row r="305">
      <c r="A305" s="6">
        <v>304.0</v>
      </c>
      <c r="B305" s="6" t="s">
        <v>322</v>
      </c>
      <c r="C305" s="4">
        <v>0.68</v>
      </c>
      <c r="D305" s="6">
        <v>253.0</v>
      </c>
      <c r="E305" s="6">
        <v>-0.93188679</v>
      </c>
      <c r="F305" s="6">
        <v>-0.7768666</v>
      </c>
      <c r="G305" s="6">
        <v>-1.6986897</v>
      </c>
      <c r="H305" s="7">
        <f t="shared" si="1"/>
        <v>0.6754643139</v>
      </c>
      <c r="I305" s="8">
        <f t="shared" si="2"/>
        <v>60.79178825</v>
      </c>
      <c r="J305" s="5">
        <f>VLOOKUP(B305, Sheet2!A:AW, 42, FALSE)</f>
        <v>-1.027764995</v>
      </c>
      <c r="K305" s="9">
        <f>VLOOKUP(B305, Sheet2!A:AW, 43, FALSE)</f>
        <v>-0.833880727</v>
      </c>
      <c r="L305" s="9">
        <f>VLOOKUP(B305, Sheet2!A:AW, 44, FALSE)</f>
        <v>-1.156667114</v>
      </c>
      <c r="M305" s="9">
        <f>VLOOKUP(B305, Sheet2!A:AW, 45, FALSE)</f>
        <v>74</v>
      </c>
      <c r="N305" s="9">
        <f>VLOOKUP(B305, Sheet2!A:AW, 46, FALSE)</f>
        <v>471</v>
      </c>
      <c r="O305" s="9">
        <f>VLOOKUP(B305, Sheet2!A:AW, 47, FALSE)</f>
        <v>154</v>
      </c>
      <c r="P305" s="9">
        <f>VLOOKUP(B305, Sheet2!A:AW, 48, FALSE)</f>
        <v>157</v>
      </c>
      <c r="Q305" s="7">
        <f t="shared" si="3"/>
        <v>0.7389602224</v>
      </c>
      <c r="R305" s="8">
        <f t="shared" si="4"/>
        <v>66.50642002</v>
      </c>
      <c r="S305" s="8">
        <f t="shared" si="5"/>
        <v>-5.714631769</v>
      </c>
      <c r="T305" s="5"/>
      <c r="U305" s="5"/>
      <c r="V305" s="5"/>
      <c r="W305" s="5"/>
      <c r="X305" s="5"/>
      <c r="Y305" s="5"/>
      <c r="Z305" s="5"/>
      <c r="AA305" s="5"/>
    </row>
    <row r="306">
      <c r="A306" s="6">
        <v>305.0</v>
      </c>
      <c r="B306" s="6" t="s">
        <v>323</v>
      </c>
      <c r="C306" s="4">
        <v>0.725</v>
      </c>
      <c r="D306" s="6">
        <v>265.0</v>
      </c>
      <c r="E306" s="6">
        <v>-0.93241976</v>
      </c>
      <c r="F306" s="6">
        <v>-0.9264776</v>
      </c>
      <c r="G306" s="6">
        <v>-1.7744706</v>
      </c>
      <c r="H306" s="7">
        <f t="shared" si="1"/>
        <v>0.7272481156</v>
      </c>
      <c r="I306" s="8">
        <f t="shared" si="2"/>
        <v>65.45233041</v>
      </c>
      <c r="J306" s="5">
        <f>VLOOKUP(B306, Sheet2!A:AW, 42, FALSE)</f>
        <v>-1.075606175</v>
      </c>
      <c r="K306" s="9">
        <f>VLOOKUP(B306, Sheet2!A:AW, 43, FALSE)</f>
        <v>-0.822908613</v>
      </c>
      <c r="L306" s="9">
        <f>VLOOKUP(B306, Sheet2!A:AW, 44, FALSE)</f>
        <v>-1.087103052</v>
      </c>
      <c r="M306" s="9">
        <f>VLOOKUP(B306, Sheet2!A:AW, 45, FALSE)</f>
        <v>62</v>
      </c>
      <c r="N306" s="9">
        <f>VLOOKUP(B306, Sheet2!A:AW, 46, FALSE)</f>
        <v>684</v>
      </c>
      <c r="O306" s="9">
        <f>VLOOKUP(B306, Sheet2!A:AW, 47, FALSE)</f>
        <v>125</v>
      </c>
      <c r="P306" s="9">
        <f>VLOOKUP(B306, Sheet2!A:AW, 48, FALSE)</f>
        <v>165</v>
      </c>
      <c r="Q306" s="7">
        <f t="shared" si="3"/>
        <v>0.790891048</v>
      </c>
      <c r="R306" s="8">
        <f t="shared" si="4"/>
        <v>71.18019432</v>
      </c>
      <c r="S306" s="8">
        <f t="shared" si="5"/>
        <v>-5.727863912</v>
      </c>
      <c r="T306" s="5"/>
      <c r="U306" s="5"/>
      <c r="V306" s="5"/>
      <c r="W306" s="5"/>
      <c r="X306" s="5"/>
      <c r="Y306" s="5"/>
      <c r="Z306" s="5"/>
      <c r="AA306" s="5"/>
    </row>
    <row r="307">
      <c r="A307" s="6">
        <v>306.0</v>
      </c>
      <c r="B307" s="6" t="s">
        <v>324</v>
      </c>
      <c r="C307" s="4">
        <v>0.779</v>
      </c>
      <c r="D307" s="6">
        <v>156.0</v>
      </c>
      <c r="E307" s="6">
        <v>-1.03206361</v>
      </c>
      <c r="F307" s="6">
        <v>-1.0281392</v>
      </c>
      <c r="G307" s="6">
        <v>-1.8396289</v>
      </c>
      <c r="H307" s="7">
        <f t="shared" si="1"/>
        <v>0.7993496994</v>
      </c>
      <c r="I307" s="8">
        <f t="shared" si="2"/>
        <v>71.94147295</v>
      </c>
      <c r="J307" s="5">
        <f>VLOOKUP(B307, Sheet2!A:AW, 42, FALSE)</f>
        <v>-1.172062579</v>
      </c>
      <c r="K307" s="9">
        <f>VLOOKUP(B307, Sheet2!A:AW, 43, FALSE)</f>
        <v>-0.963753751</v>
      </c>
      <c r="L307" s="9">
        <f>VLOOKUP(B307, Sheet2!A:AW, 44, FALSE)</f>
        <v>-1.262958281</v>
      </c>
      <c r="M307" s="9">
        <f>VLOOKUP(B307, Sheet2!A:AW, 45, FALSE)</f>
        <v>54</v>
      </c>
      <c r="N307" s="9">
        <f>VLOOKUP(B307, Sheet2!A:AW, 46, FALSE)</f>
        <v>480</v>
      </c>
      <c r="O307" s="9">
        <f>VLOOKUP(B307, Sheet2!A:AW, 47, FALSE)</f>
        <v>120</v>
      </c>
      <c r="P307" s="9">
        <f>VLOOKUP(B307, Sheet2!A:AW, 48, FALSE)</f>
        <v>166</v>
      </c>
      <c r="Q307" s="7">
        <f t="shared" si="3"/>
        <v>0.8649395525</v>
      </c>
      <c r="R307" s="8">
        <f t="shared" si="4"/>
        <v>77.84455972</v>
      </c>
      <c r="S307" s="8">
        <f t="shared" si="5"/>
        <v>-5.903086774</v>
      </c>
      <c r="T307" s="5"/>
      <c r="U307" s="5"/>
      <c r="V307" s="5"/>
      <c r="W307" s="5"/>
      <c r="X307" s="5"/>
      <c r="Y307" s="5"/>
      <c r="Z307" s="5"/>
      <c r="AA307" s="5"/>
    </row>
    <row r="308">
      <c r="A308" s="6">
        <v>307.0</v>
      </c>
      <c r="B308" s="6" t="s">
        <v>325</v>
      </c>
      <c r="C308" s="4">
        <v>0.78</v>
      </c>
      <c r="D308" s="6">
        <v>165.0</v>
      </c>
      <c r="E308" s="6">
        <v>-1.05147975</v>
      </c>
      <c r="F308" s="6">
        <v>-0.9216243</v>
      </c>
      <c r="G308" s="6">
        <v>-1.8497569</v>
      </c>
      <c r="H308" s="7">
        <f t="shared" si="1"/>
        <v>0.7797541138</v>
      </c>
      <c r="I308" s="8">
        <f t="shared" si="2"/>
        <v>70.17787025</v>
      </c>
      <c r="J308" s="5">
        <f>VLOOKUP(B308, Sheet2!A:AW, 42, FALSE)</f>
        <v>-1.18098716</v>
      </c>
      <c r="K308" s="9">
        <f>VLOOKUP(B308, Sheet2!A:AW, 43, FALSE)</f>
        <v>-0.88593991</v>
      </c>
      <c r="L308" s="9">
        <f>VLOOKUP(B308, Sheet2!A:AW, 44, FALSE)</f>
        <v>-1.157018265</v>
      </c>
      <c r="M308" s="9">
        <f>VLOOKUP(B308, Sheet2!A:AW, 45, FALSE)</f>
        <v>36</v>
      </c>
      <c r="N308" s="9">
        <f>VLOOKUP(B308, Sheet2!A:AW, 46, FALSE)</f>
        <v>510</v>
      </c>
      <c r="O308" s="9">
        <f>VLOOKUP(B308, Sheet2!A:AW, 47, FALSE)</f>
        <v>120</v>
      </c>
      <c r="P308" s="9">
        <f>VLOOKUP(B308, Sheet2!A:AW, 48, FALSE)</f>
        <v>139</v>
      </c>
      <c r="Q308" s="7">
        <f t="shared" si="3"/>
        <v>0.8457590924</v>
      </c>
      <c r="R308" s="8">
        <f t="shared" si="4"/>
        <v>76.11831831</v>
      </c>
      <c r="S308" s="8">
        <f t="shared" si="5"/>
        <v>-5.940448069</v>
      </c>
      <c r="T308" s="5"/>
      <c r="U308" s="5"/>
      <c r="V308" s="5"/>
      <c r="W308" s="5"/>
      <c r="X308" s="5"/>
      <c r="Y308" s="5"/>
      <c r="Z308" s="5"/>
      <c r="AA308" s="5"/>
    </row>
    <row r="309">
      <c r="A309" s="6">
        <v>308.0</v>
      </c>
      <c r="B309" s="6" t="s">
        <v>326</v>
      </c>
      <c r="C309" s="4">
        <v>0.77</v>
      </c>
      <c r="D309" s="6">
        <v>191.0</v>
      </c>
      <c r="E309" s="6">
        <v>-1.01463189</v>
      </c>
      <c r="F309" s="6">
        <v>-0.9712263</v>
      </c>
      <c r="G309" s="6">
        <v>-1.7148628</v>
      </c>
      <c r="H309" s="7">
        <f t="shared" si="1"/>
        <v>0.7620935325</v>
      </c>
      <c r="I309" s="8">
        <f t="shared" si="2"/>
        <v>68.58841793</v>
      </c>
      <c r="J309" s="5">
        <f>VLOOKUP(B309, Sheet2!A:AW, 42, FALSE)</f>
        <v>-1.081939355</v>
      </c>
      <c r="K309" s="9">
        <f>VLOOKUP(B309, Sheet2!A:AW, 43, FALSE)</f>
        <v>-0.926893669</v>
      </c>
      <c r="L309" s="9">
        <f>VLOOKUP(B309, Sheet2!A:AW, 44, FALSE)</f>
        <v>-1.175359474</v>
      </c>
      <c r="M309" s="9">
        <f>VLOOKUP(B309, Sheet2!A:AW, 45, FALSE)</f>
        <v>55</v>
      </c>
      <c r="N309" s="9">
        <f>VLOOKUP(B309, Sheet2!A:AW, 46, FALSE)</f>
        <v>451</v>
      </c>
      <c r="O309" s="9">
        <f>VLOOKUP(B309, Sheet2!A:AW, 47, FALSE)</f>
        <v>90</v>
      </c>
      <c r="P309" s="9">
        <f>VLOOKUP(B309, Sheet2!A:AW, 48, FALSE)</f>
        <v>109</v>
      </c>
      <c r="Q309" s="7">
        <f t="shared" si="3"/>
        <v>0.8301278755</v>
      </c>
      <c r="R309" s="8">
        <f t="shared" si="4"/>
        <v>74.7115088</v>
      </c>
      <c r="S309" s="8">
        <f t="shared" si="5"/>
        <v>-6.123090869</v>
      </c>
      <c r="T309" s="5"/>
      <c r="U309" s="5"/>
      <c r="V309" s="5"/>
      <c r="W309" s="5"/>
      <c r="X309" s="5"/>
      <c r="Y309" s="5"/>
      <c r="Z309" s="5"/>
      <c r="AA309" s="5"/>
    </row>
    <row r="310">
      <c r="A310" s="6">
        <v>309.0</v>
      </c>
      <c r="B310" s="6" t="s">
        <v>327</v>
      </c>
      <c r="C310" s="4">
        <v>0.851</v>
      </c>
      <c r="D310" s="6">
        <v>149.0</v>
      </c>
      <c r="E310" s="6">
        <v>-1.04981074</v>
      </c>
      <c r="F310" s="6">
        <v>-1.1071581</v>
      </c>
      <c r="G310" s="6">
        <v>-1.8321702</v>
      </c>
      <c r="H310" s="7">
        <f t="shared" si="1"/>
        <v>0.8271034364</v>
      </c>
      <c r="I310" s="8">
        <f t="shared" si="2"/>
        <v>74.43930927</v>
      </c>
      <c r="J310" s="5">
        <f>VLOOKUP(B310, Sheet2!A:AW, 42, FALSE)</f>
        <v>-1.215845909</v>
      </c>
      <c r="K310" s="9">
        <f>VLOOKUP(B310, Sheet2!A:AW, 43, FALSE)</f>
        <v>-1.034256726</v>
      </c>
      <c r="L310" s="9">
        <f>VLOOKUP(B310, Sheet2!A:AW, 44, FALSE)</f>
        <v>-1.141148429</v>
      </c>
      <c r="M310" s="9">
        <f>VLOOKUP(B310, Sheet2!A:AW, 45, FALSE)</f>
        <v>56</v>
      </c>
      <c r="N310" s="9">
        <f>VLOOKUP(B310, Sheet2!A:AW, 46, FALSE)</f>
        <v>521</v>
      </c>
      <c r="O310" s="9">
        <f>VLOOKUP(B310, Sheet2!A:AW, 47, FALSE)</f>
        <v>122</v>
      </c>
      <c r="P310" s="9">
        <f>VLOOKUP(B310, Sheet2!A:AW, 48, FALSE)</f>
        <v>167</v>
      </c>
      <c r="Q310" s="7">
        <f t="shared" si="3"/>
        <v>0.8964663728</v>
      </c>
      <c r="R310" s="8">
        <f t="shared" si="4"/>
        <v>80.68197355</v>
      </c>
      <c r="S310" s="8">
        <f t="shared" si="5"/>
        <v>-6.242664279</v>
      </c>
      <c r="T310" s="5"/>
      <c r="U310" s="5"/>
      <c r="V310" s="5"/>
      <c r="W310" s="5"/>
      <c r="X310" s="5"/>
      <c r="Y310" s="5"/>
      <c r="Z310" s="5"/>
      <c r="AA310" s="5"/>
    </row>
    <row r="311">
      <c r="A311" s="6">
        <v>310.0</v>
      </c>
      <c r="B311" s="6" t="s">
        <v>328</v>
      </c>
      <c r="C311" s="4">
        <v>0.775</v>
      </c>
      <c r="D311" s="6">
        <v>198.0</v>
      </c>
      <c r="E311" s="6">
        <v>-0.97346086</v>
      </c>
      <c r="F311" s="6">
        <v>-1.0196148</v>
      </c>
      <c r="G311" s="6">
        <v>-1.8547162</v>
      </c>
      <c r="H311" s="7">
        <f t="shared" si="1"/>
        <v>0.7768852134</v>
      </c>
      <c r="I311" s="8">
        <f t="shared" si="2"/>
        <v>69.91966921</v>
      </c>
      <c r="J311" s="5">
        <f>VLOOKUP(B311, Sheet2!A:AW, 42, FALSE)</f>
        <v>-1.13853602</v>
      </c>
      <c r="K311" s="9">
        <f>VLOOKUP(B311, Sheet2!A:AW, 43, FALSE)</f>
        <v>-0.953481744</v>
      </c>
      <c r="L311" s="9">
        <f>VLOOKUP(B311, Sheet2!A:AW, 44, FALSE)</f>
        <v>-1.150926957</v>
      </c>
      <c r="M311" s="9">
        <f>VLOOKUP(B311, Sheet2!A:AW, 45, FALSE)</f>
        <v>48</v>
      </c>
      <c r="N311" s="9">
        <f>VLOOKUP(B311, Sheet2!A:AW, 46, FALSE)</f>
        <v>520</v>
      </c>
      <c r="O311" s="9">
        <f>VLOOKUP(B311, Sheet2!A:AW, 47, FALSE)</f>
        <v>136</v>
      </c>
      <c r="P311" s="9">
        <f>VLOOKUP(B311, Sheet2!A:AW, 48, FALSE)</f>
        <v>133</v>
      </c>
      <c r="Q311" s="7">
        <f t="shared" si="3"/>
        <v>0.8470384617</v>
      </c>
      <c r="R311" s="8">
        <f t="shared" si="4"/>
        <v>76.23346155</v>
      </c>
      <c r="S311" s="8">
        <f t="shared" si="5"/>
        <v>-6.313792346</v>
      </c>
      <c r="T311" s="5"/>
      <c r="U311" s="5"/>
      <c r="V311" s="5"/>
      <c r="W311" s="5"/>
      <c r="X311" s="5"/>
      <c r="Y311" s="5"/>
      <c r="Z311" s="5"/>
      <c r="AA311" s="5"/>
    </row>
    <row r="312">
      <c r="A312" s="6">
        <v>311.0</v>
      </c>
      <c r="B312" s="6" t="s">
        <v>329</v>
      </c>
      <c r="C312" s="4">
        <v>0.742</v>
      </c>
      <c r="D312" s="6">
        <v>170.0</v>
      </c>
      <c r="E312" s="6">
        <v>-1.00476935</v>
      </c>
      <c r="F312" s="6">
        <v>-0.8420499</v>
      </c>
      <c r="G312" s="6">
        <v>-1.9112374</v>
      </c>
      <c r="H312" s="7">
        <f t="shared" si="1"/>
        <v>0.74681406</v>
      </c>
      <c r="I312" s="8">
        <f t="shared" si="2"/>
        <v>67.2132654</v>
      </c>
      <c r="J312" s="5">
        <f>VLOOKUP(B312, Sheet2!A:AW, 42, FALSE)</f>
        <v>-1.137432738</v>
      </c>
      <c r="K312" s="9">
        <f>VLOOKUP(B312, Sheet2!A:AW, 43, FALSE)</f>
        <v>-0.822292202</v>
      </c>
      <c r="L312" s="9">
        <f>VLOOKUP(B312, Sheet2!A:AW, 44, FALSE)</f>
        <v>-1.195992147</v>
      </c>
      <c r="M312" s="9">
        <f>VLOOKUP(B312, Sheet2!A:AW, 45, FALSE)</f>
        <v>56</v>
      </c>
      <c r="N312" s="9">
        <f>VLOOKUP(B312, Sheet2!A:AW, 46, FALSE)</f>
        <v>404</v>
      </c>
      <c r="O312" s="9">
        <f>VLOOKUP(B312, Sheet2!A:AW, 47, FALSE)</f>
        <v>90</v>
      </c>
      <c r="P312" s="9">
        <f>VLOOKUP(B312, Sheet2!A:AW, 48, FALSE)</f>
        <v>105</v>
      </c>
      <c r="Q312" s="7">
        <f t="shared" si="3"/>
        <v>0.8180730338</v>
      </c>
      <c r="R312" s="8">
        <f t="shared" si="4"/>
        <v>73.62657304</v>
      </c>
      <c r="S312" s="8">
        <f t="shared" si="5"/>
        <v>-6.413307642</v>
      </c>
      <c r="T312" s="5"/>
      <c r="U312" s="5"/>
      <c r="V312" s="5"/>
      <c r="W312" s="5"/>
      <c r="X312" s="5"/>
      <c r="Y312" s="5"/>
      <c r="Z312" s="5"/>
      <c r="AA312" s="5"/>
    </row>
    <row r="313">
      <c r="A313" s="6">
        <v>312.0</v>
      </c>
      <c r="B313" s="6" t="s">
        <v>330</v>
      </c>
      <c r="C313" s="4">
        <v>0.797</v>
      </c>
      <c r="D313" s="6">
        <v>208.0</v>
      </c>
      <c r="E313" s="6">
        <v>-0.99860046</v>
      </c>
      <c r="F313" s="6">
        <v>-0.993159</v>
      </c>
      <c r="G313" s="6">
        <v>-1.8553622</v>
      </c>
      <c r="H313" s="7">
        <f t="shared" si="1"/>
        <v>0.7805110939</v>
      </c>
      <c r="I313" s="8">
        <f t="shared" si="2"/>
        <v>70.24599845</v>
      </c>
      <c r="J313" s="5">
        <f>VLOOKUP(B313, Sheet2!A:AW, 42, FALSE)</f>
        <v>-1.182552497</v>
      </c>
      <c r="K313" s="9">
        <f>VLOOKUP(B313, Sheet2!A:AW, 43, FALSE)</f>
        <v>-0.903385019</v>
      </c>
      <c r="L313" s="9">
        <f>VLOOKUP(B313, Sheet2!A:AW, 44, FALSE)</f>
        <v>-1.245981931</v>
      </c>
      <c r="M313" s="9">
        <f>VLOOKUP(B313, Sheet2!A:AW, 45, FALSE)</f>
        <v>47</v>
      </c>
      <c r="N313" s="9">
        <f>VLOOKUP(B313, Sheet2!A:AW, 46, FALSE)</f>
        <v>522</v>
      </c>
      <c r="O313" s="9">
        <f>VLOOKUP(B313, Sheet2!A:AW, 47, FALSE)</f>
        <v>140</v>
      </c>
      <c r="P313" s="9">
        <f>VLOOKUP(B313, Sheet2!A:AW, 48, FALSE)</f>
        <v>151</v>
      </c>
      <c r="Q313" s="7">
        <f t="shared" si="3"/>
        <v>0.8550662253</v>
      </c>
      <c r="R313" s="8">
        <f t="shared" si="4"/>
        <v>76.95596027</v>
      </c>
      <c r="S313" s="8">
        <f t="shared" si="5"/>
        <v>-6.70996182</v>
      </c>
      <c r="T313" s="5"/>
      <c r="U313" s="5"/>
      <c r="V313" s="5"/>
      <c r="W313" s="5"/>
      <c r="X313" s="5"/>
      <c r="Y313" s="5"/>
      <c r="Z313" s="5"/>
      <c r="AA313" s="5"/>
    </row>
    <row r="314">
      <c r="A314" s="6">
        <v>313.0</v>
      </c>
      <c r="B314" s="6" t="s">
        <v>331</v>
      </c>
      <c r="C314" s="4">
        <v>0.668</v>
      </c>
      <c r="D314" s="6">
        <v>205.0</v>
      </c>
      <c r="E314" s="6">
        <v>-0.86661159</v>
      </c>
      <c r="F314" s="6">
        <v>-0.9319503</v>
      </c>
      <c r="G314" s="6">
        <v>-1.651423</v>
      </c>
      <c r="H314" s="7">
        <f t="shared" si="1"/>
        <v>0.682877721</v>
      </c>
      <c r="I314" s="8">
        <f t="shared" si="2"/>
        <v>61.45899489</v>
      </c>
      <c r="J314" s="5">
        <f>VLOOKUP(B314, Sheet2!A:AW, 42, FALSE)</f>
        <v>-1.070276513</v>
      </c>
      <c r="K314" s="9">
        <f>VLOOKUP(B314, Sheet2!A:AW, 43, FALSE)</f>
        <v>-0.8209257</v>
      </c>
      <c r="L314" s="9">
        <f>VLOOKUP(B314, Sheet2!A:AW, 44, FALSE)</f>
        <v>-1.141227469</v>
      </c>
      <c r="M314" s="9">
        <f>VLOOKUP(B314, Sheet2!A:AW, 45, FALSE)</f>
        <v>43</v>
      </c>
      <c r="N314" s="9">
        <f>VLOOKUP(B314, Sheet2!A:AW, 46, FALSE)</f>
        <v>448</v>
      </c>
      <c r="O314" s="9">
        <f>VLOOKUP(B314, Sheet2!A:AW, 47, FALSE)</f>
        <v>110</v>
      </c>
      <c r="P314" s="9">
        <f>VLOOKUP(B314, Sheet2!A:AW, 48, FALSE)</f>
        <v>158</v>
      </c>
      <c r="Q314" s="7">
        <f t="shared" si="3"/>
        <v>0.7595240634</v>
      </c>
      <c r="R314" s="8">
        <f t="shared" si="4"/>
        <v>68.35716571</v>
      </c>
      <c r="S314" s="8">
        <f t="shared" si="5"/>
        <v>-6.898170812</v>
      </c>
      <c r="T314" s="5"/>
      <c r="U314" s="5"/>
      <c r="V314" s="5"/>
      <c r="W314" s="5"/>
      <c r="X314" s="5"/>
      <c r="Y314" s="5"/>
      <c r="Z314" s="5"/>
      <c r="AA314" s="5"/>
    </row>
    <row r="315">
      <c r="A315" s="6">
        <v>314.0</v>
      </c>
      <c r="B315" s="6" t="s">
        <v>332</v>
      </c>
      <c r="C315" s="4">
        <v>0.762</v>
      </c>
      <c r="D315" s="6">
        <v>245.0</v>
      </c>
      <c r="E315" s="6">
        <v>-1.08242856</v>
      </c>
      <c r="F315" s="6">
        <v>-0.9432486</v>
      </c>
      <c r="G315" s="6">
        <v>-1.7235636</v>
      </c>
      <c r="H315" s="7">
        <f t="shared" si="1"/>
        <v>0.786024513</v>
      </c>
      <c r="I315" s="8">
        <f t="shared" si="2"/>
        <v>70.74220617</v>
      </c>
      <c r="J315" s="5">
        <f>VLOOKUP(B315, Sheet2!A:AW, 42, FALSE)</f>
        <v>-1.222382755</v>
      </c>
      <c r="K315" s="9">
        <f>VLOOKUP(B315, Sheet2!A:AW, 43, FALSE)</f>
        <v>-0.891395845</v>
      </c>
      <c r="L315" s="9">
        <f>VLOOKUP(B315, Sheet2!A:AW, 44, FALSE)</f>
        <v>-1.156363741</v>
      </c>
      <c r="M315" s="9">
        <f>VLOOKUP(B315, Sheet2!A:AW, 45, FALSE)</f>
        <v>62</v>
      </c>
      <c r="N315" s="9">
        <f>VLOOKUP(B315, Sheet2!A:AW, 46, FALSE)</f>
        <v>663</v>
      </c>
      <c r="O315" s="9">
        <f>VLOOKUP(B315, Sheet2!A:AW, 47, FALSE)</f>
        <v>176</v>
      </c>
      <c r="P315" s="9">
        <f>VLOOKUP(B315, Sheet2!A:AW, 48, FALSE)</f>
        <v>169</v>
      </c>
      <c r="Q315" s="7">
        <f t="shared" si="3"/>
        <v>0.8639878666</v>
      </c>
      <c r="R315" s="8">
        <f t="shared" si="4"/>
        <v>77.75890799</v>
      </c>
      <c r="S315" s="8">
        <f t="shared" si="5"/>
        <v>-7.016701825</v>
      </c>
      <c r="T315" s="5"/>
      <c r="U315" s="5"/>
      <c r="V315" s="5"/>
      <c r="W315" s="5"/>
      <c r="X315" s="5"/>
      <c r="Y315" s="5"/>
      <c r="Z315" s="5"/>
      <c r="AA315" s="5"/>
    </row>
    <row r="316">
      <c r="A316" s="6">
        <v>315.0</v>
      </c>
      <c r="B316" s="6" t="s">
        <v>333</v>
      </c>
      <c r="C316" s="4">
        <v>0.783</v>
      </c>
      <c r="D316" s="6">
        <v>346.0</v>
      </c>
      <c r="E316" s="6">
        <v>-1.00204776</v>
      </c>
      <c r="F316" s="6">
        <v>-0.9782684</v>
      </c>
      <c r="G316" s="6">
        <v>-1.8015236</v>
      </c>
      <c r="H316" s="7">
        <f t="shared" si="1"/>
        <v>0.7775774681</v>
      </c>
      <c r="I316" s="8">
        <f t="shared" si="2"/>
        <v>69.98197213</v>
      </c>
      <c r="J316" s="5">
        <f>VLOOKUP(B316, Sheet2!A:AW, 42, FALSE)</f>
        <v>-1.201084019</v>
      </c>
      <c r="K316" s="9">
        <f>VLOOKUP(B316, Sheet2!A:AW, 43, FALSE)</f>
        <v>-0.94177319</v>
      </c>
      <c r="L316" s="9">
        <f>VLOOKUP(B316, Sheet2!A:AW, 44, FALSE)</f>
        <v>-1.150002485</v>
      </c>
      <c r="M316" s="9">
        <f>VLOOKUP(B316, Sheet2!A:AW, 45, FALSE)</f>
        <v>56</v>
      </c>
      <c r="N316" s="9">
        <f>VLOOKUP(B316, Sheet2!A:AW, 46, FALSE)</f>
        <v>708</v>
      </c>
      <c r="O316" s="9">
        <f>VLOOKUP(B316, Sheet2!A:AW, 47, FALSE)</f>
        <v>248</v>
      </c>
      <c r="P316" s="9">
        <f>VLOOKUP(B316, Sheet2!A:AW, 48, FALSE)</f>
        <v>162</v>
      </c>
      <c r="Q316" s="7">
        <f t="shared" si="3"/>
        <v>0.8562169695</v>
      </c>
      <c r="R316" s="8">
        <f t="shared" si="4"/>
        <v>77.05952726</v>
      </c>
      <c r="S316" s="8">
        <f t="shared" si="5"/>
        <v>-7.077555127</v>
      </c>
      <c r="T316" s="5"/>
      <c r="U316" s="5"/>
      <c r="V316" s="5"/>
      <c r="W316" s="5"/>
      <c r="X316" s="5"/>
      <c r="Y316" s="5"/>
      <c r="Z316" s="5"/>
      <c r="AA316" s="5"/>
    </row>
    <row r="317">
      <c r="A317" s="6">
        <v>316.0</v>
      </c>
      <c r="B317" s="6" t="s">
        <v>334</v>
      </c>
      <c r="C317" s="4">
        <v>0.751</v>
      </c>
      <c r="D317" s="6">
        <v>168.0</v>
      </c>
      <c r="E317" s="6">
        <v>-0.96558523</v>
      </c>
      <c r="F317" s="6">
        <v>-0.8966443</v>
      </c>
      <c r="G317" s="6">
        <v>-1.7624694</v>
      </c>
      <c r="H317" s="7">
        <f t="shared" si="1"/>
        <v>0.7264151718</v>
      </c>
      <c r="I317" s="8">
        <f t="shared" si="2"/>
        <v>65.37736546</v>
      </c>
      <c r="J317" s="5">
        <f>VLOOKUP(B317, Sheet2!A:AW, 42, FALSE)</f>
        <v>-1.175051197</v>
      </c>
      <c r="K317" s="9">
        <f>VLOOKUP(B317, Sheet2!A:AW, 43, FALSE)</f>
        <v>-0.836802805</v>
      </c>
      <c r="L317" s="9">
        <f>VLOOKUP(B317, Sheet2!A:AW, 44, FALSE)</f>
        <v>-1.141853292</v>
      </c>
      <c r="M317" s="9">
        <f>VLOOKUP(B317, Sheet2!A:AW, 45, FALSE)</f>
        <v>42</v>
      </c>
      <c r="N317" s="9">
        <f>VLOOKUP(B317, Sheet2!A:AW, 46, FALSE)</f>
        <v>428</v>
      </c>
      <c r="O317" s="9">
        <f>VLOOKUP(B317, Sheet2!A:AW, 47, FALSE)</f>
        <v>127</v>
      </c>
      <c r="P317" s="9">
        <f>VLOOKUP(B317, Sheet2!A:AW, 48, FALSE)</f>
        <v>147</v>
      </c>
      <c r="Q317" s="7">
        <f t="shared" si="3"/>
        <v>0.8060356892</v>
      </c>
      <c r="R317" s="8">
        <f t="shared" si="4"/>
        <v>72.54321203</v>
      </c>
      <c r="S317" s="8">
        <f t="shared" si="5"/>
        <v>-7.165846573</v>
      </c>
      <c r="T317" s="5"/>
      <c r="U317" s="5"/>
      <c r="V317" s="5"/>
      <c r="W317" s="5"/>
      <c r="X317" s="5"/>
      <c r="Y317" s="5"/>
      <c r="Z317" s="5"/>
      <c r="AA317" s="5"/>
    </row>
    <row r="318">
      <c r="A318" s="6">
        <v>317.0</v>
      </c>
      <c r="B318" s="6" t="s">
        <v>335</v>
      </c>
      <c r="C318" s="4">
        <v>0.778</v>
      </c>
      <c r="D318" s="6">
        <v>214.0</v>
      </c>
      <c r="E318" s="6">
        <v>-1.02150123</v>
      </c>
      <c r="F318" s="6">
        <v>-0.9899479</v>
      </c>
      <c r="G318" s="6">
        <v>-1.7802071</v>
      </c>
      <c r="H318" s="7">
        <f t="shared" si="1"/>
        <v>0.7796311507</v>
      </c>
      <c r="I318" s="8">
        <f t="shared" si="2"/>
        <v>70.16680356</v>
      </c>
      <c r="J318" s="5">
        <f>VLOOKUP(B318, Sheet2!A:AW, 42, FALSE)</f>
        <v>-1.116067398</v>
      </c>
      <c r="K318" s="9">
        <f>VLOOKUP(B318, Sheet2!A:AW, 43, FALSE)</f>
        <v>-0.969808001</v>
      </c>
      <c r="L318" s="9">
        <f>VLOOKUP(B318, Sheet2!A:AW, 44, FALSE)</f>
        <v>-1.252653286</v>
      </c>
      <c r="M318" s="9">
        <f>VLOOKUP(B318, Sheet2!A:AW, 45, FALSE)</f>
        <v>55</v>
      </c>
      <c r="N318" s="9">
        <f>VLOOKUP(B318, Sheet2!A:AW, 46, FALSE)</f>
        <v>630</v>
      </c>
      <c r="O318" s="9">
        <f>VLOOKUP(B318, Sheet2!A:AW, 47, FALSE)</f>
        <v>134</v>
      </c>
      <c r="P318" s="9">
        <f>VLOOKUP(B318, Sheet2!A:AW, 48, FALSE)</f>
        <v>174</v>
      </c>
      <c r="Q318" s="7">
        <f t="shared" si="3"/>
        <v>0.85969833</v>
      </c>
      <c r="R318" s="8">
        <f t="shared" si="4"/>
        <v>77.3728497</v>
      </c>
      <c r="S318" s="8">
        <f t="shared" si="5"/>
        <v>-7.206046142</v>
      </c>
      <c r="T318" s="5"/>
      <c r="U318" s="5"/>
      <c r="V318" s="5"/>
      <c r="W318" s="5"/>
      <c r="X318" s="5"/>
      <c r="Y318" s="5"/>
      <c r="Z318" s="5"/>
      <c r="AA318" s="5"/>
    </row>
    <row r="319">
      <c r="A319" s="6">
        <v>318.0</v>
      </c>
      <c r="B319" s="6" t="s">
        <v>336</v>
      </c>
      <c r="C319" s="4">
        <v>0.727</v>
      </c>
      <c r="D319" s="6">
        <v>296.0</v>
      </c>
      <c r="E319" s="6">
        <v>-1.03178823</v>
      </c>
      <c r="F319" s="6">
        <v>-0.8701848</v>
      </c>
      <c r="G319" s="6">
        <v>-1.6951541</v>
      </c>
      <c r="H319" s="7">
        <f t="shared" si="1"/>
        <v>0.7438840667</v>
      </c>
      <c r="I319" s="8">
        <f t="shared" si="2"/>
        <v>66.94956601</v>
      </c>
      <c r="J319" s="5">
        <f>VLOOKUP(B319, Sheet2!A:AW, 42, FALSE)</f>
        <v>-1.145808325</v>
      </c>
      <c r="K319" s="9">
        <f>VLOOKUP(B319, Sheet2!A:AW, 43, FALSE)</f>
        <v>-0.920553534</v>
      </c>
      <c r="L319" s="9">
        <f>VLOOKUP(B319, Sheet2!A:AW, 44, FALSE)</f>
        <v>-1.211334447</v>
      </c>
      <c r="M319" s="9">
        <f>VLOOKUP(B319, Sheet2!A:AW, 45, FALSE)</f>
        <v>44</v>
      </c>
      <c r="N319" s="9">
        <f>VLOOKUP(B319, Sheet2!A:AW, 46, FALSE)</f>
        <v>657</v>
      </c>
      <c r="O319" s="9">
        <f>VLOOKUP(B319, Sheet2!A:AW, 47, FALSE)</f>
        <v>161</v>
      </c>
      <c r="P319" s="9">
        <f>VLOOKUP(B319, Sheet2!A:AW, 48, FALSE)</f>
        <v>225</v>
      </c>
      <c r="Q319" s="7">
        <f t="shared" si="3"/>
        <v>0.8263739229</v>
      </c>
      <c r="R319" s="8">
        <f t="shared" si="4"/>
        <v>74.37365306</v>
      </c>
      <c r="S319" s="8">
        <f t="shared" si="5"/>
        <v>-7.424087052</v>
      </c>
      <c r="T319" s="5"/>
      <c r="U319" s="5"/>
      <c r="V319" s="5"/>
      <c r="W319" s="5"/>
      <c r="X319" s="5"/>
      <c r="Y319" s="5"/>
      <c r="Z319" s="5"/>
      <c r="AA319" s="5"/>
    </row>
    <row r="320">
      <c r="A320" s="6">
        <v>319.0</v>
      </c>
      <c r="B320" s="6" t="s">
        <v>337</v>
      </c>
      <c r="C320" s="4">
        <v>0.759</v>
      </c>
      <c r="D320" s="6">
        <v>257.0</v>
      </c>
      <c r="E320" s="6">
        <v>-1.02707861</v>
      </c>
      <c r="F320" s="6">
        <v>-0.8676916</v>
      </c>
      <c r="G320" s="6">
        <v>-1.7857861</v>
      </c>
      <c r="H320" s="7">
        <f t="shared" si="1"/>
        <v>0.7510725759</v>
      </c>
      <c r="I320" s="8">
        <f t="shared" si="2"/>
        <v>67.59653183</v>
      </c>
      <c r="J320" s="5">
        <f>VLOOKUP(B320, Sheet2!A:AW, 42, FALSE)</f>
        <v>-1.084938365</v>
      </c>
      <c r="K320" s="9">
        <f>VLOOKUP(B320, Sheet2!A:AW, 43, FALSE)</f>
        <v>-0.954038765</v>
      </c>
      <c r="L320" s="9">
        <f>VLOOKUP(B320, Sheet2!A:AW, 44, FALSE)</f>
        <v>-1.154832641</v>
      </c>
      <c r="M320" s="9">
        <f>VLOOKUP(B320, Sheet2!A:AW, 45, FALSE)</f>
        <v>104</v>
      </c>
      <c r="N320" s="9">
        <f>VLOOKUP(B320, Sheet2!A:AW, 46, FALSE)</f>
        <v>687</v>
      </c>
      <c r="O320" s="9">
        <f>VLOOKUP(B320, Sheet2!A:AW, 47, FALSE)</f>
        <v>179</v>
      </c>
      <c r="P320" s="9">
        <f>VLOOKUP(B320, Sheet2!A:AW, 48, FALSE)</f>
        <v>152</v>
      </c>
      <c r="Q320" s="7">
        <f t="shared" si="3"/>
        <v>0.8357210805</v>
      </c>
      <c r="R320" s="8">
        <f t="shared" si="4"/>
        <v>75.21489725</v>
      </c>
      <c r="S320" s="8">
        <f t="shared" si="5"/>
        <v>-7.618365417</v>
      </c>
      <c r="T320" s="5"/>
      <c r="U320" s="5"/>
      <c r="V320" s="5"/>
      <c r="W320" s="5"/>
      <c r="X320" s="5"/>
      <c r="Y320" s="5"/>
      <c r="Z320" s="5"/>
      <c r="AA320" s="5"/>
    </row>
    <row r="321">
      <c r="A321" s="6">
        <v>320.0</v>
      </c>
      <c r="B321" s="6" t="s">
        <v>338</v>
      </c>
      <c r="C321" s="4">
        <v>0.734</v>
      </c>
      <c r="D321" s="6">
        <v>279.0</v>
      </c>
      <c r="E321" s="6">
        <v>-0.9809886</v>
      </c>
      <c r="F321" s="6">
        <v>-0.8533761</v>
      </c>
      <c r="G321" s="6">
        <v>-1.7514441</v>
      </c>
      <c r="H321" s="7">
        <f t="shared" si="1"/>
        <v>0.7248048027</v>
      </c>
      <c r="I321" s="8">
        <f t="shared" si="2"/>
        <v>65.23243224</v>
      </c>
      <c r="J321" s="5">
        <f>VLOOKUP(B321, Sheet2!A:AW, 42, FALSE)</f>
        <v>-1.128097753</v>
      </c>
      <c r="K321" s="9">
        <f>VLOOKUP(B321, Sheet2!A:AW, 43, FALSE)</f>
        <v>-0.895466146</v>
      </c>
      <c r="L321" s="9">
        <f>VLOOKUP(B321, Sheet2!A:AW, 44, FALSE)</f>
        <v>-1.114972645</v>
      </c>
      <c r="M321" s="9">
        <f>VLOOKUP(B321, Sheet2!A:AW, 45, FALSE)</f>
        <v>90</v>
      </c>
      <c r="N321" s="9">
        <f>VLOOKUP(B321, Sheet2!A:AW, 46, FALSE)</f>
        <v>572</v>
      </c>
      <c r="O321" s="9">
        <f>VLOOKUP(B321, Sheet2!A:AW, 47, FALSE)</f>
        <v>158</v>
      </c>
      <c r="P321" s="9">
        <f>VLOOKUP(B321, Sheet2!A:AW, 48, FALSE)</f>
        <v>169</v>
      </c>
      <c r="Q321" s="7">
        <f t="shared" si="3"/>
        <v>0.8097616427</v>
      </c>
      <c r="R321" s="8">
        <f t="shared" si="4"/>
        <v>72.87854785</v>
      </c>
      <c r="S321" s="8">
        <f t="shared" si="5"/>
        <v>-7.646115602</v>
      </c>
      <c r="T321" s="5"/>
      <c r="U321" s="5"/>
      <c r="V321" s="5"/>
      <c r="W321" s="5"/>
      <c r="X321" s="5"/>
      <c r="Y321" s="5"/>
      <c r="Z321" s="5"/>
      <c r="AA321" s="5"/>
    </row>
    <row r="322">
      <c r="A322" s="6">
        <v>321.0</v>
      </c>
      <c r="B322" s="6" t="s">
        <v>339</v>
      </c>
      <c r="C322" s="4">
        <v>0.735</v>
      </c>
      <c r="D322" s="6">
        <v>152.0</v>
      </c>
      <c r="E322" s="6">
        <v>-0.99427236</v>
      </c>
      <c r="F322" s="6">
        <v>-1.0014163</v>
      </c>
      <c r="G322" s="6">
        <v>-1.8505161</v>
      </c>
      <c r="H322" s="7">
        <f t="shared" si="1"/>
        <v>0.7776585839</v>
      </c>
      <c r="I322" s="8">
        <f t="shared" si="2"/>
        <v>69.98927255</v>
      </c>
      <c r="J322" s="5">
        <f>VLOOKUP(B322, Sheet2!A:AW, 42, FALSE)</f>
        <v>-1.148684362</v>
      </c>
      <c r="K322" s="9">
        <f>VLOOKUP(B322, Sheet2!A:AW, 43, FALSE)</f>
        <v>-0.960840341</v>
      </c>
      <c r="L322" s="9">
        <f>VLOOKUP(B322, Sheet2!A:AW, 44, FALSE)</f>
        <v>-1.223140157</v>
      </c>
      <c r="M322" s="9">
        <f>VLOOKUP(B322, Sheet2!A:AW, 45, FALSE)</f>
        <v>43</v>
      </c>
      <c r="N322" s="9">
        <f>VLOOKUP(B322, Sheet2!A:AW, 46, FALSE)</f>
        <v>505</v>
      </c>
      <c r="O322" s="9">
        <f>VLOOKUP(B322, Sheet2!A:AW, 47, FALSE)</f>
        <v>109</v>
      </c>
      <c r="P322" s="9">
        <f>VLOOKUP(B322, Sheet2!A:AW, 48, FALSE)</f>
        <v>148</v>
      </c>
      <c r="Q322" s="7">
        <f t="shared" si="3"/>
        <v>0.8631289719</v>
      </c>
      <c r="R322" s="8">
        <f t="shared" si="4"/>
        <v>77.68160747</v>
      </c>
      <c r="S322" s="8">
        <f t="shared" si="5"/>
        <v>-7.692334923</v>
      </c>
      <c r="T322" s="5"/>
      <c r="U322" s="5"/>
      <c r="V322" s="5"/>
      <c r="W322" s="5"/>
      <c r="X322" s="5"/>
      <c r="Y322" s="5"/>
      <c r="Z322" s="5"/>
      <c r="AA322" s="5"/>
    </row>
    <row r="323">
      <c r="A323" s="6">
        <v>322.0</v>
      </c>
      <c r="B323" s="6" t="s">
        <v>340</v>
      </c>
      <c r="C323" s="4">
        <v>0.78</v>
      </c>
      <c r="D323" s="6">
        <v>169.0</v>
      </c>
      <c r="E323" s="6">
        <v>-1.00882713</v>
      </c>
      <c r="F323" s="6">
        <v>-0.9151789</v>
      </c>
      <c r="G323" s="6">
        <v>-1.901604</v>
      </c>
      <c r="H323" s="7">
        <f t="shared" si="1"/>
        <v>0.7673255464</v>
      </c>
      <c r="I323" s="8">
        <f t="shared" si="2"/>
        <v>69.05929918</v>
      </c>
      <c r="J323" s="5">
        <f>VLOOKUP(B323, Sheet2!A:AW, 42, FALSE)</f>
        <v>-1.2223864</v>
      </c>
      <c r="K323" s="9">
        <f>VLOOKUP(B323, Sheet2!A:AW, 43, FALSE)</f>
        <v>-0.937332096</v>
      </c>
      <c r="L323" s="9">
        <f>VLOOKUP(B323, Sheet2!A:AW, 44, FALSE)</f>
        <v>-1.107240424</v>
      </c>
      <c r="M323" s="9">
        <f>VLOOKUP(B323, Sheet2!A:AW, 45, FALSE)</f>
        <v>42</v>
      </c>
      <c r="N323" s="9">
        <f>VLOOKUP(B323, Sheet2!A:AW, 46, FALSE)</f>
        <v>425</v>
      </c>
      <c r="O323" s="9">
        <f>VLOOKUP(B323, Sheet2!A:AW, 47, FALSE)</f>
        <v>160</v>
      </c>
      <c r="P323" s="9">
        <f>VLOOKUP(B323, Sheet2!A:AW, 48, FALSE)</f>
        <v>118</v>
      </c>
      <c r="Q323" s="7">
        <f t="shared" si="3"/>
        <v>0.8540894645</v>
      </c>
      <c r="R323" s="8">
        <f t="shared" si="4"/>
        <v>76.8680518</v>
      </c>
      <c r="S323" s="8">
        <f t="shared" si="5"/>
        <v>-7.808752627</v>
      </c>
      <c r="T323" s="5"/>
      <c r="U323" s="5"/>
      <c r="V323" s="5"/>
      <c r="W323" s="5"/>
      <c r="X323" s="5"/>
      <c r="Y323" s="5"/>
      <c r="Z323" s="5"/>
      <c r="AA323" s="5"/>
    </row>
    <row r="324">
      <c r="A324" s="6">
        <v>323.0</v>
      </c>
      <c r="B324" s="6" t="s">
        <v>341</v>
      </c>
      <c r="C324" s="4">
        <v>0.788</v>
      </c>
      <c r="D324" s="6">
        <v>183.0</v>
      </c>
      <c r="E324" s="6">
        <v>-1.04981074</v>
      </c>
      <c r="F324" s="6">
        <v>-0.9687634</v>
      </c>
      <c r="G324" s="6">
        <v>-1.7901346</v>
      </c>
      <c r="H324" s="7">
        <f t="shared" si="1"/>
        <v>0.7852199203</v>
      </c>
      <c r="I324" s="8">
        <f t="shared" si="2"/>
        <v>70.66979282</v>
      </c>
      <c r="J324" s="5">
        <f>VLOOKUP(B324, Sheet2!A:AW, 42, FALSE)</f>
        <v>-1.240109762</v>
      </c>
      <c r="K324" s="9">
        <f>VLOOKUP(B324, Sheet2!A:AW, 43, FALSE)</f>
        <v>-0.893407603</v>
      </c>
      <c r="L324" s="9">
        <f>VLOOKUP(B324, Sheet2!A:AW, 44, FALSE)</f>
        <v>-1.167699366</v>
      </c>
      <c r="M324" s="9">
        <f>VLOOKUP(B324, Sheet2!A:AW, 45, FALSE)</f>
        <v>77</v>
      </c>
      <c r="N324" s="9">
        <f>VLOOKUP(B324, Sheet2!A:AW, 46, FALSE)</f>
        <v>483</v>
      </c>
      <c r="O324" s="9">
        <f>VLOOKUP(B324, Sheet2!A:AW, 47, FALSE)</f>
        <v>143</v>
      </c>
      <c r="P324" s="9">
        <f>VLOOKUP(B324, Sheet2!A:AW, 48, FALSE)</f>
        <v>124</v>
      </c>
      <c r="Q324" s="7">
        <f t="shared" si="3"/>
        <v>0.8720777266</v>
      </c>
      <c r="R324" s="8">
        <f t="shared" si="4"/>
        <v>78.48699539</v>
      </c>
      <c r="S324" s="8">
        <f t="shared" si="5"/>
        <v>-7.817202566</v>
      </c>
      <c r="T324" s="5"/>
      <c r="U324" s="5"/>
      <c r="V324" s="5"/>
      <c r="W324" s="5"/>
      <c r="X324" s="5"/>
      <c r="Y324" s="5"/>
      <c r="Z324" s="5"/>
      <c r="AA324" s="5"/>
    </row>
    <row r="325">
      <c r="A325" s="6">
        <v>324.0</v>
      </c>
      <c r="B325" s="6" t="s">
        <v>342</v>
      </c>
      <c r="C325" s="4">
        <v>0.74</v>
      </c>
      <c r="D325" s="6">
        <v>268.0</v>
      </c>
      <c r="E325" s="6">
        <v>-0.99135802</v>
      </c>
      <c r="F325" s="6">
        <v>-0.8954478</v>
      </c>
      <c r="G325" s="6">
        <v>-1.6672694</v>
      </c>
      <c r="H325" s="7">
        <f t="shared" si="1"/>
        <v>0.7292475718</v>
      </c>
      <c r="I325" s="8">
        <f t="shared" si="2"/>
        <v>65.63228147</v>
      </c>
      <c r="J325" s="5">
        <f>VLOOKUP(B325, Sheet2!A:AW, 42, FALSE)</f>
        <v>-1.134453699</v>
      </c>
      <c r="K325" s="9">
        <f>VLOOKUP(B325, Sheet2!A:AW, 43, FALSE)</f>
        <v>-0.928279583</v>
      </c>
      <c r="L325" s="9">
        <f>VLOOKUP(B325, Sheet2!A:AW, 44, FALSE)</f>
        <v>-1.247631692</v>
      </c>
      <c r="M325" s="9">
        <f>VLOOKUP(B325, Sheet2!A:AW, 45, FALSE)</f>
        <v>77</v>
      </c>
      <c r="N325" s="9">
        <f>VLOOKUP(B325, Sheet2!A:AW, 46, FALSE)</f>
        <v>487</v>
      </c>
      <c r="O325" s="9">
        <f>VLOOKUP(B325, Sheet2!A:AW, 47, FALSE)</f>
        <v>176</v>
      </c>
      <c r="P325" s="9">
        <f>VLOOKUP(B325, Sheet2!A:AW, 48, FALSE)</f>
        <v>172</v>
      </c>
      <c r="Q325" s="7">
        <f t="shared" si="3"/>
        <v>0.8171768304</v>
      </c>
      <c r="R325" s="8">
        <f t="shared" si="4"/>
        <v>73.54591473</v>
      </c>
      <c r="S325" s="8">
        <f t="shared" si="5"/>
        <v>-7.913633266</v>
      </c>
      <c r="T325" s="5"/>
      <c r="U325" s="5"/>
      <c r="V325" s="5"/>
      <c r="W325" s="5"/>
      <c r="X325" s="5"/>
      <c r="Y325" s="5"/>
      <c r="Z325" s="5"/>
      <c r="AA325" s="5"/>
    </row>
    <row r="326">
      <c r="A326" s="6">
        <v>325.0</v>
      </c>
      <c r="B326" s="6" t="s">
        <v>343</v>
      </c>
      <c r="C326" s="4">
        <v>0.76</v>
      </c>
      <c r="D326" s="6">
        <v>230.0</v>
      </c>
      <c r="E326" s="6">
        <v>-0.98349373</v>
      </c>
      <c r="F326" s="6">
        <v>-0.9494697</v>
      </c>
      <c r="G326" s="6">
        <v>-1.6488966</v>
      </c>
      <c r="H326" s="7">
        <f t="shared" si="1"/>
        <v>0.7366682517</v>
      </c>
      <c r="I326" s="8">
        <f t="shared" si="2"/>
        <v>66.30014265</v>
      </c>
      <c r="J326" s="5">
        <f>VLOOKUP(B326, Sheet2!A:AW, 42, FALSE)</f>
        <v>-1.166304703</v>
      </c>
      <c r="K326" s="9">
        <f>VLOOKUP(B326, Sheet2!A:AW, 43, FALSE)</f>
        <v>-0.882269468</v>
      </c>
      <c r="L326" s="9">
        <f>VLOOKUP(B326, Sheet2!A:AW, 44, FALSE)</f>
        <v>-1.149305091</v>
      </c>
      <c r="M326" s="9">
        <f>VLOOKUP(B326, Sheet2!A:AW, 45, FALSE)</f>
        <v>51</v>
      </c>
      <c r="N326" s="9">
        <f>VLOOKUP(B326, Sheet2!A:AW, 46, FALSE)</f>
        <v>577</v>
      </c>
      <c r="O326" s="9">
        <f>VLOOKUP(B326, Sheet2!A:AW, 47, FALSE)</f>
        <v>139</v>
      </c>
      <c r="P326" s="9">
        <f>VLOOKUP(B326, Sheet2!A:AW, 48, FALSE)</f>
        <v>168</v>
      </c>
      <c r="Q326" s="7">
        <f t="shared" si="3"/>
        <v>0.8319833537</v>
      </c>
      <c r="R326" s="8">
        <f t="shared" si="4"/>
        <v>74.87850183</v>
      </c>
      <c r="S326" s="8">
        <f t="shared" si="5"/>
        <v>-8.578359183</v>
      </c>
      <c r="T326" s="5"/>
      <c r="U326" s="5"/>
      <c r="V326" s="5"/>
      <c r="W326" s="5"/>
      <c r="X326" s="5"/>
      <c r="Y326" s="5"/>
      <c r="Z326" s="5"/>
      <c r="AA326" s="5"/>
    </row>
    <row r="327">
      <c r="A327" s="6">
        <v>326.0</v>
      </c>
      <c r="B327" s="6" t="s">
        <v>344</v>
      </c>
      <c r="C327" s="4">
        <v>0.723</v>
      </c>
      <c r="D327" s="6">
        <v>205.0</v>
      </c>
      <c r="E327" s="6">
        <v>-0.96017422</v>
      </c>
      <c r="F327" s="6">
        <v>-0.9078547</v>
      </c>
      <c r="G327" s="6">
        <v>-1.8365227</v>
      </c>
      <c r="H327" s="7">
        <f t="shared" si="1"/>
        <v>0.7386380404</v>
      </c>
      <c r="I327" s="8">
        <f t="shared" si="2"/>
        <v>66.47742363</v>
      </c>
      <c r="J327" s="5">
        <f>VLOOKUP(B327, Sheet2!A:AW, 42, FALSE)</f>
        <v>-1.173951819</v>
      </c>
      <c r="K327" s="9">
        <f>VLOOKUP(B327, Sheet2!A:AW, 43, FALSE)</f>
        <v>-0.89888808</v>
      </c>
      <c r="L327" s="9">
        <f>VLOOKUP(B327, Sheet2!A:AW, 44, FALSE)</f>
        <v>-1.159532352</v>
      </c>
      <c r="M327" s="9">
        <f>VLOOKUP(B327, Sheet2!A:AW, 45, FALSE)</f>
        <v>69</v>
      </c>
      <c r="N327" s="9">
        <f>VLOOKUP(B327, Sheet2!A:AW, 46, FALSE)</f>
        <v>473</v>
      </c>
      <c r="O327" s="9">
        <f>VLOOKUP(B327, Sheet2!A:AW, 47, FALSE)</f>
        <v>123</v>
      </c>
      <c r="P327" s="9">
        <f>VLOOKUP(B327, Sheet2!A:AW, 48, FALSE)</f>
        <v>157</v>
      </c>
      <c r="Q327" s="7">
        <f t="shared" si="3"/>
        <v>0.8343122465</v>
      </c>
      <c r="R327" s="8">
        <f t="shared" si="4"/>
        <v>75.08810218</v>
      </c>
      <c r="S327" s="8">
        <f t="shared" si="5"/>
        <v>-8.61067855</v>
      </c>
      <c r="T327" s="5"/>
      <c r="U327" s="5"/>
      <c r="V327" s="5"/>
      <c r="W327" s="5"/>
      <c r="X327" s="5"/>
      <c r="Y327" s="5"/>
      <c r="Z327" s="5"/>
      <c r="AA327" s="5"/>
    </row>
    <row r="328">
      <c r="A328" s="6">
        <v>327.0</v>
      </c>
      <c r="B328" s="6" t="s">
        <v>345</v>
      </c>
      <c r="C328" s="4">
        <v>0.71</v>
      </c>
      <c r="D328" s="6">
        <v>223.0</v>
      </c>
      <c r="E328" s="6">
        <v>-0.89795132</v>
      </c>
      <c r="F328" s="6">
        <v>-0.9516999</v>
      </c>
      <c r="G328" s="6">
        <v>-1.7482696</v>
      </c>
      <c r="H328" s="7">
        <f t="shared" si="1"/>
        <v>0.71459029</v>
      </c>
      <c r="I328" s="8">
        <f t="shared" si="2"/>
        <v>64.3131261</v>
      </c>
      <c r="J328" s="5">
        <f>VLOOKUP(B328, Sheet2!A:AW, 42, FALSE)</f>
        <v>-1.198944813</v>
      </c>
      <c r="K328" s="9">
        <f>VLOOKUP(B328, Sheet2!A:AW, 43, FALSE)</f>
        <v>-0.808471619</v>
      </c>
      <c r="L328" s="9">
        <f>VLOOKUP(B328, Sheet2!A:AW, 44, FALSE)</f>
        <v>-1.158024142</v>
      </c>
      <c r="M328" s="9">
        <f>VLOOKUP(B328, Sheet2!A:AW, 45, FALSE)</f>
        <v>52</v>
      </c>
      <c r="N328" s="9">
        <f>VLOOKUP(B328, Sheet2!A:AW, 46, FALSE)</f>
        <v>545</v>
      </c>
      <c r="O328" s="9">
        <f>VLOOKUP(B328, Sheet2!A:AW, 47, FALSE)</f>
        <v>164</v>
      </c>
      <c r="P328" s="9">
        <f>VLOOKUP(B328, Sheet2!A:AW, 48, FALSE)</f>
        <v>156</v>
      </c>
      <c r="Q328" s="7">
        <f t="shared" si="3"/>
        <v>0.8155741207</v>
      </c>
      <c r="R328" s="8">
        <f t="shared" si="4"/>
        <v>73.40167086</v>
      </c>
      <c r="S328" s="8">
        <f t="shared" si="5"/>
        <v>-9.088544767</v>
      </c>
      <c r="T328" s="5"/>
      <c r="U328" s="5"/>
      <c r="V328" s="5"/>
      <c r="W328" s="5"/>
      <c r="X328" s="5"/>
      <c r="Y328" s="5"/>
      <c r="Z328" s="5"/>
      <c r="AA328" s="5"/>
    </row>
    <row r="329">
      <c r="A329" s="6">
        <v>328.0</v>
      </c>
      <c r="B329" s="6" t="s">
        <v>346</v>
      </c>
      <c r="C329" s="4">
        <v>0.662</v>
      </c>
      <c r="D329" s="6">
        <v>69.0</v>
      </c>
      <c r="E329" s="6">
        <v>-0.91067919</v>
      </c>
      <c r="F329" s="6">
        <v>-0.9264496</v>
      </c>
      <c r="G329" s="6">
        <v>-1.4518586</v>
      </c>
      <c r="H329" s="7">
        <f t="shared" si="1"/>
        <v>0.6671084683</v>
      </c>
      <c r="I329" s="8">
        <f t="shared" si="2"/>
        <v>60.03976215</v>
      </c>
      <c r="J329" s="5">
        <f>VLOOKUP(B329, Sheet2!A:AW, 42, FALSE)</f>
        <v>-1.095481175</v>
      </c>
      <c r="K329" s="9">
        <f>VLOOKUP(B329, Sheet2!A:AW, 43, FALSE)</f>
        <v>-0.783639991</v>
      </c>
      <c r="L329" s="9">
        <f>VLOOKUP(B329, Sheet2!A:AW, 44, FALSE)</f>
        <v>-1.150872122</v>
      </c>
      <c r="M329" s="9">
        <f>VLOOKUP(B329, Sheet2!A:AW, 45, FALSE)</f>
        <v>40</v>
      </c>
      <c r="N329" s="9">
        <f>VLOOKUP(B329, Sheet2!A:AW, 46, FALSE)</f>
        <v>212</v>
      </c>
      <c r="O329" s="9">
        <f>VLOOKUP(B329, Sheet2!A:AW, 47, FALSE)</f>
        <v>51</v>
      </c>
      <c r="P329" s="9">
        <f>VLOOKUP(B329, Sheet2!A:AW, 48, FALSE)</f>
        <v>71</v>
      </c>
      <c r="Q329" s="7">
        <f t="shared" si="3"/>
        <v>0.772948279</v>
      </c>
      <c r="R329" s="8">
        <f t="shared" si="4"/>
        <v>69.56534511</v>
      </c>
      <c r="S329" s="8">
        <f t="shared" si="5"/>
        <v>-9.525582962</v>
      </c>
      <c r="T329" s="5"/>
      <c r="U329" s="5"/>
      <c r="V329" s="5"/>
      <c r="W329" s="5"/>
      <c r="X329" s="5"/>
      <c r="Y329" s="5"/>
      <c r="Z329" s="5"/>
      <c r="AA329" s="5"/>
    </row>
    <row r="330">
      <c r="A330" s="6">
        <v>329.0</v>
      </c>
      <c r="B330" s="6" t="s">
        <v>347</v>
      </c>
      <c r="C330" s="4">
        <v>0.76</v>
      </c>
      <c r="D330" s="6">
        <v>137.0</v>
      </c>
      <c r="E330" s="6">
        <v>-0.98713547</v>
      </c>
      <c r="F330" s="6">
        <v>-0.9286429</v>
      </c>
      <c r="G330" s="6">
        <v>-1.7888353</v>
      </c>
      <c r="H330" s="7">
        <f t="shared" si="1"/>
        <v>0.7459901263</v>
      </c>
      <c r="I330" s="8">
        <f t="shared" si="2"/>
        <v>67.13911137</v>
      </c>
      <c r="J330" s="5">
        <f>VLOOKUP(B330, Sheet2!A:AW, 42, FALSE)</f>
        <v>-1.141087931</v>
      </c>
      <c r="K330" s="9">
        <f>VLOOKUP(B330, Sheet2!A:AW, 43, FALSE)</f>
        <v>-0.924482151</v>
      </c>
      <c r="L330" s="9">
        <f>VLOOKUP(B330, Sheet2!A:AW, 44, FALSE)</f>
        <v>-1.218202363</v>
      </c>
      <c r="M330" s="9">
        <f>VLOOKUP(B330, Sheet2!A:AW, 45, FALSE)</f>
        <v>32</v>
      </c>
      <c r="N330" s="9">
        <f>VLOOKUP(B330, Sheet2!A:AW, 46, FALSE)</f>
        <v>384</v>
      </c>
      <c r="O330" s="9">
        <f>VLOOKUP(B330, Sheet2!A:AW, 47, FALSE)</f>
        <v>90</v>
      </c>
      <c r="P330" s="9">
        <f>VLOOKUP(B330, Sheet2!A:AW, 48, FALSE)</f>
        <v>92</v>
      </c>
      <c r="Q330" s="7">
        <f t="shared" si="3"/>
        <v>0.854588036</v>
      </c>
      <c r="R330" s="8">
        <f t="shared" si="4"/>
        <v>76.91292324</v>
      </c>
      <c r="S330" s="8">
        <f t="shared" si="5"/>
        <v>-9.773811869</v>
      </c>
      <c r="T330" s="5"/>
      <c r="U330" s="5"/>
      <c r="V330" s="5"/>
      <c r="W330" s="5"/>
      <c r="X330" s="5"/>
      <c r="Y330" s="5"/>
      <c r="Z330" s="5"/>
      <c r="AA330" s="5"/>
    </row>
    <row r="331">
      <c r="A331" s="6">
        <v>330.0</v>
      </c>
      <c r="B331" s="6" t="s">
        <v>348</v>
      </c>
      <c r="C331" s="4">
        <v>0.744</v>
      </c>
      <c r="D331" s="6">
        <v>225.0</v>
      </c>
      <c r="E331" s="6">
        <v>-0.97079272</v>
      </c>
      <c r="F331" s="6">
        <v>-0.8503936</v>
      </c>
      <c r="G331" s="6">
        <v>-1.8553622</v>
      </c>
      <c r="H331" s="7">
        <f t="shared" si="1"/>
        <v>0.7305894169</v>
      </c>
      <c r="I331" s="8">
        <f t="shared" si="2"/>
        <v>65.75304752</v>
      </c>
      <c r="J331" s="5">
        <f>VLOOKUP(B331, Sheet2!A:AW, 42, FALSE)</f>
        <v>-1.076232567</v>
      </c>
      <c r="K331" s="9">
        <f>VLOOKUP(B331, Sheet2!A:AW, 43, FALSE)</f>
        <v>-0.966603052</v>
      </c>
      <c r="L331" s="9">
        <f>VLOOKUP(B331, Sheet2!A:AW, 44, FALSE)</f>
        <v>-1.183756165</v>
      </c>
      <c r="M331" s="9">
        <f>VLOOKUP(B331, Sheet2!A:AW, 45, FALSE)</f>
        <v>50</v>
      </c>
      <c r="N331" s="9">
        <f>VLOOKUP(B331, Sheet2!A:AW, 46, FALSE)</f>
        <v>441</v>
      </c>
      <c r="O331" s="9">
        <f>VLOOKUP(B331, Sheet2!A:AW, 47, FALSE)</f>
        <v>90</v>
      </c>
      <c r="P331" s="9">
        <f>VLOOKUP(B331, Sheet2!A:AW, 48, FALSE)</f>
        <v>105</v>
      </c>
      <c r="Q331" s="7">
        <f t="shared" si="3"/>
        <v>0.8406064216</v>
      </c>
      <c r="R331" s="8">
        <f t="shared" si="4"/>
        <v>75.65457794</v>
      </c>
      <c r="S331" s="8">
        <f t="shared" si="5"/>
        <v>-9.901530418</v>
      </c>
      <c r="T331" s="5"/>
      <c r="U331" s="5"/>
      <c r="V331" s="5"/>
      <c r="W331" s="5"/>
      <c r="X331" s="5"/>
      <c r="Y331" s="5"/>
      <c r="Z331" s="5"/>
      <c r="AA331" s="5"/>
    </row>
    <row r="332">
      <c r="A332" s="6">
        <v>331.0</v>
      </c>
      <c r="B332" s="6" t="s">
        <v>349</v>
      </c>
      <c r="C332" s="4">
        <v>0.703</v>
      </c>
      <c r="D332" s="6">
        <v>314.0</v>
      </c>
      <c r="E332" s="6">
        <v>-0.97558169</v>
      </c>
      <c r="F332" s="6">
        <v>-0.8568848</v>
      </c>
      <c r="G332" s="6">
        <v>-1.7284482</v>
      </c>
      <c r="H332" s="7">
        <f t="shared" si="1"/>
        <v>0.7222763914</v>
      </c>
      <c r="I332" s="8">
        <f t="shared" si="2"/>
        <v>65.00487522</v>
      </c>
      <c r="J332" s="5">
        <f>VLOOKUP(B332, Sheet2!A:AW, 42, FALSE)</f>
        <v>-1.227971228</v>
      </c>
      <c r="K332" s="9">
        <f>VLOOKUP(B332, Sheet2!A:AW, 43, FALSE)</f>
        <v>-0.903178295</v>
      </c>
      <c r="L332" s="9">
        <f>VLOOKUP(B332, Sheet2!A:AW, 44, FALSE)</f>
        <v>-1.23255745</v>
      </c>
      <c r="M332" s="9">
        <f>VLOOKUP(B332, Sheet2!A:AW, 45, FALSE)</f>
        <v>64</v>
      </c>
      <c r="N332" s="9">
        <f>VLOOKUP(B332, Sheet2!A:AW, 46, FALSE)</f>
        <v>573</v>
      </c>
      <c r="O332" s="9">
        <f>VLOOKUP(B332, Sheet2!A:AW, 47, FALSE)</f>
        <v>180</v>
      </c>
      <c r="P332" s="9">
        <f>VLOOKUP(B332, Sheet2!A:AW, 48, FALSE)</f>
        <v>237</v>
      </c>
      <c r="Q332" s="7">
        <f t="shared" si="3"/>
        <v>0.8352347006</v>
      </c>
      <c r="R332" s="8">
        <f t="shared" si="4"/>
        <v>75.17112305</v>
      </c>
      <c r="S332" s="8">
        <f t="shared" si="5"/>
        <v>-10.16624783</v>
      </c>
      <c r="T332" s="5"/>
      <c r="U332" s="5"/>
      <c r="V332" s="5"/>
      <c r="W332" s="5"/>
      <c r="X332" s="5"/>
      <c r="Y332" s="5"/>
      <c r="Z332" s="5"/>
      <c r="AA332" s="5"/>
    </row>
    <row r="333">
      <c r="A333" s="6">
        <v>332.0</v>
      </c>
      <c r="B333" s="6" t="s">
        <v>350</v>
      </c>
      <c r="C333" s="4">
        <v>0.716</v>
      </c>
      <c r="D333" s="6">
        <v>275.0</v>
      </c>
      <c r="E333" s="6">
        <v>-0.9282537</v>
      </c>
      <c r="F333" s="6">
        <v>-0.9609582</v>
      </c>
      <c r="G333" s="6">
        <v>-1.6250304</v>
      </c>
      <c r="H333" s="7">
        <f t="shared" si="1"/>
        <v>0.7162116297</v>
      </c>
      <c r="I333" s="8">
        <f t="shared" si="2"/>
        <v>64.45904667</v>
      </c>
      <c r="J333" s="5">
        <f>VLOOKUP(B333, Sheet2!A:AW, 42, FALSE)</f>
        <v>-1.135841707</v>
      </c>
      <c r="K333" s="9">
        <f>VLOOKUP(B333, Sheet2!A:AW, 43, FALSE)</f>
        <v>-0.87036988</v>
      </c>
      <c r="L333" s="9">
        <f>VLOOKUP(B333, Sheet2!A:AW, 44, FALSE)</f>
        <v>-1.166374811</v>
      </c>
      <c r="M333" s="9">
        <f>VLOOKUP(B333, Sheet2!A:AW, 45, FALSE)</f>
        <v>62</v>
      </c>
      <c r="N333" s="9">
        <f>VLOOKUP(B333, Sheet2!A:AW, 46, FALSE)</f>
        <v>556</v>
      </c>
      <c r="O333" s="9">
        <f>VLOOKUP(B333, Sheet2!A:AW, 47, FALSE)</f>
        <v>116</v>
      </c>
      <c r="P333" s="9">
        <f>VLOOKUP(B333, Sheet2!A:AW, 48, FALSE)</f>
        <v>149</v>
      </c>
      <c r="Q333" s="7">
        <f t="shared" si="3"/>
        <v>0.8294190404</v>
      </c>
      <c r="R333" s="8">
        <f t="shared" si="4"/>
        <v>74.64771364</v>
      </c>
      <c r="S333" s="8">
        <f t="shared" si="5"/>
        <v>-10.18866697</v>
      </c>
      <c r="T333" s="5"/>
      <c r="U333" s="5"/>
      <c r="V333" s="5"/>
      <c r="W333" s="5"/>
      <c r="X333" s="5"/>
      <c r="Y333" s="5"/>
      <c r="Z333" s="5"/>
      <c r="AA333" s="5"/>
    </row>
    <row r="334">
      <c r="A334" s="6">
        <v>333.0</v>
      </c>
      <c r="B334" s="6" t="s">
        <v>351</v>
      </c>
      <c r="C334" s="4">
        <v>0.732</v>
      </c>
      <c r="D334" s="6">
        <v>260.0</v>
      </c>
      <c r="E334" s="6">
        <v>-0.91420044</v>
      </c>
      <c r="F334" s="6">
        <v>-0.9795274</v>
      </c>
      <c r="G334" s="6">
        <v>-1.8338146</v>
      </c>
      <c r="H334" s="7">
        <f t="shared" si="1"/>
        <v>0.7417825824</v>
      </c>
      <c r="I334" s="8">
        <f t="shared" si="2"/>
        <v>66.76043242</v>
      </c>
      <c r="J334" s="5">
        <f>VLOOKUP(B334, Sheet2!A:AW, 42, FALSE)</f>
        <v>-1.241770586</v>
      </c>
      <c r="K334" s="9">
        <f>VLOOKUP(B334, Sheet2!A:AW, 43, FALSE)</f>
        <v>-0.929506027</v>
      </c>
      <c r="L334" s="9">
        <f>VLOOKUP(B334, Sheet2!A:AW, 44, FALSE)</f>
        <v>-1.146940266</v>
      </c>
      <c r="M334" s="9">
        <f>VLOOKUP(B334, Sheet2!A:AW, 45, FALSE)</f>
        <v>62</v>
      </c>
      <c r="N334" s="9">
        <f>VLOOKUP(B334, Sheet2!A:AW, 46, FALSE)</f>
        <v>515</v>
      </c>
      <c r="O334" s="9">
        <f>VLOOKUP(B334, Sheet2!A:AW, 47, FALSE)</f>
        <v>172</v>
      </c>
      <c r="P334" s="9">
        <f>VLOOKUP(B334, Sheet2!A:AW, 48, FALSE)</f>
        <v>176</v>
      </c>
      <c r="Q334" s="7">
        <f t="shared" si="3"/>
        <v>0.8552356837</v>
      </c>
      <c r="R334" s="8">
        <f t="shared" si="4"/>
        <v>76.97121153</v>
      </c>
      <c r="S334" s="8">
        <f t="shared" si="5"/>
        <v>-10.21077911</v>
      </c>
      <c r="T334" s="5"/>
      <c r="U334" s="5"/>
      <c r="V334" s="5"/>
      <c r="W334" s="5"/>
      <c r="X334" s="5"/>
      <c r="Y334" s="5"/>
      <c r="Z334" s="5"/>
      <c r="AA334" s="5"/>
    </row>
    <row r="335">
      <c r="A335" s="6">
        <v>334.0</v>
      </c>
      <c r="B335" s="6" t="s">
        <v>352</v>
      </c>
      <c r="C335" s="4">
        <v>0.714</v>
      </c>
      <c r="D335" s="6">
        <v>206.0</v>
      </c>
      <c r="E335" s="6">
        <v>-0.92486746</v>
      </c>
      <c r="F335" s="6">
        <v>-0.8831377</v>
      </c>
      <c r="G335" s="6">
        <v>-1.8522781</v>
      </c>
      <c r="H335" s="7">
        <f t="shared" si="1"/>
        <v>0.7193928414</v>
      </c>
      <c r="I335" s="8">
        <f t="shared" si="2"/>
        <v>64.74535573</v>
      </c>
      <c r="J335" s="5">
        <f>VLOOKUP(B335, Sheet2!A:AW, 42, FALSE)</f>
        <v>-1.259636255</v>
      </c>
      <c r="K335" s="9">
        <f>VLOOKUP(B335, Sheet2!A:AW, 43, FALSE)</f>
        <v>-0.873799946</v>
      </c>
      <c r="L335" s="9">
        <f>VLOOKUP(B335, Sheet2!A:AW, 44, FALSE)</f>
        <v>-1.111659194</v>
      </c>
      <c r="M335" s="9">
        <f>VLOOKUP(B335, Sheet2!A:AW, 45, FALSE)</f>
        <v>30</v>
      </c>
      <c r="N335" s="9">
        <f>VLOOKUP(B335, Sheet2!A:AW, 46, FALSE)</f>
        <v>402</v>
      </c>
      <c r="O335" s="9">
        <f>VLOOKUP(B335, Sheet2!A:AW, 47, FALSE)</f>
        <v>144</v>
      </c>
      <c r="P335" s="9">
        <f>VLOOKUP(B335, Sheet2!A:AW, 48, FALSE)</f>
        <v>155</v>
      </c>
      <c r="Q335" s="7">
        <f t="shared" si="3"/>
        <v>0.8365741388</v>
      </c>
      <c r="R335" s="8">
        <f t="shared" si="4"/>
        <v>75.29167249</v>
      </c>
      <c r="S335" s="8">
        <f t="shared" si="5"/>
        <v>-10.54631676</v>
      </c>
      <c r="T335" s="5"/>
      <c r="U335" s="5"/>
      <c r="V335" s="5"/>
      <c r="W335" s="5"/>
      <c r="X335" s="5"/>
      <c r="Y335" s="5"/>
      <c r="Z335" s="5"/>
      <c r="AA335" s="5"/>
    </row>
    <row r="336">
      <c r="A336" s="6">
        <v>335.0</v>
      </c>
      <c r="B336" s="6" t="s">
        <v>353</v>
      </c>
      <c r="C336" s="4">
        <v>0.746</v>
      </c>
      <c r="D336" s="6">
        <v>212.0</v>
      </c>
      <c r="E336" s="6">
        <v>-0.94167162</v>
      </c>
      <c r="F336" s="6">
        <v>-0.984462</v>
      </c>
      <c r="G336" s="6">
        <v>-1.7553599</v>
      </c>
      <c r="H336" s="7">
        <f t="shared" si="1"/>
        <v>0.7419766478</v>
      </c>
      <c r="I336" s="8">
        <f t="shared" si="2"/>
        <v>66.7778983</v>
      </c>
      <c r="J336" s="5">
        <f>VLOOKUP(B336, Sheet2!A:AW, 42, FALSE)</f>
        <v>-1.116930285</v>
      </c>
      <c r="K336" s="9">
        <f>VLOOKUP(B336, Sheet2!A:AW, 43, FALSE)</f>
        <v>-0.969539632</v>
      </c>
      <c r="L336" s="9">
        <f>VLOOKUP(B336, Sheet2!A:AW, 44, FALSE)</f>
        <v>-1.207646186</v>
      </c>
      <c r="M336" s="9">
        <f>VLOOKUP(B336, Sheet2!A:AW, 45, FALSE)</f>
        <v>75</v>
      </c>
      <c r="N336" s="9">
        <f>VLOOKUP(B336, Sheet2!A:AW, 46, FALSE)</f>
        <v>641</v>
      </c>
      <c r="O336" s="9">
        <f>VLOOKUP(B336, Sheet2!A:AW, 47, FALSE)</f>
        <v>141</v>
      </c>
      <c r="P336" s="9">
        <f>VLOOKUP(B336, Sheet2!A:AW, 48, FALSE)</f>
        <v>162</v>
      </c>
      <c r="Q336" s="7">
        <f t="shared" si="3"/>
        <v>0.8599344586</v>
      </c>
      <c r="R336" s="8">
        <f t="shared" si="4"/>
        <v>77.39410128</v>
      </c>
      <c r="S336" s="8">
        <f t="shared" si="5"/>
        <v>-10.61620297</v>
      </c>
      <c r="T336" s="5"/>
      <c r="U336" s="5"/>
      <c r="V336" s="5"/>
      <c r="W336" s="5"/>
      <c r="X336" s="5"/>
      <c r="Y336" s="5"/>
      <c r="Z336" s="5"/>
      <c r="AA336" s="5"/>
    </row>
    <row r="337">
      <c r="A337" s="6">
        <v>336.0</v>
      </c>
      <c r="B337" s="6" t="s">
        <v>354</v>
      </c>
      <c r="C337" s="4">
        <v>0.698</v>
      </c>
      <c r="D337" s="6">
        <v>291.0</v>
      </c>
      <c r="E337" s="6">
        <v>-0.98711846</v>
      </c>
      <c r="F337" s="6">
        <v>-0.8077255</v>
      </c>
      <c r="G337" s="6">
        <v>-1.5270807</v>
      </c>
      <c r="H337" s="7">
        <f t="shared" si="1"/>
        <v>0.6863600847</v>
      </c>
      <c r="I337" s="8">
        <f t="shared" si="2"/>
        <v>61.77240762</v>
      </c>
      <c r="J337" s="5">
        <f>VLOOKUP(B337, Sheet2!A:AW, 42, FALSE)</f>
        <v>-1.132353532</v>
      </c>
      <c r="K337" s="9">
        <f>VLOOKUP(B337, Sheet2!A:AW, 43, FALSE)</f>
        <v>-0.860313549</v>
      </c>
      <c r="L337" s="9">
        <f>VLOOKUP(B337, Sheet2!A:AW, 44, FALSE)</f>
        <v>-1.124646798</v>
      </c>
      <c r="M337" s="9">
        <f>VLOOKUP(B337, Sheet2!A:AW, 45, FALSE)</f>
        <v>87</v>
      </c>
      <c r="N337" s="9">
        <f>VLOOKUP(B337, Sheet2!A:AW, 46, FALSE)</f>
        <v>548</v>
      </c>
      <c r="O337" s="9">
        <f>VLOOKUP(B337, Sheet2!A:AW, 47, FALSE)</f>
        <v>126</v>
      </c>
      <c r="P337" s="9">
        <f>VLOOKUP(B337, Sheet2!A:AW, 48, FALSE)</f>
        <v>173</v>
      </c>
      <c r="Q337" s="7">
        <f t="shared" si="3"/>
        <v>0.8063899789</v>
      </c>
      <c r="R337" s="8">
        <f t="shared" si="4"/>
        <v>72.5750981</v>
      </c>
      <c r="S337" s="8">
        <f t="shared" si="5"/>
        <v>-10.80269048</v>
      </c>
      <c r="T337" s="5"/>
      <c r="U337" s="5"/>
      <c r="V337" s="5"/>
      <c r="W337" s="5"/>
      <c r="X337" s="5"/>
      <c r="Y337" s="5"/>
      <c r="Z337" s="5"/>
      <c r="AA337" s="5"/>
    </row>
    <row r="338">
      <c r="A338" s="6">
        <v>337.0</v>
      </c>
      <c r="B338" s="6" t="s">
        <v>355</v>
      </c>
      <c r="C338" s="4">
        <v>0.766</v>
      </c>
      <c r="D338" s="6">
        <v>138.0</v>
      </c>
      <c r="E338" s="6">
        <v>-0.9556701</v>
      </c>
      <c r="F338" s="6">
        <v>-0.9969026</v>
      </c>
      <c r="G338" s="6">
        <v>-1.9762221</v>
      </c>
      <c r="H338" s="7">
        <f t="shared" si="1"/>
        <v>0.7760936795</v>
      </c>
      <c r="I338" s="8">
        <f t="shared" si="2"/>
        <v>69.84843116</v>
      </c>
      <c r="J338" s="5">
        <f>VLOOKUP(B338, Sheet2!A:AW, 42, FALSE)</f>
        <v>-1.294305873</v>
      </c>
      <c r="K338" s="9">
        <f>VLOOKUP(B338, Sheet2!A:AW, 43, FALSE)</f>
        <v>-0.946344904</v>
      </c>
      <c r="L338" s="9">
        <f>VLOOKUP(B338, Sheet2!A:AW, 44, FALSE)</f>
        <v>-1.225447407</v>
      </c>
      <c r="M338" s="9">
        <f>VLOOKUP(B338, Sheet2!A:AW, 45, FALSE)</f>
        <v>61</v>
      </c>
      <c r="N338" s="9">
        <f>VLOOKUP(B338, Sheet2!A:AW, 46, FALSE)</f>
        <v>462</v>
      </c>
      <c r="O338" s="9">
        <f>VLOOKUP(B338, Sheet2!A:AW, 47, FALSE)</f>
        <v>132</v>
      </c>
      <c r="P338" s="9">
        <f>VLOOKUP(B338, Sheet2!A:AW, 48, FALSE)</f>
        <v>167</v>
      </c>
      <c r="Q338" s="7">
        <f t="shared" si="3"/>
        <v>0.9013806106</v>
      </c>
      <c r="R338" s="8">
        <f t="shared" si="4"/>
        <v>81.12425495</v>
      </c>
      <c r="S338" s="8">
        <f t="shared" si="5"/>
        <v>-11.2758238</v>
      </c>
      <c r="T338" s="5"/>
      <c r="U338" s="5"/>
      <c r="V338" s="5"/>
      <c r="W338" s="5"/>
      <c r="X338" s="5"/>
      <c r="Y338" s="5"/>
      <c r="Z338" s="5"/>
      <c r="AA338" s="5"/>
    </row>
    <row r="339">
      <c r="A339" s="6">
        <v>338.0</v>
      </c>
      <c r="B339" s="6" t="s">
        <v>356</v>
      </c>
      <c r="C339" s="4">
        <v>0.752</v>
      </c>
      <c r="D339" s="6">
        <v>258.0</v>
      </c>
      <c r="E339" s="6">
        <v>-0.95393207</v>
      </c>
      <c r="F339" s="6">
        <v>-0.9282845</v>
      </c>
      <c r="G339" s="6">
        <v>-1.8244712</v>
      </c>
      <c r="H339" s="7">
        <f t="shared" si="1"/>
        <v>0.7427129144</v>
      </c>
      <c r="I339" s="8">
        <f t="shared" si="2"/>
        <v>66.8441623</v>
      </c>
      <c r="J339" s="5">
        <f>VLOOKUP(B339, Sheet2!A:AW, 42, FALSE)</f>
        <v>-1.121452663</v>
      </c>
      <c r="K339" s="9">
        <f>VLOOKUP(B339, Sheet2!A:AW, 43, FALSE)</f>
        <v>-0.994488495</v>
      </c>
      <c r="L339" s="9">
        <f>VLOOKUP(B339, Sheet2!A:AW, 44, FALSE)</f>
        <v>-1.192023661</v>
      </c>
      <c r="M339" s="9">
        <f>VLOOKUP(B339, Sheet2!A:AW, 45, FALSE)</f>
        <v>67</v>
      </c>
      <c r="N339" s="9">
        <f>VLOOKUP(B339, Sheet2!A:AW, 46, FALSE)</f>
        <v>581</v>
      </c>
      <c r="O339" s="9">
        <f>VLOOKUP(B339, Sheet2!A:AW, 47, FALSE)</f>
        <v>116</v>
      </c>
      <c r="P339" s="9">
        <f>VLOOKUP(B339, Sheet2!A:AW, 48, FALSE)</f>
        <v>150</v>
      </c>
      <c r="Q339" s="7">
        <f t="shared" si="3"/>
        <v>0.8695234938</v>
      </c>
      <c r="R339" s="8">
        <f t="shared" si="4"/>
        <v>78.25711445</v>
      </c>
      <c r="S339" s="8">
        <f t="shared" si="5"/>
        <v>-11.41295215</v>
      </c>
      <c r="T339" s="5"/>
      <c r="U339" s="5"/>
      <c r="V339" s="5"/>
      <c r="W339" s="5"/>
      <c r="X339" s="5"/>
      <c r="Y339" s="5"/>
      <c r="Z339" s="5"/>
      <c r="AA339" s="5"/>
    </row>
    <row r="340">
      <c r="A340" s="6">
        <v>339.0</v>
      </c>
      <c r="B340" s="6" t="s">
        <v>357</v>
      </c>
      <c r="C340" s="4">
        <v>0.681</v>
      </c>
      <c r="D340" s="6">
        <v>240.0</v>
      </c>
      <c r="E340" s="6">
        <v>-0.88069897</v>
      </c>
      <c r="F340" s="6">
        <v>-0.903614</v>
      </c>
      <c r="G340" s="6">
        <v>-1.8438327</v>
      </c>
      <c r="H340" s="7">
        <f t="shared" si="1"/>
        <v>0.7074226981</v>
      </c>
      <c r="I340" s="8">
        <f t="shared" si="2"/>
        <v>63.66804283</v>
      </c>
      <c r="J340" s="5">
        <f>VLOOKUP(B340, Sheet2!A:AW, 42, FALSE)</f>
        <v>-1.116930285</v>
      </c>
      <c r="K340" s="9">
        <f>VLOOKUP(B340, Sheet2!A:AW, 43, FALSE)</f>
        <v>-1.008378671</v>
      </c>
      <c r="L340" s="9">
        <f>VLOOKUP(B340, Sheet2!A:AW, 44, FALSE)</f>
        <v>-1.104911597</v>
      </c>
      <c r="M340" s="9">
        <f>VLOOKUP(B340, Sheet2!A:AW, 45, FALSE)</f>
        <v>95</v>
      </c>
      <c r="N340" s="9">
        <f>VLOOKUP(B340, Sheet2!A:AW, 46, FALSE)</f>
        <v>567</v>
      </c>
      <c r="O340" s="9">
        <f>VLOOKUP(B340, Sheet2!A:AW, 47, FALSE)</f>
        <v>160</v>
      </c>
      <c r="P340" s="9">
        <f>VLOOKUP(B340, Sheet2!A:AW, 48, FALSE)</f>
        <v>162</v>
      </c>
      <c r="Q340" s="7">
        <f t="shared" si="3"/>
        <v>0.8403232427</v>
      </c>
      <c r="R340" s="8">
        <f t="shared" si="4"/>
        <v>75.62909185</v>
      </c>
      <c r="S340" s="8">
        <f t="shared" si="5"/>
        <v>-11.96104902</v>
      </c>
      <c r="T340" s="5"/>
      <c r="U340" s="5"/>
      <c r="V340" s="5"/>
      <c r="W340" s="5"/>
      <c r="X340" s="5"/>
      <c r="Y340" s="5"/>
      <c r="Z340" s="5"/>
      <c r="AA340" s="5"/>
    </row>
    <row r="341">
      <c r="A341" s="6">
        <v>340.0</v>
      </c>
      <c r="B341" s="6" t="s">
        <v>358</v>
      </c>
      <c r="C341" s="4">
        <v>0.742</v>
      </c>
      <c r="D341" s="6">
        <v>112.0</v>
      </c>
      <c r="E341" s="6">
        <v>-0.98249185</v>
      </c>
      <c r="F341" s="6">
        <v>-0.8924583</v>
      </c>
      <c r="G341" s="6">
        <v>-1.6576421</v>
      </c>
      <c r="H341" s="7">
        <f t="shared" si="1"/>
        <v>0.7159573789</v>
      </c>
      <c r="I341" s="8">
        <f t="shared" si="2"/>
        <v>64.4361641</v>
      </c>
      <c r="J341" s="5">
        <f>VLOOKUP(B341, Sheet2!A:AW, 42, FALSE)</f>
        <v>-1.119003054</v>
      </c>
      <c r="K341" s="9">
        <f>VLOOKUP(B341, Sheet2!A:AW, 43, FALSE)</f>
        <v>-0.970610158</v>
      </c>
      <c r="L341" s="9">
        <f>VLOOKUP(B341, Sheet2!A:AW, 44, FALSE)</f>
        <v>-1.197152272</v>
      </c>
      <c r="M341" s="9">
        <f>VLOOKUP(B341, Sheet2!A:AW, 45, FALSE)</f>
        <v>48</v>
      </c>
      <c r="N341" s="9">
        <f>VLOOKUP(B341, Sheet2!A:AW, 46, FALSE)</f>
        <v>357</v>
      </c>
      <c r="O341" s="9">
        <f>VLOOKUP(B341, Sheet2!A:AW, 47, FALSE)</f>
        <v>94</v>
      </c>
      <c r="P341" s="9">
        <f>VLOOKUP(B341, Sheet2!A:AW, 48, FALSE)</f>
        <v>92</v>
      </c>
      <c r="Q341" s="7">
        <f t="shared" si="3"/>
        <v>0.8513733433</v>
      </c>
      <c r="R341" s="8">
        <f t="shared" si="4"/>
        <v>76.62360089</v>
      </c>
      <c r="S341" s="8">
        <f t="shared" si="5"/>
        <v>-12.18743679</v>
      </c>
      <c r="T341" s="5"/>
      <c r="U341" s="5"/>
      <c r="V341" s="5"/>
      <c r="W341" s="5"/>
      <c r="X341" s="5"/>
      <c r="Y341" s="5"/>
      <c r="Z341" s="5"/>
      <c r="AA341" s="5"/>
    </row>
    <row r="342">
      <c r="A342" s="6">
        <v>341.0</v>
      </c>
      <c r="B342" s="6" t="s">
        <v>359</v>
      </c>
      <c r="C342" s="4">
        <v>0.732</v>
      </c>
      <c r="D342" s="6">
        <v>173.0</v>
      </c>
      <c r="E342" s="6">
        <v>-0.92460395</v>
      </c>
      <c r="F342" s="6">
        <v>-0.9339219</v>
      </c>
      <c r="G342" s="6">
        <v>-1.668042</v>
      </c>
      <c r="H342" s="7">
        <f t="shared" si="1"/>
        <v>0.7078678769</v>
      </c>
      <c r="I342" s="8">
        <f t="shared" si="2"/>
        <v>63.70810892</v>
      </c>
      <c r="J342" s="5">
        <f>VLOOKUP(B342, Sheet2!A:AW, 42, FALSE)</f>
        <v>-1.184724643</v>
      </c>
      <c r="K342" s="9">
        <f>VLOOKUP(B342, Sheet2!A:AW, 43, FALSE)</f>
        <v>-0.7894764</v>
      </c>
      <c r="L342" s="9">
        <f>VLOOKUP(B342, Sheet2!A:AW, 44, FALSE)</f>
        <v>-1.17781533</v>
      </c>
      <c r="M342" s="9">
        <f>VLOOKUP(B342, Sheet2!A:AW, 45, FALSE)</f>
        <v>57</v>
      </c>
      <c r="N342" s="9">
        <f>VLOOKUP(B342, Sheet2!A:AW, 46, FALSE)</f>
        <v>549</v>
      </c>
      <c r="O342" s="9">
        <f>VLOOKUP(B342, Sheet2!A:AW, 47, FALSE)</f>
        <v>99</v>
      </c>
      <c r="P342" s="9">
        <f>VLOOKUP(B342, Sheet2!A:AW, 48, FALSE)</f>
        <v>115</v>
      </c>
      <c r="Q342" s="7">
        <f t="shared" si="3"/>
        <v>0.8451849951</v>
      </c>
      <c r="R342" s="8">
        <f t="shared" si="4"/>
        <v>76.06664956</v>
      </c>
      <c r="S342" s="8">
        <f t="shared" si="5"/>
        <v>-12.35854064</v>
      </c>
      <c r="T342" s="5"/>
      <c r="U342" s="5"/>
      <c r="V342" s="5"/>
      <c r="W342" s="5"/>
      <c r="X342" s="5"/>
      <c r="Y342" s="5"/>
      <c r="Z342" s="5"/>
      <c r="AA342" s="5"/>
    </row>
    <row r="343">
      <c r="A343" s="6">
        <v>342.0</v>
      </c>
      <c r="B343" s="6" t="s">
        <v>360</v>
      </c>
      <c r="C343" s="4">
        <v>0.676</v>
      </c>
      <c r="D343" s="6">
        <v>175.0</v>
      </c>
      <c r="E343" s="6">
        <v>-0.90495313</v>
      </c>
      <c r="F343" s="6">
        <v>-0.9315608</v>
      </c>
      <c r="G343" s="6">
        <v>-1.5843817</v>
      </c>
      <c r="H343" s="7">
        <f t="shared" si="1"/>
        <v>0.688425743</v>
      </c>
      <c r="I343" s="8">
        <f t="shared" si="2"/>
        <v>61.95831687</v>
      </c>
      <c r="J343" s="5">
        <f>VLOOKUP(B343, Sheet2!A:AW, 42, FALSE)</f>
        <v>-1.23537576</v>
      </c>
      <c r="K343" s="9">
        <f>VLOOKUP(B343, Sheet2!A:AW, 43, FALSE)</f>
        <v>-0.899363242</v>
      </c>
      <c r="L343" s="9">
        <f>VLOOKUP(B343, Sheet2!A:AW, 44, FALSE)</f>
        <v>-1.201968667</v>
      </c>
      <c r="M343" s="9">
        <f>VLOOKUP(B343, Sheet2!A:AW, 45, FALSE)</f>
        <v>50</v>
      </c>
      <c r="N343" s="9">
        <f>VLOOKUP(B343, Sheet2!A:AW, 46, FALSE)</f>
        <v>388</v>
      </c>
      <c r="O343" s="9">
        <f>VLOOKUP(B343, Sheet2!A:AW, 47, FALSE)</f>
        <v>106</v>
      </c>
      <c r="P343" s="9">
        <f>VLOOKUP(B343, Sheet2!A:AW, 48, FALSE)</f>
        <v>189</v>
      </c>
      <c r="Q343" s="7">
        <f t="shared" si="3"/>
        <v>0.8432814981</v>
      </c>
      <c r="R343" s="8">
        <f t="shared" si="4"/>
        <v>75.89533483</v>
      </c>
      <c r="S343" s="8">
        <f t="shared" si="5"/>
        <v>-13.93701795</v>
      </c>
      <c r="T343" s="5"/>
      <c r="U343" s="5"/>
      <c r="V343" s="5"/>
      <c r="W343" s="5"/>
      <c r="X343" s="5"/>
      <c r="Y343" s="5"/>
      <c r="Z343" s="5"/>
      <c r="AA343" s="5"/>
    </row>
    <row r="344">
      <c r="A344" s="6">
        <v>343.0</v>
      </c>
      <c r="B344" s="6" t="s">
        <v>361</v>
      </c>
      <c r="C344" s="4">
        <v>0.659</v>
      </c>
      <c r="D344" s="6">
        <v>95.0</v>
      </c>
      <c r="E344" s="6">
        <v>-0.88562233</v>
      </c>
      <c r="F344" s="6">
        <v>-0.789619</v>
      </c>
      <c r="G344" s="6">
        <v>-1.7093819</v>
      </c>
      <c r="H344" s="7">
        <f t="shared" si="1"/>
        <v>0.6536522695</v>
      </c>
      <c r="I344" s="8">
        <f t="shared" si="2"/>
        <v>58.82870426</v>
      </c>
      <c r="J344" s="5">
        <f>VLOOKUP(B344, Sheet2!A:AW, 42, FALSE)</f>
        <v>-1.152156097</v>
      </c>
      <c r="K344" s="9">
        <f>VLOOKUP(B344, Sheet2!A:AW, 43, FALSE)</f>
        <v>-0.843500116</v>
      </c>
      <c r="L344" s="9">
        <f>VLOOKUP(B344, Sheet2!A:AW, 44, FALSE)</f>
        <v>-1.129055126</v>
      </c>
      <c r="M344" s="9">
        <f>VLOOKUP(B344, Sheet2!A:AW, 45, FALSE)</f>
        <v>28</v>
      </c>
      <c r="N344" s="9">
        <f>VLOOKUP(B344, Sheet2!A:AW, 46, FALSE)</f>
        <v>320</v>
      </c>
      <c r="O344" s="9">
        <f>VLOOKUP(B344, Sheet2!A:AW, 47, FALSE)</f>
        <v>87</v>
      </c>
      <c r="P344" s="9">
        <f>VLOOKUP(B344, Sheet2!A:AW, 48, FALSE)</f>
        <v>86</v>
      </c>
      <c r="Q344" s="7">
        <f t="shared" si="3"/>
        <v>0.8141885791</v>
      </c>
      <c r="R344" s="8">
        <f t="shared" si="4"/>
        <v>73.27697211</v>
      </c>
      <c r="S344" s="8">
        <f t="shared" si="5"/>
        <v>-14.44826786</v>
      </c>
      <c r="T344" s="5"/>
      <c r="U344" s="5"/>
      <c r="V344" s="5"/>
      <c r="W344" s="5"/>
      <c r="X344" s="5"/>
      <c r="Y344" s="5"/>
      <c r="Z344" s="5"/>
      <c r="AA344" s="5"/>
    </row>
    <row r="345">
      <c r="A345" s="6">
        <v>344.0</v>
      </c>
      <c r="B345" s="6" t="s">
        <v>362</v>
      </c>
      <c r="C345" s="4">
        <v>0.764</v>
      </c>
      <c r="D345" s="6">
        <v>178.0</v>
      </c>
      <c r="E345" s="6">
        <v>-0.96057682</v>
      </c>
      <c r="F345" s="6">
        <v>-1.0288739</v>
      </c>
      <c r="G345" s="6">
        <v>-1.6890677</v>
      </c>
      <c r="H345" s="7">
        <f t="shared" si="1"/>
        <v>0.7517676401</v>
      </c>
      <c r="I345" s="8">
        <f t="shared" si="2"/>
        <v>67.65908761</v>
      </c>
      <c r="J345" s="5">
        <f>VLOOKUP(B345, Sheet2!A:AW, 42, FALSE)</f>
        <v>-1.318216252</v>
      </c>
      <c r="K345" s="9">
        <f>VLOOKUP(B345, Sheet2!A:AW, 43, FALSE)</f>
        <v>-0.934661634</v>
      </c>
      <c r="L345" s="9">
        <f>VLOOKUP(B345, Sheet2!A:AW, 44, FALSE)</f>
        <v>-1.206227395</v>
      </c>
      <c r="M345" s="9">
        <f>VLOOKUP(B345, Sheet2!A:AW, 45, FALSE)</f>
        <v>34</v>
      </c>
      <c r="N345" s="9">
        <f>VLOOKUP(B345, Sheet2!A:AW, 46, FALSE)</f>
        <v>450</v>
      </c>
      <c r="O345" s="9">
        <f>VLOOKUP(B345, Sheet2!A:AW, 47, FALSE)</f>
        <v>120</v>
      </c>
      <c r="P345" s="9">
        <f>VLOOKUP(B345, Sheet2!A:AW, 48, FALSE)</f>
        <v>146</v>
      </c>
      <c r="Q345" s="7">
        <f t="shared" si="3"/>
        <v>0.9143072674</v>
      </c>
      <c r="R345" s="8">
        <f t="shared" si="4"/>
        <v>82.28765407</v>
      </c>
      <c r="S345" s="8">
        <f t="shared" si="5"/>
        <v>-14.62856646</v>
      </c>
      <c r="T345" s="5"/>
      <c r="U345" s="5"/>
      <c r="V345" s="5"/>
      <c r="W345" s="5"/>
      <c r="X345" s="5"/>
      <c r="Y345" s="5"/>
      <c r="Z345" s="5"/>
      <c r="AA345" s="5"/>
    </row>
    <row r="346">
      <c r="A346" s="6">
        <v>345.0</v>
      </c>
      <c r="B346" s="6" t="s">
        <v>363</v>
      </c>
      <c r="C346" s="4">
        <v>0.706</v>
      </c>
      <c r="D346" s="6">
        <v>243.0</v>
      </c>
      <c r="E346" s="6">
        <v>-0.89910798</v>
      </c>
      <c r="F346" s="6">
        <v>-0.952064</v>
      </c>
      <c r="G346" s="6">
        <v>-1.5699219</v>
      </c>
      <c r="H346" s="7">
        <f t="shared" si="1"/>
        <v>0.6931015762</v>
      </c>
      <c r="I346" s="8">
        <f t="shared" si="2"/>
        <v>62.37914186</v>
      </c>
      <c r="J346" s="5">
        <f>VLOOKUP(B346, Sheet2!A:AW, 42, FALSE)</f>
        <v>-1.136021468</v>
      </c>
      <c r="K346" s="9">
        <f>VLOOKUP(B346, Sheet2!A:AW, 43, FALSE)</f>
        <v>-0.983865187</v>
      </c>
      <c r="L346" s="9">
        <f>VLOOKUP(B346, Sheet2!A:AW, 44, FALSE)</f>
        <v>-1.205217231</v>
      </c>
      <c r="M346" s="9">
        <f>VLOOKUP(B346, Sheet2!A:AW, 45, FALSE)</f>
        <v>65</v>
      </c>
      <c r="N346" s="9">
        <f>VLOOKUP(B346, Sheet2!A:AW, 46, FALSE)</f>
        <v>441</v>
      </c>
      <c r="O346" s="9">
        <f>VLOOKUP(B346, Sheet2!A:AW, 47, FALSE)</f>
        <v>110</v>
      </c>
      <c r="P346" s="9">
        <f>VLOOKUP(B346, Sheet2!A:AW, 48, FALSE)</f>
        <v>107</v>
      </c>
      <c r="Q346" s="7">
        <f t="shared" si="3"/>
        <v>0.8688129769</v>
      </c>
      <c r="R346" s="8">
        <f t="shared" si="4"/>
        <v>78.19316792</v>
      </c>
      <c r="S346" s="8">
        <f t="shared" si="5"/>
        <v>-15.81402606</v>
      </c>
      <c r="T346" s="5"/>
      <c r="U346" s="5"/>
      <c r="V346" s="5"/>
      <c r="W346" s="5"/>
      <c r="X346" s="5"/>
      <c r="Y346" s="5"/>
      <c r="Z346" s="5"/>
      <c r="AA346" s="5"/>
    </row>
    <row r="347">
      <c r="A347" s="6">
        <v>346.0</v>
      </c>
      <c r="B347" s="6" t="s">
        <v>364</v>
      </c>
      <c r="C347" s="4">
        <v>0.647</v>
      </c>
      <c r="D347" s="6">
        <v>168.0</v>
      </c>
      <c r="E347" s="6">
        <v>-0.80244154</v>
      </c>
      <c r="F347" s="6">
        <v>-0.9659855</v>
      </c>
      <c r="G347" s="6">
        <v>-1.45998</v>
      </c>
      <c r="H347" s="7">
        <f t="shared" si="1"/>
        <v>0.6393283292</v>
      </c>
      <c r="I347" s="8">
        <f t="shared" si="2"/>
        <v>57.53954963</v>
      </c>
      <c r="J347" s="5">
        <f>VLOOKUP(B347, Sheet2!A:AW, 42, FALSE)</f>
        <v>-1.214552378</v>
      </c>
      <c r="K347" s="9">
        <f>VLOOKUP(B347, Sheet2!A:AW, 43, FALSE)</f>
        <v>-0.903775756</v>
      </c>
      <c r="L347" s="9">
        <f>VLOOKUP(B347, Sheet2!A:AW, 44, FALSE)</f>
        <v>-1.101406503</v>
      </c>
      <c r="M347" s="9">
        <f>VLOOKUP(B347, Sheet2!A:AW, 45, FALSE)</f>
        <v>71</v>
      </c>
      <c r="N347" s="9">
        <f>VLOOKUP(B347, Sheet2!A:AW, 46, FALSE)</f>
        <v>581</v>
      </c>
      <c r="O347" s="9">
        <f>VLOOKUP(B347, Sheet2!A:AW, 47, FALSE)</f>
        <v>110</v>
      </c>
      <c r="P347" s="9">
        <f>VLOOKUP(B347, Sheet2!A:AW, 48, FALSE)</f>
        <v>153</v>
      </c>
      <c r="Q347" s="7">
        <f t="shared" si="3"/>
        <v>0.8713533144</v>
      </c>
      <c r="R347" s="8">
        <f t="shared" si="4"/>
        <v>78.4217983</v>
      </c>
      <c r="S347" s="8">
        <f t="shared" si="5"/>
        <v>-20.88224867</v>
      </c>
      <c r="T347" s="5"/>
      <c r="U347" s="5"/>
      <c r="V347" s="5"/>
      <c r="W347" s="5"/>
      <c r="X347" s="5"/>
      <c r="Y347" s="5"/>
      <c r="Z347" s="5"/>
      <c r="AA347" s="5"/>
    </row>
    <row r="348">
      <c r="A348" s="6">
        <v>347.0</v>
      </c>
      <c r="B348" s="6" t="s">
        <v>365</v>
      </c>
      <c r="C348" s="4">
        <v>0.654</v>
      </c>
      <c r="D348" s="6">
        <v>54.0</v>
      </c>
      <c r="E348" s="6">
        <v>-0.92126248</v>
      </c>
      <c r="F348" s="6">
        <v>-0.7382645</v>
      </c>
      <c r="G348" s="6">
        <v>-1.7817367</v>
      </c>
      <c r="H348" s="7">
        <f t="shared" si="1"/>
        <v>0.6615271995</v>
      </c>
      <c r="I348" s="8">
        <f t="shared" si="2"/>
        <v>59.53744795</v>
      </c>
      <c r="J348" s="5">
        <f>VLOOKUP(B348, Sheet2!A:AW, 42, FALSE)</f>
        <v>-1.323774978</v>
      </c>
      <c r="K348" s="9">
        <f>VLOOKUP(B348, Sheet2!A:AW, 43, FALSE)</f>
        <v>-0.997124387</v>
      </c>
      <c r="L348" s="9">
        <f>VLOOKUP(B348, Sheet2!A:AW, 44, FALSE)</f>
        <v>-1.13776032</v>
      </c>
      <c r="M348" s="9">
        <f>VLOOKUP(B348, Sheet2!A:AW, 45, FALSE)</f>
        <v>13</v>
      </c>
      <c r="N348" s="9">
        <f>VLOOKUP(B348, Sheet2!A:AW, 46, FALSE)</f>
        <v>180</v>
      </c>
      <c r="O348" s="9">
        <f>VLOOKUP(B348, Sheet2!A:AW, 47, FALSE)</f>
        <v>49</v>
      </c>
      <c r="P348" s="9">
        <f>VLOOKUP(B348, Sheet2!A:AW, 48, FALSE)</f>
        <v>55</v>
      </c>
      <c r="Q348" s="7">
        <f t="shared" si="3"/>
        <v>0.9381039314</v>
      </c>
      <c r="R348" s="8">
        <f t="shared" si="4"/>
        <v>84.42935382</v>
      </c>
      <c r="S348" s="8">
        <f t="shared" si="5"/>
        <v>-24.89190587</v>
      </c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2"/>
      <c r="G356" s="2"/>
      <c r="H356" s="5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2"/>
      <c r="G357" s="2"/>
      <c r="H357" s="5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4" width="3.29"/>
    <col customWidth="1" min="5" max="5" width="6.0"/>
    <col customWidth="1" min="6" max="7" width="5.86"/>
    <col customWidth="1" min="8" max="8" width="8.0"/>
    <col customWidth="1" min="9" max="9" width="7.0"/>
    <col customWidth="1" min="10" max="10" width="8.71"/>
    <col customWidth="1" min="11" max="11" width="7.71"/>
    <col customWidth="1" min="12" max="12" width="8.29"/>
    <col customWidth="1" min="13" max="13" width="7.29"/>
    <col customWidth="1" min="14" max="15" width="5.43"/>
    <col customWidth="1" min="16" max="16" width="11.29"/>
    <col customWidth="1" min="17" max="17" width="5.86"/>
    <col customWidth="1" min="18" max="18" width="5.43"/>
    <col customWidth="1" min="19" max="19" width="4.29"/>
    <col customWidth="1" min="20" max="20" width="5.0"/>
    <col customWidth="1" min="21" max="21" width="5.43"/>
    <col customWidth="1" min="22" max="22" width="4.29"/>
    <col customWidth="1" min="23" max="23" width="5.43"/>
    <col customWidth="1" min="24" max="24" width="4.29"/>
    <col customWidth="1" min="25" max="25" width="4.43"/>
    <col customWidth="1" min="26" max="27" width="4.29"/>
    <col customWidth="1" min="28" max="30" width="4.86"/>
    <col customWidth="1" min="31" max="31" width="4.43"/>
    <col customWidth="1" min="32" max="32" width="5.43"/>
    <col customWidth="1" min="33" max="33" width="4.29"/>
    <col customWidth="1" min="34" max="34" width="4.71"/>
    <col customWidth="1" min="35" max="35" width="5.57"/>
    <col customWidth="1" min="36" max="36" width="11.86"/>
    <col customWidth="1" min="37" max="37" width="4.86"/>
    <col customWidth="1" min="38" max="38" width="8.86"/>
    <col customWidth="1" min="39" max="41" width="11.86"/>
    <col customWidth="1" min="42" max="44" width="12.86"/>
    <col customWidth="1" min="45" max="45" width="4.29"/>
    <col customWidth="1" min="46" max="46" width="4.86"/>
    <col customWidth="1" min="47" max="47" width="4.29"/>
    <col customWidth="1" min="48" max="48" width="12.29"/>
    <col customWidth="1" min="49" max="49" width="15.57"/>
  </cols>
  <sheetData>
    <row r="1">
      <c r="A1" s="10" t="s">
        <v>1</v>
      </c>
      <c r="B1" s="10" t="s">
        <v>366</v>
      </c>
      <c r="C1" s="10" t="s">
        <v>367</v>
      </c>
      <c r="D1" s="10" t="s">
        <v>368</v>
      </c>
      <c r="E1" s="10" t="s">
        <v>369</v>
      </c>
      <c r="F1" s="10" t="s">
        <v>370</v>
      </c>
      <c r="G1" s="10" t="s">
        <v>371</v>
      </c>
      <c r="H1" s="10" t="s">
        <v>372</v>
      </c>
      <c r="I1" s="10" t="s">
        <v>373</v>
      </c>
      <c r="J1" s="10" t="s">
        <v>374</v>
      </c>
      <c r="K1" s="10" t="s">
        <v>375</v>
      </c>
      <c r="L1" s="10" t="s">
        <v>376</v>
      </c>
      <c r="M1" s="10" t="s">
        <v>377</v>
      </c>
      <c r="N1" s="10" t="s">
        <v>378</v>
      </c>
      <c r="O1" s="10" t="s">
        <v>379</v>
      </c>
      <c r="P1" s="10" t="s">
        <v>380</v>
      </c>
      <c r="Q1" s="10" t="s">
        <v>381</v>
      </c>
      <c r="R1" s="10" t="s">
        <v>382</v>
      </c>
      <c r="S1" s="10" t="s">
        <v>383</v>
      </c>
      <c r="T1" s="10" t="s">
        <v>384</v>
      </c>
      <c r="U1" s="10" t="s">
        <v>385</v>
      </c>
      <c r="V1" s="10" t="s">
        <v>386</v>
      </c>
      <c r="W1" s="10" t="s">
        <v>387</v>
      </c>
      <c r="X1" s="10" t="s">
        <v>388</v>
      </c>
      <c r="Y1" s="10" t="s">
        <v>389</v>
      </c>
      <c r="Z1" s="10" t="s">
        <v>390</v>
      </c>
      <c r="AA1" s="10" t="s">
        <v>391</v>
      </c>
      <c r="AB1" s="10" t="s">
        <v>392</v>
      </c>
      <c r="AC1" s="10" t="s">
        <v>393</v>
      </c>
      <c r="AD1" s="10" t="s">
        <v>394</v>
      </c>
      <c r="AE1" s="10" t="s">
        <v>395</v>
      </c>
      <c r="AF1" s="10" t="s">
        <v>396</v>
      </c>
      <c r="AG1" s="10" t="s">
        <v>378</v>
      </c>
      <c r="AH1" s="10" t="s">
        <v>397</v>
      </c>
      <c r="AI1" s="10" t="s">
        <v>398</v>
      </c>
      <c r="AJ1" s="10" t="s">
        <v>2</v>
      </c>
      <c r="AK1" s="10" t="s">
        <v>3</v>
      </c>
      <c r="AL1" s="10" t="s">
        <v>399</v>
      </c>
      <c r="AM1" s="10" t="s">
        <v>4</v>
      </c>
      <c r="AN1" s="10" t="s">
        <v>5</v>
      </c>
      <c r="AO1" s="10" t="s">
        <v>6</v>
      </c>
      <c r="AP1" s="11" t="s">
        <v>9</v>
      </c>
      <c r="AQ1" s="11" t="s">
        <v>10</v>
      </c>
      <c r="AR1" s="11" t="s">
        <v>11</v>
      </c>
      <c r="AS1" s="10" t="s">
        <v>12</v>
      </c>
      <c r="AT1" s="10" t="s">
        <v>13</v>
      </c>
      <c r="AU1" s="10" t="s">
        <v>14</v>
      </c>
      <c r="AV1" s="10" t="s">
        <v>15</v>
      </c>
      <c r="AW1" s="12" t="s">
        <v>400</v>
      </c>
    </row>
    <row r="2">
      <c r="A2" s="13" t="s">
        <v>21</v>
      </c>
      <c r="B2" s="13">
        <v>28.0</v>
      </c>
      <c r="C2" s="13">
        <v>24.0</v>
      </c>
      <c r="D2" s="13">
        <v>4.0</v>
      </c>
      <c r="E2" s="13">
        <v>0.857</v>
      </c>
      <c r="F2" s="13">
        <v>6.8</v>
      </c>
      <c r="G2" s="13">
        <v>-7.2</v>
      </c>
      <c r="H2" s="13">
        <v>13.0</v>
      </c>
      <c r="I2" s="13">
        <v>2.0</v>
      </c>
      <c r="J2" s="13">
        <v>13.0</v>
      </c>
      <c r="K2" s="13">
        <v>0.0</v>
      </c>
      <c r="L2" s="13">
        <v>5.0</v>
      </c>
      <c r="M2" s="13">
        <v>4.0</v>
      </c>
      <c r="N2" s="13">
        <v>2149.0</v>
      </c>
      <c r="O2" s="13">
        <v>1686.0</v>
      </c>
      <c r="P2" s="13">
        <v>76.75</v>
      </c>
      <c r="Q2" s="13">
        <v>60.2</v>
      </c>
      <c r="R2" s="13">
        <v>1120.0</v>
      </c>
      <c r="S2" s="13">
        <v>769.0</v>
      </c>
      <c r="T2" s="13">
        <v>0.45</v>
      </c>
      <c r="U2" s="13">
        <v>1695.0</v>
      </c>
      <c r="V2" s="13">
        <v>552.0</v>
      </c>
      <c r="W2" s="13">
        <v>1071.0</v>
      </c>
      <c r="X2" s="13">
        <v>217.0</v>
      </c>
      <c r="Y2" s="13">
        <v>624.0</v>
      </c>
      <c r="Z2" s="13">
        <v>394.0</v>
      </c>
      <c r="AA2" s="13">
        <v>583.0</v>
      </c>
      <c r="AB2" s="13">
        <v>0.52</v>
      </c>
      <c r="AC2" s="13">
        <v>0.35</v>
      </c>
      <c r="AD2" s="13">
        <v>0.68</v>
      </c>
      <c r="AE2" s="13">
        <v>500.0</v>
      </c>
      <c r="AF2" s="13">
        <v>1016.0</v>
      </c>
      <c r="AG2" s="13">
        <v>539.0</v>
      </c>
      <c r="AH2" s="13">
        <v>385.0</v>
      </c>
      <c r="AI2" s="13">
        <v>2663.0</v>
      </c>
      <c r="AJ2" s="11">
        <v>0.807</v>
      </c>
      <c r="AK2" s="13">
        <v>322.0</v>
      </c>
      <c r="AL2" s="14">
        <v>570.0</v>
      </c>
      <c r="AM2" s="13">
        <v>-1.08215785</v>
      </c>
      <c r="AN2" s="13">
        <v>-1.02191079</v>
      </c>
      <c r="AO2" s="13">
        <v>-1.72408657</v>
      </c>
      <c r="AP2" s="11">
        <v>-0.987208023</v>
      </c>
      <c r="AQ2" s="11">
        <v>-0.775713188</v>
      </c>
      <c r="AR2" s="11">
        <v>-1.124194224</v>
      </c>
      <c r="AS2" s="13">
        <v>84.0</v>
      </c>
      <c r="AT2" s="13">
        <v>694.0</v>
      </c>
      <c r="AU2" s="13">
        <v>279.0</v>
      </c>
      <c r="AV2" s="15">
        <v>291.0</v>
      </c>
      <c r="AW2" s="15">
        <v>0.659</v>
      </c>
    </row>
    <row r="3">
      <c r="A3" s="13" t="s">
        <v>297</v>
      </c>
      <c r="B3" s="13">
        <v>25.0</v>
      </c>
      <c r="C3" s="13">
        <v>5.0</v>
      </c>
      <c r="D3" s="13">
        <v>20.0</v>
      </c>
      <c r="E3" s="13">
        <v>0.2</v>
      </c>
      <c r="F3" s="13">
        <v>-13.0</v>
      </c>
      <c r="G3" s="13">
        <v>0.2</v>
      </c>
      <c r="H3" s="13">
        <v>3.0</v>
      </c>
      <c r="I3" s="13">
        <v>17.0</v>
      </c>
      <c r="J3" s="13">
        <v>3.0</v>
      </c>
      <c r="K3" s="13">
        <v>8.0</v>
      </c>
      <c r="L3" s="13">
        <v>1.0</v>
      </c>
      <c r="M3" s="13">
        <v>10.0</v>
      </c>
      <c r="N3" s="13">
        <v>1468.0</v>
      </c>
      <c r="O3" s="13">
        <v>1798.0</v>
      </c>
      <c r="P3" s="13">
        <v>58.72</v>
      </c>
      <c r="Q3" s="13">
        <v>71.9</v>
      </c>
      <c r="R3" s="13">
        <v>1000.0</v>
      </c>
      <c r="S3" s="13">
        <v>522.0</v>
      </c>
      <c r="T3" s="13">
        <v>0.45</v>
      </c>
      <c r="U3" s="13">
        <v>1170.0</v>
      </c>
      <c r="V3" s="13">
        <v>348.0</v>
      </c>
      <c r="W3" s="13">
        <v>643.0</v>
      </c>
      <c r="X3" s="13">
        <v>174.0</v>
      </c>
      <c r="Y3" s="13">
        <v>527.0</v>
      </c>
      <c r="Z3" s="13">
        <v>250.0</v>
      </c>
      <c r="AA3" s="13">
        <v>361.0</v>
      </c>
      <c r="AB3" s="13">
        <v>0.54</v>
      </c>
      <c r="AC3" s="13">
        <v>0.33</v>
      </c>
      <c r="AD3" s="13">
        <v>0.69</v>
      </c>
      <c r="AE3" s="13">
        <v>308.0</v>
      </c>
      <c r="AF3" s="13">
        <v>580.0</v>
      </c>
      <c r="AG3" s="13">
        <v>415.0</v>
      </c>
      <c r="AH3" s="13">
        <v>361.0</v>
      </c>
      <c r="AI3" s="13">
        <v>1892.0</v>
      </c>
      <c r="AJ3" s="11">
        <v>0.776</v>
      </c>
      <c r="AK3" s="13">
        <v>110.0</v>
      </c>
      <c r="AL3" s="14">
        <v>348.0</v>
      </c>
      <c r="AM3" s="13">
        <v>-1.13634257</v>
      </c>
      <c r="AN3" s="13">
        <v>-0.97023396</v>
      </c>
      <c r="AO3" s="13">
        <v>-1.76670569</v>
      </c>
      <c r="AP3" s="11">
        <v>-1.289423182</v>
      </c>
      <c r="AQ3" s="11">
        <v>-0.923727856</v>
      </c>
      <c r="AR3" s="11">
        <v>-1.128551566</v>
      </c>
      <c r="AS3" s="13">
        <v>62.0</v>
      </c>
      <c r="AT3" s="13">
        <v>470.0</v>
      </c>
      <c r="AU3" s="13">
        <v>177.0</v>
      </c>
      <c r="AV3" s="15">
        <v>171.0</v>
      </c>
      <c r="AW3" s="15">
        <v>0.862</v>
      </c>
    </row>
    <row r="4">
      <c r="A4" s="13" t="s">
        <v>109</v>
      </c>
      <c r="B4" s="13">
        <v>23.0</v>
      </c>
      <c r="C4" s="13">
        <v>15.0</v>
      </c>
      <c r="D4" s="13">
        <v>8.0</v>
      </c>
      <c r="E4" s="13">
        <v>0.652</v>
      </c>
      <c r="F4" s="13">
        <v>2.44</v>
      </c>
      <c r="G4" s="13">
        <v>-1.37</v>
      </c>
      <c r="H4" s="13">
        <v>12.0</v>
      </c>
      <c r="I4" s="13">
        <v>6.0</v>
      </c>
      <c r="J4" s="13">
        <v>9.0</v>
      </c>
      <c r="K4" s="13">
        <v>1.0</v>
      </c>
      <c r="L4" s="13">
        <v>5.0</v>
      </c>
      <c r="M4" s="13">
        <v>5.0</v>
      </c>
      <c r="N4" s="13">
        <v>1798.0</v>
      </c>
      <c r="O4" s="13">
        <v>1660.0</v>
      </c>
      <c r="P4" s="13">
        <v>78.173913</v>
      </c>
      <c r="Q4" s="13">
        <v>72.2</v>
      </c>
      <c r="R4" s="13">
        <v>930.0</v>
      </c>
      <c r="S4" s="13">
        <v>628.0</v>
      </c>
      <c r="T4" s="13">
        <v>0.44</v>
      </c>
      <c r="U4" s="13">
        <v>1415.0</v>
      </c>
      <c r="V4" s="13">
        <v>411.0</v>
      </c>
      <c r="W4" s="13">
        <v>763.0</v>
      </c>
      <c r="X4" s="13">
        <v>217.0</v>
      </c>
      <c r="Y4" s="13">
        <v>652.0</v>
      </c>
      <c r="Z4" s="13">
        <v>325.0</v>
      </c>
      <c r="AA4" s="13">
        <v>429.0</v>
      </c>
      <c r="AB4" s="13">
        <v>0.54</v>
      </c>
      <c r="AC4" s="13">
        <v>0.33</v>
      </c>
      <c r="AD4" s="13">
        <v>0.76</v>
      </c>
      <c r="AE4" s="13">
        <v>305.0</v>
      </c>
      <c r="AF4" s="13">
        <v>895.0</v>
      </c>
      <c r="AG4" s="13">
        <v>413.0</v>
      </c>
      <c r="AH4" s="13">
        <v>271.0</v>
      </c>
      <c r="AI4" s="13">
        <v>2115.0</v>
      </c>
      <c r="AJ4" s="11">
        <v>0.85</v>
      </c>
      <c r="AK4" s="13">
        <v>262.0</v>
      </c>
      <c r="AL4" s="14">
        <v>274.0</v>
      </c>
      <c r="AM4" s="13">
        <v>-1.13098876</v>
      </c>
      <c r="AN4" s="13">
        <v>-0.97802505</v>
      </c>
      <c r="AO4" s="13">
        <v>-1.93266895</v>
      </c>
      <c r="AP4" s="11">
        <v>-1.081450748</v>
      </c>
      <c r="AQ4" s="11">
        <v>-0.78407726</v>
      </c>
      <c r="AR4" s="11">
        <v>-1.167288336</v>
      </c>
      <c r="AS4" s="13">
        <v>84.0</v>
      </c>
      <c r="AT4" s="13">
        <v>633.0</v>
      </c>
      <c r="AU4" s="13">
        <v>113.0</v>
      </c>
      <c r="AV4" s="15">
        <v>161.0</v>
      </c>
      <c r="AW4" s="15">
        <v>0.797</v>
      </c>
    </row>
    <row r="5">
      <c r="A5" s="13" t="s">
        <v>242</v>
      </c>
      <c r="B5" s="13">
        <v>15.0</v>
      </c>
      <c r="C5" s="13">
        <v>6.0</v>
      </c>
      <c r="D5" s="13">
        <v>9.0</v>
      </c>
      <c r="E5" s="13">
        <v>0.4</v>
      </c>
      <c r="F5" s="13">
        <v>-18.8</v>
      </c>
      <c r="G5" s="13">
        <v>-15.0</v>
      </c>
      <c r="H5" s="13">
        <v>4.0</v>
      </c>
      <c r="I5" s="13">
        <v>9.0</v>
      </c>
      <c r="J5" s="13">
        <v>5.0</v>
      </c>
      <c r="K5" s="13">
        <v>2.0</v>
      </c>
      <c r="L5" s="13">
        <v>1.0</v>
      </c>
      <c r="M5" s="13">
        <v>7.0</v>
      </c>
      <c r="N5" s="13">
        <v>950.0</v>
      </c>
      <c r="O5" s="13">
        <v>1008.0</v>
      </c>
      <c r="P5" s="13">
        <v>63.3333333</v>
      </c>
      <c r="Q5" s="13">
        <v>67.2</v>
      </c>
      <c r="R5" s="13">
        <v>610.0</v>
      </c>
      <c r="S5" s="13">
        <v>347.0</v>
      </c>
      <c r="T5" s="13">
        <v>0.4</v>
      </c>
      <c r="U5" s="13">
        <v>868.0</v>
      </c>
      <c r="V5" s="13">
        <v>264.0</v>
      </c>
      <c r="W5" s="13">
        <v>582.0</v>
      </c>
      <c r="X5" s="13">
        <v>83.0</v>
      </c>
      <c r="Y5" s="13">
        <v>286.0</v>
      </c>
      <c r="Z5" s="13">
        <v>173.0</v>
      </c>
      <c r="AA5" s="13">
        <v>276.0</v>
      </c>
      <c r="AB5" s="13">
        <v>0.45</v>
      </c>
      <c r="AC5" s="13">
        <v>0.29</v>
      </c>
      <c r="AD5" s="13">
        <v>0.63</v>
      </c>
      <c r="AE5" s="13">
        <v>165.0</v>
      </c>
      <c r="AF5" s="13">
        <v>577.0</v>
      </c>
      <c r="AG5" s="13">
        <v>273.0</v>
      </c>
      <c r="AH5" s="13">
        <v>229.0</v>
      </c>
      <c r="AI5" s="13">
        <v>1373.0</v>
      </c>
      <c r="AJ5" s="11">
        <v>0.692</v>
      </c>
      <c r="AK5" s="13">
        <v>160.0</v>
      </c>
      <c r="AL5" s="14">
        <v>192.0</v>
      </c>
      <c r="AM5" s="13">
        <v>-0.95240562</v>
      </c>
      <c r="AN5" s="13">
        <v>-0.85280532</v>
      </c>
      <c r="AO5" s="13">
        <v>-1.59907348</v>
      </c>
      <c r="AP5" s="11">
        <v>-0.977845612</v>
      </c>
      <c r="AQ5" s="11">
        <v>-0.713741611</v>
      </c>
      <c r="AR5" s="11">
        <v>-1.102813152</v>
      </c>
      <c r="AS5" s="13">
        <v>54.0</v>
      </c>
      <c r="AT5" s="13">
        <v>417.0</v>
      </c>
      <c r="AU5" s="13">
        <v>82.0</v>
      </c>
      <c r="AV5" s="15">
        <v>110.0</v>
      </c>
      <c r="AW5" s="15">
        <v>0.712</v>
      </c>
    </row>
    <row r="6">
      <c r="A6" s="13" t="s">
        <v>80</v>
      </c>
      <c r="B6" s="13">
        <v>29.0</v>
      </c>
      <c r="C6" s="13">
        <v>22.0</v>
      </c>
      <c r="D6" s="13">
        <v>7.0</v>
      </c>
      <c r="E6" s="13">
        <v>0.759</v>
      </c>
      <c r="F6" s="13">
        <v>6.02</v>
      </c>
      <c r="G6" s="13">
        <v>-3.61</v>
      </c>
      <c r="H6" s="13">
        <v>13.0</v>
      </c>
      <c r="I6" s="13">
        <v>5.0</v>
      </c>
      <c r="J6" s="13">
        <v>15.0</v>
      </c>
      <c r="K6" s="13">
        <v>2.0</v>
      </c>
      <c r="L6" s="13">
        <v>6.0</v>
      </c>
      <c r="M6" s="13">
        <v>4.0</v>
      </c>
      <c r="N6" s="13">
        <v>2105.0</v>
      </c>
      <c r="O6" s="13">
        <v>1748.0</v>
      </c>
      <c r="P6" s="13">
        <v>72.5862069</v>
      </c>
      <c r="Q6" s="13">
        <v>60.3</v>
      </c>
      <c r="R6" s="13">
        <v>1160.0</v>
      </c>
      <c r="S6" s="13">
        <v>788.0</v>
      </c>
      <c r="T6" s="13">
        <v>0.45</v>
      </c>
      <c r="U6" s="13">
        <v>1746.0</v>
      </c>
      <c r="V6" s="13">
        <v>641.0</v>
      </c>
      <c r="W6" s="13">
        <v>1271.0</v>
      </c>
      <c r="X6" s="13">
        <v>147.0</v>
      </c>
      <c r="Y6" s="13">
        <v>475.0</v>
      </c>
      <c r="Z6" s="13">
        <v>382.0</v>
      </c>
      <c r="AA6" s="13">
        <v>549.0</v>
      </c>
      <c r="AB6" s="13">
        <v>0.5</v>
      </c>
      <c r="AC6" s="13">
        <v>0.31</v>
      </c>
      <c r="AD6" s="13">
        <v>0.7</v>
      </c>
      <c r="AE6" s="13">
        <v>308.0</v>
      </c>
      <c r="AF6" s="13">
        <v>1063.0</v>
      </c>
      <c r="AG6" s="13">
        <v>441.0</v>
      </c>
      <c r="AH6" s="13">
        <v>304.0</v>
      </c>
      <c r="AI6" s="13">
        <v>2599.0</v>
      </c>
      <c r="AJ6" s="11">
        <v>0.81</v>
      </c>
      <c r="AK6" s="13">
        <v>311.0</v>
      </c>
      <c r="AL6" s="14">
        <v>478.0</v>
      </c>
      <c r="AM6" s="13">
        <v>-1.05889643</v>
      </c>
      <c r="AN6" s="13">
        <v>-0.90941385</v>
      </c>
      <c r="AO6" s="13">
        <v>-1.77509835</v>
      </c>
      <c r="AP6" s="11">
        <v>-0.989961662</v>
      </c>
      <c r="AQ6" s="11">
        <v>-0.802757716</v>
      </c>
      <c r="AR6" s="11">
        <v>-1.13703784</v>
      </c>
      <c r="AS6" s="13">
        <v>121.0</v>
      </c>
      <c r="AT6" s="13">
        <v>752.0</v>
      </c>
      <c r="AU6" s="13">
        <v>231.0</v>
      </c>
      <c r="AV6" s="15">
        <v>247.0</v>
      </c>
      <c r="AW6" s="15">
        <v>0.705</v>
      </c>
    </row>
    <row r="7">
      <c r="A7" s="13" t="s">
        <v>331</v>
      </c>
      <c r="B7" s="13">
        <v>18.0</v>
      </c>
      <c r="C7" s="13">
        <v>4.0</v>
      </c>
      <c r="D7" s="13">
        <v>14.0</v>
      </c>
      <c r="E7" s="13">
        <v>0.222</v>
      </c>
      <c r="F7" s="13">
        <v>-24.3</v>
      </c>
      <c r="G7" s="13">
        <v>-16.9</v>
      </c>
      <c r="H7" s="13">
        <v>4.0</v>
      </c>
      <c r="I7" s="13">
        <v>14.0</v>
      </c>
      <c r="J7" s="13">
        <v>3.0</v>
      </c>
      <c r="K7" s="13">
        <v>6.0</v>
      </c>
      <c r="L7" s="13">
        <v>1.0</v>
      </c>
      <c r="M7" s="13">
        <v>8.0</v>
      </c>
      <c r="N7" s="13">
        <v>1156.0</v>
      </c>
      <c r="O7" s="13">
        <v>1288.0</v>
      </c>
      <c r="P7" s="13">
        <v>64.2222222</v>
      </c>
      <c r="Q7" s="13">
        <v>71.6</v>
      </c>
      <c r="R7" s="13">
        <v>720.0</v>
      </c>
      <c r="S7" s="13">
        <v>383.0</v>
      </c>
      <c r="T7" s="13">
        <v>0.38</v>
      </c>
      <c r="U7" s="13">
        <v>1009.0</v>
      </c>
      <c r="V7" s="13">
        <v>272.0</v>
      </c>
      <c r="W7" s="13">
        <v>659.0</v>
      </c>
      <c r="X7" s="13">
        <v>111.0</v>
      </c>
      <c r="Y7" s="13">
        <v>350.0</v>
      </c>
      <c r="Z7" s="13">
        <v>279.0</v>
      </c>
      <c r="AA7" s="13">
        <v>431.0</v>
      </c>
      <c r="AB7" s="13">
        <v>0.41</v>
      </c>
      <c r="AC7" s="13">
        <v>0.32</v>
      </c>
      <c r="AD7" s="13">
        <v>0.65</v>
      </c>
      <c r="AE7" s="13">
        <v>175.0</v>
      </c>
      <c r="AF7" s="13">
        <v>653.0</v>
      </c>
      <c r="AG7" s="13">
        <v>343.0</v>
      </c>
      <c r="AH7" s="13">
        <v>291.0</v>
      </c>
      <c r="AI7" s="13">
        <v>1731.0</v>
      </c>
      <c r="AJ7" s="11">
        <v>0.668</v>
      </c>
      <c r="AK7" s="13">
        <v>205.0</v>
      </c>
      <c r="AL7" s="14">
        <v>268.0</v>
      </c>
      <c r="AM7" s="13">
        <v>-0.86661159</v>
      </c>
      <c r="AN7" s="13">
        <v>-0.93195035</v>
      </c>
      <c r="AO7" s="13">
        <v>-1.65142302</v>
      </c>
      <c r="AP7" s="11">
        <v>-1.070276513</v>
      </c>
      <c r="AQ7" s="11">
        <v>-0.8209257</v>
      </c>
      <c r="AR7" s="11">
        <v>-1.141227469</v>
      </c>
      <c r="AS7" s="13">
        <v>43.0</v>
      </c>
      <c r="AT7" s="13">
        <v>448.0</v>
      </c>
      <c r="AU7" s="13">
        <v>110.0</v>
      </c>
      <c r="AV7" s="15">
        <v>158.0</v>
      </c>
      <c r="AW7" s="15">
        <v>0.76</v>
      </c>
    </row>
    <row r="8">
      <c r="A8" s="13" t="s">
        <v>40</v>
      </c>
      <c r="B8" s="13">
        <v>31.0</v>
      </c>
      <c r="C8" s="13">
        <v>25.0</v>
      </c>
      <c r="D8" s="13">
        <v>6.0</v>
      </c>
      <c r="E8" s="13">
        <v>0.806</v>
      </c>
      <c r="F8" s="13">
        <v>19.71</v>
      </c>
      <c r="G8" s="13">
        <v>9.81</v>
      </c>
      <c r="H8" s="13">
        <v>16.0</v>
      </c>
      <c r="I8" s="13">
        <v>2.0</v>
      </c>
      <c r="J8" s="13">
        <v>12.0</v>
      </c>
      <c r="K8" s="13">
        <v>1.0</v>
      </c>
      <c r="L8" s="13">
        <v>7.0</v>
      </c>
      <c r="M8" s="13">
        <v>3.0</v>
      </c>
      <c r="N8" s="13">
        <v>2455.0</v>
      </c>
      <c r="O8" s="13">
        <v>2148.0</v>
      </c>
      <c r="P8" s="13">
        <v>79.1935484</v>
      </c>
      <c r="Q8" s="13">
        <v>69.3</v>
      </c>
      <c r="R8" s="13">
        <v>1240.0</v>
      </c>
      <c r="S8" s="13">
        <v>859.0</v>
      </c>
      <c r="T8" s="13">
        <v>0.43</v>
      </c>
      <c r="U8" s="13">
        <v>1990.0</v>
      </c>
      <c r="V8" s="13">
        <v>534.0</v>
      </c>
      <c r="W8" s="13">
        <v>1062.0</v>
      </c>
      <c r="X8" s="13">
        <v>325.0</v>
      </c>
      <c r="Y8" s="13">
        <v>928.0</v>
      </c>
      <c r="Z8" s="13">
        <v>412.0</v>
      </c>
      <c r="AA8" s="13">
        <v>577.0</v>
      </c>
      <c r="AB8" s="13">
        <v>0.5</v>
      </c>
      <c r="AC8" s="13">
        <v>0.35</v>
      </c>
      <c r="AD8" s="13">
        <v>0.71</v>
      </c>
      <c r="AE8" s="13">
        <v>436.0</v>
      </c>
      <c r="AF8" s="13">
        <v>1257.0</v>
      </c>
      <c r="AG8" s="13">
        <v>571.0</v>
      </c>
      <c r="AH8" s="13">
        <v>434.0</v>
      </c>
      <c r="AI8" s="13">
        <v>3001.0</v>
      </c>
      <c r="AJ8" s="11">
        <v>0.818</v>
      </c>
      <c r="AK8" s="13">
        <v>382.0</v>
      </c>
      <c r="AL8" s="14">
        <v>490.0</v>
      </c>
      <c r="AM8" s="13">
        <v>-1.05574187</v>
      </c>
      <c r="AN8" s="13">
        <v>-1.02913708</v>
      </c>
      <c r="AO8" s="13">
        <v>-1.8215991</v>
      </c>
      <c r="AP8" s="11">
        <v>-1.015352939</v>
      </c>
      <c r="AQ8" s="11">
        <v>-0.720468343</v>
      </c>
      <c r="AR8" s="11">
        <v>-1.126779118</v>
      </c>
      <c r="AS8" s="13">
        <v>134.0</v>
      </c>
      <c r="AT8" s="13">
        <v>875.0</v>
      </c>
      <c r="AU8" s="13">
        <v>269.0</v>
      </c>
      <c r="AV8" s="15">
        <v>221.0</v>
      </c>
      <c r="AW8" s="15">
        <v>0.714</v>
      </c>
    </row>
    <row r="9">
      <c r="A9" s="13" t="s">
        <v>204</v>
      </c>
      <c r="B9" s="13">
        <v>16.0</v>
      </c>
      <c r="C9" s="13">
        <v>7.0</v>
      </c>
      <c r="D9" s="13">
        <v>9.0</v>
      </c>
      <c r="E9" s="13">
        <v>0.438</v>
      </c>
      <c r="F9" s="13">
        <v>-4.17</v>
      </c>
      <c r="G9" s="13">
        <v>-4.86</v>
      </c>
      <c r="H9" s="13">
        <v>6.0</v>
      </c>
      <c r="I9" s="13">
        <v>6.0</v>
      </c>
      <c r="J9" s="13">
        <v>4.0</v>
      </c>
      <c r="K9" s="13">
        <v>5.0</v>
      </c>
      <c r="L9" s="13">
        <v>2.0</v>
      </c>
      <c r="M9" s="13">
        <v>4.0</v>
      </c>
      <c r="N9" s="13">
        <v>1110.0</v>
      </c>
      <c r="O9" s="13">
        <v>1099.0</v>
      </c>
      <c r="P9" s="13">
        <v>69.375</v>
      </c>
      <c r="Q9" s="13">
        <v>68.7</v>
      </c>
      <c r="R9" s="13">
        <v>640.0</v>
      </c>
      <c r="S9" s="13">
        <v>395.0</v>
      </c>
      <c r="T9" s="13">
        <v>0.45</v>
      </c>
      <c r="U9" s="13">
        <v>883.0</v>
      </c>
      <c r="V9" s="13">
        <v>293.0</v>
      </c>
      <c r="W9" s="13">
        <v>580.0</v>
      </c>
      <c r="X9" s="13">
        <v>102.0</v>
      </c>
      <c r="Y9" s="13">
        <v>303.0</v>
      </c>
      <c r="Z9" s="13">
        <v>218.0</v>
      </c>
      <c r="AA9" s="13">
        <v>301.0</v>
      </c>
      <c r="AB9" s="13">
        <v>0.51</v>
      </c>
      <c r="AC9" s="13">
        <v>0.34</v>
      </c>
      <c r="AD9" s="13">
        <v>0.72</v>
      </c>
      <c r="AE9" s="13">
        <v>187.0</v>
      </c>
      <c r="AF9" s="13">
        <v>480.0</v>
      </c>
      <c r="AG9" s="13">
        <v>285.0</v>
      </c>
      <c r="AH9" s="13">
        <v>201.0</v>
      </c>
      <c r="AI9" s="13">
        <v>1385.0</v>
      </c>
      <c r="AJ9" s="11">
        <v>0.801</v>
      </c>
      <c r="AK9" s="13">
        <v>110.0</v>
      </c>
      <c r="AL9" s="14">
        <v>233.0</v>
      </c>
      <c r="AM9" s="13">
        <v>-1.06067085</v>
      </c>
      <c r="AN9" s="13">
        <v>-0.98922568</v>
      </c>
      <c r="AO9" s="13">
        <v>-1.8476572</v>
      </c>
      <c r="AP9" s="11">
        <v>-1.115034959</v>
      </c>
      <c r="AQ9" s="11">
        <v>-0.871784397</v>
      </c>
      <c r="AR9" s="11">
        <v>-1.132597075</v>
      </c>
      <c r="AS9" s="13">
        <v>29.0</v>
      </c>
      <c r="AT9" s="13">
        <v>370.0</v>
      </c>
      <c r="AU9" s="13">
        <v>98.0</v>
      </c>
      <c r="AV9" s="15">
        <v>135.0</v>
      </c>
      <c r="AW9" s="15">
        <v>0.791</v>
      </c>
    </row>
    <row r="10">
      <c r="A10" s="13" t="s">
        <v>352</v>
      </c>
      <c r="B10" s="13">
        <v>19.0</v>
      </c>
      <c r="C10" s="13">
        <v>6.0</v>
      </c>
      <c r="D10" s="13">
        <v>13.0</v>
      </c>
      <c r="E10" s="13">
        <v>0.316</v>
      </c>
      <c r="F10" s="13">
        <v>-19.6</v>
      </c>
      <c r="G10" s="13">
        <v>-10.1</v>
      </c>
      <c r="H10" s="13">
        <v>6.0</v>
      </c>
      <c r="I10" s="13">
        <v>7.0</v>
      </c>
      <c r="J10" s="13">
        <v>4.0</v>
      </c>
      <c r="K10" s="13">
        <v>3.0</v>
      </c>
      <c r="L10" s="13">
        <v>2.0</v>
      </c>
      <c r="M10" s="13">
        <v>9.0</v>
      </c>
      <c r="N10" s="13">
        <v>1256.0</v>
      </c>
      <c r="O10" s="13">
        <v>1437.0</v>
      </c>
      <c r="P10" s="13">
        <v>66.1052632</v>
      </c>
      <c r="Q10" s="13">
        <v>75.6</v>
      </c>
      <c r="R10" s="13">
        <v>760.0</v>
      </c>
      <c r="S10" s="13">
        <v>435.0</v>
      </c>
      <c r="T10" s="13">
        <v>0.39</v>
      </c>
      <c r="U10" s="13">
        <v>1107.0</v>
      </c>
      <c r="V10" s="13">
        <v>322.0</v>
      </c>
      <c r="W10" s="13">
        <v>731.0</v>
      </c>
      <c r="X10" s="13">
        <v>113.0</v>
      </c>
      <c r="Y10" s="13">
        <v>376.0</v>
      </c>
      <c r="Z10" s="13">
        <v>273.0</v>
      </c>
      <c r="AA10" s="13">
        <v>376.0</v>
      </c>
      <c r="AB10" s="13">
        <v>0.44</v>
      </c>
      <c r="AC10" s="13">
        <v>0.3</v>
      </c>
      <c r="AD10" s="13">
        <v>0.73</v>
      </c>
      <c r="AE10" s="13">
        <v>177.0</v>
      </c>
      <c r="AF10" s="13">
        <v>608.0</v>
      </c>
      <c r="AG10" s="13">
        <v>394.0</v>
      </c>
      <c r="AH10" s="13">
        <v>276.0</v>
      </c>
      <c r="AI10" s="13">
        <v>1759.0</v>
      </c>
      <c r="AJ10" s="11">
        <v>0.714</v>
      </c>
      <c r="AK10" s="13">
        <v>206.0</v>
      </c>
      <c r="AL10" s="14">
        <v>299.0</v>
      </c>
      <c r="AM10" s="13">
        <v>-0.92486746</v>
      </c>
      <c r="AN10" s="13">
        <v>-0.88313773</v>
      </c>
      <c r="AO10" s="13">
        <v>-1.85227815</v>
      </c>
      <c r="AP10" s="11">
        <v>-1.259636255</v>
      </c>
      <c r="AQ10" s="11">
        <v>-0.873799946</v>
      </c>
      <c r="AR10" s="11">
        <v>-1.111659194</v>
      </c>
      <c r="AS10" s="13">
        <v>30.0</v>
      </c>
      <c r="AT10" s="13">
        <v>402.0</v>
      </c>
      <c r="AU10" s="13">
        <v>144.0</v>
      </c>
      <c r="AV10" s="15">
        <v>155.0</v>
      </c>
      <c r="AW10" s="15">
        <v>0.804</v>
      </c>
    </row>
    <row r="11">
      <c r="A11" s="13" t="s">
        <v>152</v>
      </c>
      <c r="B11" s="13">
        <v>10.0</v>
      </c>
      <c r="C11" s="13">
        <v>4.0</v>
      </c>
      <c r="D11" s="13">
        <v>6.0</v>
      </c>
      <c r="E11" s="13">
        <v>0.4</v>
      </c>
      <c r="F11" s="13">
        <v>-4.79</v>
      </c>
      <c r="G11" s="13">
        <v>-0.29</v>
      </c>
      <c r="H11" s="13">
        <v>4.0</v>
      </c>
      <c r="I11" s="13">
        <v>5.0</v>
      </c>
      <c r="J11" s="13">
        <v>2.0</v>
      </c>
      <c r="K11" s="13">
        <v>2.0</v>
      </c>
      <c r="L11" s="13">
        <v>2.0</v>
      </c>
      <c r="M11" s="13">
        <v>4.0</v>
      </c>
      <c r="N11" s="13">
        <v>691.0</v>
      </c>
      <c r="O11" s="13">
        <v>736.0</v>
      </c>
      <c r="P11" s="13">
        <v>69.1</v>
      </c>
      <c r="Q11" s="13">
        <v>73.6</v>
      </c>
      <c r="R11" s="13">
        <v>420.0</v>
      </c>
      <c r="S11" s="13">
        <v>248.0</v>
      </c>
      <c r="T11" s="13">
        <v>0.45</v>
      </c>
      <c r="U11" s="13">
        <v>557.0</v>
      </c>
      <c r="V11" s="13">
        <v>158.0</v>
      </c>
      <c r="W11" s="13">
        <v>319.0</v>
      </c>
      <c r="X11" s="13">
        <v>90.0</v>
      </c>
      <c r="Y11" s="13">
        <v>238.0</v>
      </c>
      <c r="Z11" s="13">
        <v>105.0</v>
      </c>
      <c r="AA11" s="13">
        <v>149.0</v>
      </c>
      <c r="AB11" s="13">
        <v>0.5</v>
      </c>
      <c r="AC11" s="13">
        <v>0.38</v>
      </c>
      <c r="AD11" s="13">
        <v>0.71</v>
      </c>
      <c r="AE11" s="13">
        <v>128.0</v>
      </c>
      <c r="AF11" s="13">
        <v>326.0</v>
      </c>
      <c r="AG11" s="13">
        <v>193.0</v>
      </c>
      <c r="AH11" s="13">
        <v>158.0</v>
      </c>
      <c r="AI11" s="13">
        <v>864.0</v>
      </c>
      <c r="AJ11" s="11">
        <v>0.8</v>
      </c>
      <c r="AK11" s="13">
        <v>78.0</v>
      </c>
      <c r="AL11" s="14">
        <v>125.0</v>
      </c>
      <c r="AM11" s="13">
        <v>-1.03993791</v>
      </c>
      <c r="AN11" s="13">
        <v>-1.11122856</v>
      </c>
      <c r="AO11" s="13">
        <v>-1.79777125</v>
      </c>
      <c r="AP11" s="11">
        <v>-1.155405359</v>
      </c>
      <c r="AQ11" s="11">
        <v>-0.733600701</v>
      </c>
      <c r="AR11" s="11">
        <v>-1.097845922</v>
      </c>
      <c r="AS11" s="13">
        <v>47.0</v>
      </c>
      <c r="AT11" s="13">
        <v>248.0</v>
      </c>
      <c r="AU11" s="13">
        <v>73.0</v>
      </c>
      <c r="AV11" s="15">
        <v>52.0</v>
      </c>
      <c r="AW11" s="15">
        <v>0.789</v>
      </c>
    </row>
    <row r="12">
      <c r="A12" s="13" t="s">
        <v>172</v>
      </c>
      <c r="B12" s="13">
        <v>29.0</v>
      </c>
      <c r="C12" s="13">
        <v>17.0</v>
      </c>
      <c r="D12" s="13">
        <v>12.0</v>
      </c>
      <c r="E12" s="13">
        <v>0.586</v>
      </c>
      <c r="F12" s="13">
        <v>-5.62</v>
      </c>
      <c r="G12" s="13">
        <v>-5.5</v>
      </c>
      <c r="H12" s="13">
        <v>7.0</v>
      </c>
      <c r="I12" s="13">
        <v>8.0</v>
      </c>
      <c r="J12" s="13">
        <v>9.0</v>
      </c>
      <c r="K12" s="13">
        <v>4.0</v>
      </c>
      <c r="L12" s="13">
        <v>4.0</v>
      </c>
      <c r="M12" s="13">
        <v>7.0</v>
      </c>
      <c r="N12" s="13">
        <v>2039.0</v>
      </c>
      <c r="O12" s="13">
        <v>1860.0</v>
      </c>
      <c r="P12" s="13">
        <v>70.3103448</v>
      </c>
      <c r="Q12" s="13">
        <v>64.1</v>
      </c>
      <c r="R12" s="13">
        <v>1185.0</v>
      </c>
      <c r="S12" s="13">
        <v>690.0</v>
      </c>
      <c r="T12" s="13">
        <v>0.41</v>
      </c>
      <c r="U12" s="13">
        <v>1688.0</v>
      </c>
      <c r="V12" s="13">
        <v>457.0</v>
      </c>
      <c r="W12" s="13">
        <v>951.0</v>
      </c>
      <c r="X12" s="13">
        <v>233.0</v>
      </c>
      <c r="Y12" s="13">
        <v>737.0</v>
      </c>
      <c r="Z12" s="13">
        <v>426.0</v>
      </c>
      <c r="AA12" s="13">
        <v>574.0</v>
      </c>
      <c r="AB12" s="13">
        <v>0.48</v>
      </c>
      <c r="AC12" s="13">
        <v>0.32</v>
      </c>
      <c r="AD12" s="13">
        <v>0.74</v>
      </c>
      <c r="AE12" s="13">
        <v>340.0</v>
      </c>
      <c r="AF12" s="13">
        <v>1053.0</v>
      </c>
      <c r="AG12" s="13">
        <v>394.0</v>
      </c>
      <c r="AH12" s="13">
        <v>343.0</v>
      </c>
      <c r="AI12" s="13">
        <v>2605.0</v>
      </c>
      <c r="AJ12" s="11">
        <v>0.783</v>
      </c>
      <c r="AK12" s="13">
        <v>319.0</v>
      </c>
      <c r="AL12" s="14">
        <v>405.0</v>
      </c>
      <c r="AM12" s="13">
        <v>-1.00896637</v>
      </c>
      <c r="AN12" s="13">
        <v>-0.92902259</v>
      </c>
      <c r="AO12" s="13">
        <v>-1.89334217</v>
      </c>
      <c r="AP12" s="11">
        <v>-1.036469914</v>
      </c>
      <c r="AQ12" s="11">
        <v>-0.819557002</v>
      </c>
      <c r="AR12" s="11">
        <v>-1.165091306</v>
      </c>
      <c r="AS12" s="13">
        <v>107.0</v>
      </c>
      <c r="AT12" s="13">
        <v>734.0</v>
      </c>
      <c r="AU12" s="13">
        <v>230.0</v>
      </c>
      <c r="AV12" s="15">
        <v>175.0</v>
      </c>
      <c r="AW12" s="15">
        <v>0.76</v>
      </c>
    </row>
    <row r="13">
      <c r="A13" s="13" t="s">
        <v>260</v>
      </c>
      <c r="B13" s="13">
        <v>25.0</v>
      </c>
      <c r="C13" s="13">
        <v>11.0</v>
      </c>
      <c r="D13" s="13">
        <v>14.0</v>
      </c>
      <c r="E13" s="13">
        <v>0.44</v>
      </c>
      <c r="F13" s="13">
        <v>6.49</v>
      </c>
      <c r="G13" s="13">
        <v>9.25</v>
      </c>
      <c r="H13" s="13">
        <v>7.0</v>
      </c>
      <c r="I13" s="13">
        <v>10.0</v>
      </c>
      <c r="J13" s="13">
        <v>7.0</v>
      </c>
      <c r="K13" s="13">
        <v>6.0</v>
      </c>
      <c r="L13" s="13">
        <v>2.0</v>
      </c>
      <c r="M13" s="13">
        <v>6.0</v>
      </c>
      <c r="N13" s="13">
        <v>1858.0</v>
      </c>
      <c r="O13" s="13">
        <v>1927.0</v>
      </c>
      <c r="P13" s="13">
        <v>74.32</v>
      </c>
      <c r="Q13" s="13">
        <v>77.1</v>
      </c>
      <c r="R13" s="13">
        <v>1010.0</v>
      </c>
      <c r="S13" s="13">
        <v>656.0</v>
      </c>
      <c r="T13" s="13">
        <v>0.43</v>
      </c>
      <c r="U13" s="13">
        <v>1515.0</v>
      </c>
      <c r="V13" s="13">
        <v>477.0</v>
      </c>
      <c r="W13" s="13">
        <v>978.0</v>
      </c>
      <c r="X13" s="13">
        <v>179.0</v>
      </c>
      <c r="Y13" s="13">
        <v>537.0</v>
      </c>
      <c r="Z13" s="13">
        <v>367.0</v>
      </c>
      <c r="AA13" s="13">
        <v>504.0</v>
      </c>
      <c r="AB13" s="13">
        <v>0.49</v>
      </c>
      <c r="AC13" s="13">
        <v>0.33</v>
      </c>
      <c r="AD13" s="13">
        <v>0.73</v>
      </c>
      <c r="AE13" s="13">
        <v>327.0</v>
      </c>
      <c r="AF13" s="13">
        <v>797.0</v>
      </c>
      <c r="AG13" s="13">
        <v>478.0</v>
      </c>
      <c r="AH13" s="13">
        <v>274.0</v>
      </c>
      <c r="AI13" s="13">
        <v>2293.0</v>
      </c>
      <c r="AJ13" s="11">
        <v>0.81</v>
      </c>
      <c r="AK13" s="13">
        <v>196.0</v>
      </c>
      <c r="AL13" s="14">
        <v>380.0</v>
      </c>
      <c r="AM13" s="13">
        <v>-1.02404851</v>
      </c>
      <c r="AN13" s="13">
        <v>-0.97952739</v>
      </c>
      <c r="AO13" s="13">
        <v>-1.85766299</v>
      </c>
      <c r="AP13" s="11">
        <v>-1.124676614</v>
      </c>
      <c r="AQ13" s="11">
        <v>-0.914204889</v>
      </c>
      <c r="AR13" s="11">
        <v>-1.222587883</v>
      </c>
      <c r="AS13" s="13">
        <v>82.0</v>
      </c>
      <c r="AT13" s="13">
        <v>601.0</v>
      </c>
      <c r="AU13" s="13">
        <v>182.0</v>
      </c>
      <c r="AV13" s="15">
        <v>198.0</v>
      </c>
      <c r="AW13" s="15">
        <v>0.814</v>
      </c>
    </row>
    <row r="14">
      <c r="A14" s="13" t="s">
        <v>167</v>
      </c>
      <c r="B14" s="13">
        <v>26.0</v>
      </c>
      <c r="C14" s="13">
        <v>17.0</v>
      </c>
      <c r="D14" s="13">
        <v>9.0</v>
      </c>
      <c r="E14" s="13">
        <v>0.654</v>
      </c>
      <c r="F14" s="13">
        <v>13.97</v>
      </c>
      <c r="G14" s="13">
        <v>7.12</v>
      </c>
      <c r="H14" s="13">
        <v>11.0</v>
      </c>
      <c r="I14" s="13">
        <v>9.0</v>
      </c>
      <c r="J14" s="13">
        <v>12.0</v>
      </c>
      <c r="K14" s="13">
        <v>4.0</v>
      </c>
      <c r="L14" s="13">
        <v>5.0</v>
      </c>
      <c r="M14" s="13">
        <v>5.0</v>
      </c>
      <c r="N14" s="13">
        <v>1961.0</v>
      </c>
      <c r="O14" s="13">
        <v>1783.0</v>
      </c>
      <c r="P14" s="13">
        <v>75.4230769</v>
      </c>
      <c r="Q14" s="13">
        <v>68.6</v>
      </c>
      <c r="R14" s="13">
        <v>1050.0</v>
      </c>
      <c r="S14" s="13">
        <v>667.0</v>
      </c>
      <c r="T14" s="13">
        <v>0.45</v>
      </c>
      <c r="U14" s="13">
        <v>1492.0</v>
      </c>
      <c r="V14" s="13">
        <v>493.0</v>
      </c>
      <c r="W14" s="13">
        <v>1024.0</v>
      </c>
      <c r="X14" s="13">
        <v>174.0</v>
      </c>
      <c r="Y14" s="13">
        <v>468.0</v>
      </c>
      <c r="Z14" s="13">
        <v>453.0</v>
      </c>
      <c r="AA14" s="13">
        <v>623.0</v>
      </c>
      <c r="AB14" s="13">
        <v>0.48</v>
      </c>
      <c r="AC14" s="13">
        <v>0.37</v>
      </c>
      <c r="AD14" s="13">
        <v>0.73</v>
      </c>
      <c r="AE14" s="13">
        <v>403.0</v>
      </c>
      <c r="AF14" s="13">
        <v>997.0</v>
      </c>
      <c r="AG14" s="13">
        <v>463.0</v>
      </c>
      <c r="AH14" s="13">
        <v>309.0</v>
      </c>
      <c r="AI14" s="13">
        <v>2424.0</v>
      </c>
      <c r="AJ14" s="11">
        <v>0.809</v>
      </c>
      <c r="AK14" s="13">
        <v>305.0</v>
      </c>
      <c r="AL14" s="14">
        <v>322.0</v>
      </c>
      <c r="AM14" s="13">
        <v>-1.01085292</v>
      </c>
      <c r="AN14" s="13">
        <v>-1.09254978</v>
      </c>
      <c r="AO14" s="13">
        <v>-1.85498993</v>
      </c>
      <c r="AP14" s="11">
        <v>-1.048414315</v>
      </c>
      <c r="AQ14" s="11">
        <v>-0.861484044</v>
      </c>
      <c r="AR14" s="11">
        <v>-1.158269643</v>
      </c>
      <c r="AS14" s="13">
        <v>104.0</v>
      </c>
      <c r="AT14" s="13">
        <v>692.0</v>
      </c>
      <c r="AU14" s="13">
        <v>152.0</v>
      </c>
      <c r="AV14" s="15">
        <v>170.0</v>
      </c>
      <c r="AW14" s="15">
        <v>0.786</v>
      </c>
    </row>
    <row r="15">
      <c r="A15" s="13" t="s">
        <v>200</v>
      </c>
      <c r="B15" s="13">
        <v>26.0</v>
      </c>
      <c r="C15" s="13">
        <v>11.0</v>
      </c>
      <c r="D15" s="13">
        <v>15.0</v>
      </c>
      <c r="E15" s="13">
        <v>0.423</v>
      </c>
      <c r="F15" s="13">
        <v>-6.25</v>
      </c>
      <c r="G15" s="13">
        <v>-5.29</v>
      </c>
      <c r="H15" s="13">
        <v>7.0</v>
      </c>
      <c r="I15" s="13">
        <v>11.0</v>
      </c>
      <c r="J15" s="13">
        <v>7.0</v>
      </c>
      <c r="K15" s="13">
        <v>4.0</v>
      </c>
      <c r="L15" s="13">
        <v>2.0</v>
      </c>
      <c r="M15" s="13">
        <v>8.0</v>
      </c>
      <c r="N15" s="13">
        <v>1786.0</v>
      </c>
      <c r="O15" s="13">
        <v>1782.0</v>
      </c>
      <c r="P15" s="13">
        <v>68.6923077</v>
      </c>
      <c r="Q15" s="13">
        <v>68.5</v>
      </c>
      <c r="R15" s="13">
        <v>1050.0</v>
      </c>
      <c r="S15" s="13">
        <v>638.0</v>
      </c>
      <c r="T15" s="13">
        <v>0.46</v>
      </c>
      <c r="U15" s="13">
        <v>1401.0</v>
      </c>
      <c r="V15" s="13">
        <v>491.0</v>
      </c>
      <c r="W15" s="13">
        <v>929.0</v>
      </c>
      <c r="X15" s="13">
        <v>147.0</v>
      </c>
      <c r="Y15" s="13">
        <v>472.0</v>
      </c>
      <c r="Z15" s="13">
        <v>363.0</v>
      </c>
      <c r="AA15" s="13">
        <v>517.0</v>
      </c>
      <c r="AB15" s="13">
        <v>0.53</v>
      </c>
      <c r="AC15" s="13">
        <v>0.31</v>
      </c>
      <c r="AD15" s="13">
        <v>0.7</v>
      </c>
      <c r="AE15" s="13">
        <v>354.0</v>
      </c>
      <c r="AF15" s="13">
        <v>898.0</v>
      </c>
      <c r="AG15" s="13">
        <v>415.0</v>
      </c>
      <c r="AH15" s="13">
        <v>392.0</v>
      </c>
      <c r="AI15" s="13">
        <v>2310.0</v>
      </c>
      <c r="AJ15" s="11">
        <v>0.773</v>
      </c>
      <c r="AK15" s="13">
        <v>261.0</v>
      </c>
      <c r="AL15" s="14">
        <v>362.0</v>
      </c>
      <c r="AM15" s="13">
        <v>-1.10970306</v>
      </c>
      <c r="AN15" s="13">
        <v>-0.91519403</v>
      </c>
      <c r="AO15" s="13">
        <v>-1.79121403</v>
      </c>
      <c r="AP15" s="11">
        <v>-1.084477513</v>
      </c>
      <c r="AQ15" s="11">
        <v>-0.871547884</v>
      </c>
      <c r="AR15" s="11">
        <v>-1.186765979</v>
      </c>
      <c r="AS15" s="13">
        <v>86.0</v>
      </c>
      <c r="AT15" s="13">
        <v>637.0</v>
      </c>
      <c r="AU15" s="13">
        <v>165.0</v>
      </c>
      <c r="AV15" s="15">
        <v>197.0</v>
      </c>
      <c r="AW15" s="15">
        <v>0.796</v>
      </c>
    </row>
    <row r="16">
      <c r="A16" s="13" t="s">
        <v>357</v>
      </c>
      <c r="B16" s="13">
        <v>25.0</v>
      </c>
      <c r="C16" s="13">
        <v>4.0</v>
      </c>
      <c r="D16" s="13">
        <v>21.0</v>
      </c>
      <c r="E16" s="13">
        <v>0.16</v>
      </c>
      <c r="F16" s="13">
        <v>-22.7</v>
      </c>
      <c r="G16" s="13">
        <v>-7.78</v>
      </c>
      <c r="H16" s="13">
        <v>3.0</v>
      </c>
      <c r="I16" s="13">
        <v>12.0</v>
      </c>
      <c r="J16" s="13">
        <v>2.0</v>
      </c>
      <c r="K16" s="13">
        <v>3.0</v>
      </c>
      <c r="L16" s="13">
        <v>2.0</v>
      </c>
      <c r="M16" s="13">
        <v>17.0</v>
      </c>
      <c r="N16" s="13">
        <v>1549.0</v>
      </c>
      <c r="O16" s="13">
        <v>1921.0</v>
      </c>
      <c r="P16" s="13">
        <v>61.96</v>
      </c>
      <c r="Q16" s="13">
        <v>76.8</v>
      </c>
      <c r="R16" s="13">
        <v>1010.0</v>
      </c>
      <c r="S16" s="13">
        <v>524.0</v>
      </c>
      <c r="T16" s="13">
        <v>0.39</v>
      </c>
      <c r="U16" s="13">
        <v>1356.0</v>
      </c>
      <c r="V16" s="13">
        <v>401.0</v>
      </c>
      <c r="W16" s="13">
        <v>956.0</v>
      </c>
      <c r="X16" s="13">
        <v>123.0</v>
      </c>
      <c r="Y16" s="13">
        <v>400.0</v>
      </c>
      <c r="Z16" s="13">
        <v>378.0</v>
      </c>
      <c r="AA16" s="13">
        <v>523.0</v>
      </c>
      <c r="AB16" s="13">
        <v>0.42</v>
      </c>
      <c r="AC16" s="13">
        <v>0.31</v>
      </c>
      <c r="AD16" s="13">
        <v>0.72</v>
      </c>
      <c r="AE16" s="13">
        <v>240.0</v>
      </c>
      <c r="AF16" s="13">
        <v>807.0</v>
      </c>
      <c r="AG16" s="13">
        <v>455.0</v>
      </c>
      <c r="AH16" s="13">
        <v>394.0</v>
      </c>
      <c r="AI16" s="13">
        <v>2273.0</v>
      </c>
      <c r="AJ16" s="11">
        <v>0.681</v>
      </c>
      <c r="AK16" s="13">
        <v>240.0</v>
      </c>
      <c r="AL16" s="14">
        <v>322.0</v>
      </c>
      <c r="AM16" s="13">
        <v>-0.88069897</v>
      </c>
      <c r="AN16" s="13">
        <v>-0.90361402</v>
      </c>
      <c r="AO16" s="13">
        <v>-1.8438327</v>
      </c>
      <c r="AP16" s="11">
        <v>-1.116930285</v>
      </c>
      <c r="AQ16" s="11">
        <v>-1.008378671</v>
      </c>
      <c r="AR16" s="11">
        <v>-1.104911597</v>
      </c>
      <c r="AS16" s="13">
        <v>95.0</v>
      </c>
      <c r="AT16" s="13">
        <v>567.0</v>
      </c>
      <c r="AU16" s="13">
        <v>160.0</v>
      </c>
      <c r="AV16" s="15">
        <v>162.0</v>
      </c>
      <c r="AW16" s="15">
        <v>0.833</v>
      </c>
    </row>
    <row r="17">
      <c r="A17" s="13" t="s">
        <v>144</v>
      </c>
      <c r="B17" s="13">
        <v>24.0</v>
      </c>
      <c r="C17" s="13">
        <v>11.0</v>
      </c>
      <c r="D17" s="13">
        <v>13.0</v>
      </c>
      <c r="E17" s="13">
        <v>0.458</v>
      </c>
      <c r="F17" s="13">
        <v>-7.89</v>
      </c>
      <c r="G17" s="13">
        <v>-5.8</v>
      </c>
      <c r="H17" s="13">
        <v>7.0</v>
      </c>
      <c r="I17" s="13">
        <v>8.0</v>
      </c>
      <c r="J17" s="13">
        <v>9.0</v>
      </c>
      <c r="K17" s="13">
        <v>3.0</v>
      </c>
      <c r="L17" s="13">
        <v>1.0</v>
      </c>
      <c r="M17" s="13">
        <v>9.0</v>
      </c>
      <c r="N17" s="13">
        <v>1741.0</v>
      </c>
      <c r="O17" s="13">
        <v>1667.0</v>
      </c>
      <c r="P17" s="13">
        <v>72.5416667</v>
      </c>
      <c r="Q17" s="13">
        <v>69.5</v>
      </c>
      <c r="R17" s="13">
        <v>965.0</v>
      </c>
      <c r="S17" s="13">
        <v>621.0</v>
      </c>
      <c r="T17" s="13">
        <v>0.45</v>
      </c>
      <c r="U17" s="13">
        <v>1390.0</v>
      </c>
      <c r="V17" s="13">
        <v>467.0</v>
      </c>
      <c r="W17" s="13">
        <v>988.0</v>
      </c>
      <c r="X17" s="13">
        <v>154.0</v>
      </c>
      <c r="Y17" s="13">
        <v>402.0</v>
      </c>
      <c r="Z17" s="13">
        <v>345.0</v>
      </c>
      <c r="AA17" s="13">
        <v>478.0</v>
      </c>
      <c r="AB17" s="13">
        <v>0.47</v>
      </c>
      <c r="AC17" s="13">
        <v>0.38</v>
      </c>
      <c r="AD17" s="13">
        <v>0.72</v>
      </c>
      <c r="AE17" s="13">
        <v>347.0</v>
      </c>
      <c r="AF17" s="13">
        <v>892.0</v>
      </c>
      <c r="AG17" s="13">
        <v>385.0</v>
      </c>
      <c r="AH17" s="13">
        <v>313.0</v>
      </c>
      <c r="AI17" s="13">
        <v>2181.0</v>
      </c>
      <c r="AJ17" s="11">
        <v>0.798</v>
      </c>
      <c r="AK17" s="13">
        <v>265.0</v>
      </c>
      <c r="AL17" s="14">
        <v>301.0</v>
      </c>
      <c r="AM17" s="13">
        <v>-0.99243242</v>
      </c>
      <c r="AN17" s="13">
        <v>-1.12572551</v>
      </c>
      <c r="AO17" s="13">
        <v>-1.84129172</v>
      </c>
      <c r="AP17" s="11">
        <v>-1.027581236</v>
      </c>
      <c r="AQ17" s="11">
        <v>-0.84295162</v>
      </c>
      <c r="AR17" s="11">
        <v>-1.213943826</v>
      </c>
      <c r="AS17" s="13">
        <v>68.0</v>
      </c>
      <c r="AT17" s="13">
        <v>627.0</v>
      </c>
      <c r="AU17" s="13">
        <v>158.0</v>
      </c>
      <c r="AV17" s="15">
        <v>143.0</v>
      </c>
      <c r="AW17" s="15">
        <v>0.784</v>
      </c>
    </row>
    <row r="18">
      <c r="A18" s="13" t="s">
        <v>70</v>
      </c>
      <c r="B18" s="13">
        <v>30.0</v>
      </c>
      <c r="C18" s="13">
        <v>24.0</v>
      </c>
      <c r="D18" s="13">
        <v>6.0</v>
      </c>
      <c r="E18" s="13">
        <v>0.8</v>
      </c>
      <c r="F18" s="13">
        <v>18.49</v>
      </c>
      <c r="G18" s="13">
        <v>6.92</v>
      </c>
      <c r="H18" s="13">
        <v>13.0</v>
      </c>
      <c r="I18" s="13">
        <v>4.0</v>
      </c>
      <c r="J18" s="13">
        <v>16.0</v>
      </c>
      <c r="K18" s="13">
        <v>1.0</v>
      </c>
      <c r="L18" s="13">
        <v>5.0</v>
      </c>
      <c r="M18" s="13">
        <v>4.0</v>
      </c>
      <c r="N18" s="13">
        <v>2460.0</v>
      </c>
      <c r="O18" s="13">
        <v>2113.0</v>
      </c>
      <c r="P18" s="13">
        <v>82.0</v>
      </c>
      <c r="Q18" s="13">
        <v>70.4</v>
      </c>
      <c r="R18" s="13">
        <v>1205.0</v>
      </c>
      <c r="S18" s="13">
        <v>880.0</v>
      </c>
      <c r="T18" s="13">
        <v>0.45</v>
      </c>
      <c r="U18" s="13">
        <v>1941.0</v>
      </c>
      <c r="V18" s="13">
        <v>651.0</v>
      </c>
      <c r="W18" s="13">
        <v>1259.0</v>
      </c>
      <c r="X18" s="13">
        <v>229.0</v>
      </c>
      <c r="Y18" s="13">
        <v>682.0</v>
      </c>
      <c r="Z18" s="13">
        <v>471.0</v>
      </c>
      <c r="AA18" s="13">
        <v>639.0</v>
      </c>
      <c r="AB18" s="13">
        <v>0.52</v>
      </c>
      <c r="AC18" s="13">
        <v>0.34</v>
      </c>
      <c r="AD18" s="13">
        <v>0.74</v>
      </c>
      <c r="AE18" s="13">
        <v>440.0</v>
      </c>
      <c r="AF18" s="13">
        <v>1192.0</v>
      </c>
      <c r="AG18" s="13">
        <v>505.0</v>
      </c>
      <c r="AH18" s="13">
        <v>387.0</v>
      </c>
      <c r="AI18" s="13">
        <v>2967.0</v>
      </c>
      <c r="AJ18" s="11">
        <v>0.829</v>
      </c>
      <c r="AK18" s="13">
        <v>353.0</v>
      </c>
      <c r="AL18" s="14">
        <v>461.0</v>
      </c>
      <c r="AM18" s="13">
        <v>-1.08566607</v>
      </c>
      <c r="AN18" s="13">
        <v>-0.98670868</v>
      </c>
      <c r="AO18" s="13">
        <v>-1.88040523</v>
      </c>
      <c r="AP18" s="11">
        <v>-1.002970531</v>
      </c>
      <c r="AQ18" s="11">
        <v>-0.846057872</v>
      </c>
      <c r="AR18" s="11">
        <v>-1.118360812</v>
      </c>
      <c r="AS18" s="13">
        <v>150.0</v>
      </c>
      <c r="AT18" s="13">
        <v>839.0</v>
      </c>
      <c r="AU18" s="13">
        <v>239.0</v>
      </c>
      <c r="AV18" s="15">
        <v>222.0</v>
      </c>
      <c r="AW18" s="15">
        <v>0.746</v>
      </c>
    </row>
    <row r="19">
      <c r="A19" s="13" t="s">
        <v>214</v>
      </c>
      <c r="B19" s="13">
        <v>21.0</v>
      </c>
      <c r="C19" s="13">
        <v>12.0</v>
      </c>
      <c r="D19" s="13">
        <v>9.0</v>
      </c>
      <c r="E19" s="13">
        <v>0.571</v>
      </c>
      <c r="F19" s="13">
        <v>2.13</v>
      </c>
      <c r="G19" s="13">
        <v>2.23</v>
      </c>
      <c r="H19" s="13">
        <v>7.0</v>
      </c>
      <c r="I19" s="13">
        <v>7.0</v>
      </c>
      <c r="J19" s="13">
        <v>5.0</v>
      </c>
      <c r="K19" s="13">
        <v>5.0</v>
      </c>
      <c r="L19" s="13">
        <v>5.0</v>
      </c>
      <c r="M19" s="13">
        <v>3.0</v>
      </c>
      <c r="N19" s="13">
        <v>1511.0</v>
      </c>
      <c r="O19" s="13">
        <v>1452.0</v>
      </c>
      <c r="P19" s="13">
        <v>71.952381</v>
      </c>
      <c r="Q19" s="13">
        <v>69.1</v>
      </c>
      <c r="R19" s="13">
        <v>845.0</v>
      </c>
      <c r="S19" s="13">
        <v>563.0</v>
      </c>
      <c r="T19" s="13">
        <v>0.46</v>
      </c>
      <c r="U19" s="13">
        <v>1225.0</v>
      </c>
      <c r="V19" s="13">
        <v>397.0</v>
      </c>
      <c r="W19" s="13">
        <v>723.0</v>
      </c>
      <c r="X19" s="13">
        <v>166.0</v>
      </c>
      <c r="Y19" s="13">
        <v>502.0</v>
      </c>
      <c r="Z19" s="13">
        <v>219.0</v>
      </c>
      <c r="AA19" s="13">
        <v>345.0</v>
      </c>
      <c r="AB19" s="13">
        <v>0.55</v>
      </c>
      <c r="AC19" s="13">
        <v>0.33</v>
      </c>
      <c r="AD19" s="13">
        <v>0.64</v>
      </c>
      <c r="AE19" s="13">
        <v>304.0</v>
      </c>
      <c r="AF19" s="13">
        <v>728.0</v>
      </c>
      <c r="AG19" s="13">
        <v>325.0</v>
      </c>
      <c r="AH19" s="13">
        <v>263.0</v>
      </c>
      <c r="AI19" s="13">
        <v>1833.0</v>
      </c>
      <c r="AJ19" s="11">
        <v>0.824</v>
      </c>
      <c r="AK19" s="13">
        <v>169.0</v>
      </c>
      <c r="AL19" s="14">
        <v>291.0</v>
      </c>
      <c r="AM19" s="13">
        <v>-1.15290418</v>
      </c>
      <c r="AN19" s="13">
        <v>-0.97172239</v>
      </c>
      <c r="AO19" s="13">
        <v>-1.61940852</v>
      </c>
      <c r="AP19" s="11">
        <v>-1.079640105</v>
      </c>
      <c r="AQ19" s="11">
        <v>-0.896603555</v>
      </c>
      <c r="AR19" s="11">
        <v>-1.175881314</v>
      </c>
      <c r="AS19" s="13">
        <v>30.0</v>
      </c>
      <c r="AT19" s="13">
        <v>559.0</v>
      </c>
      <c r="AU19" s="13">
        <v>133.0</v>
      </c>
      <c r="AV19" s="15">
        <v>158.0</v>
      </c>
      <c r="AW19" s="15">
        <v>0.807</v>
      </c>
    </row>
    <row r="20">
      <c r="A20" s="13" t="s">
        <v>146</v>
      </c>
      <c r="B20" s="13">
        <v>27.0</v>
      </c>
      <c r="C20" s="13">
        <v>13.0</v>
      </c>
      <c r="D20" s="13">
        <v>14.0</v>
      </c>
      <c r="E20" s="13">
        <v>0.481</v>
      </c>
      <c r="F20" s="13">
        <v>10.07</v>
      </c>
      <c r="G20" s="13">
        <v>9.33</v>
      </c>
      <c r="H20" s="13">
        <v>7.0</v>
      </c>
      <c r="I20" s="13">
        <v>11.0</v>
      </c>
      <c r="J20" s="13">
        <v>8.0</v>
      </c>
      <c r="K20" s="13">
        <v>5.0</v>
      </c>
      <c r="L20" s="13">
        <v>3.0</v>
      </c>
      <c r="M20" s="13">
        <v>8.0</v>
      </c>
      <c r="N20" s="13">
        <v>2084.0</v>
      </c>
      <c r="O20" s="13">
        <v>2064.0</v>
      </c>
      <c r="P20" s="13">
        <v>77.1851852</v>
      </c>
      <c r="Q20" s="13">
        <v>76.4</v>
      </c>
      <c r="R20" s="13">
        <v>1090.0</v>
      </c>
      <c r="S20" s="13">
        <v>711.0</v>
      </c>
      <c r="T20" s="13">
        <v>0.44</v>
      </c>
      <c r="U20" s="13">
        <v>1628.0</v>
      </c>
      <c r="V20" s="13">
        <v>466.0</v>
      </c>
      <c r="W20" s="13">
        <v>877.0</v>
      </c>
      <c r="X20" s="13">
        <v>245.0</v>
      </c>
      <c r="Y20" s="13">
        <v>751.0</v>
      </c>
      <c r="Z20" s="13">
        <v>417.0</v>
      </c>
      <c r="AA20" s="13">
        <v>589.0</v>
      </c>
      <c r="AB20" s="13">
        <v>0.53</v>
      </c>
      <c r="AC20" s="13">
        <v>0.33</v>
      </c>
      <c r="AD20" s="13">
        <v>0.71</v>
      </c>
      <c r="AE20" s="13">
        <v>400.0</v>
      </c>
      <c r="AF20" s="13">
        <v>1063.0</v>
      </c>
      <c r="AG20" s="13">
        <v>482.0</v>
      </c>
      <c r="AH20" s="13">
        <v>438.0</v>
      </c>
      <c r="AI20" s="13">
        <v>2655.0</v>
      </c>
      <c r="AJ20" s="11">
        <v>0.785</v>
      </c>
      <c r="AK20" s="13">
        <v>348.0</v>
      </c>
      <c r="AL20" s="14">
        <v>369.0</v>
      </c>
      <c r="AM20" s="13">
        <v>-1.11564835</v>
      </c>
      <c r="AN20" s="13">
        <v>-0.95865863</v>
      </c>
      <c r="AO20" s="13">
        <v>-1.80614312</v>
      </c>
      <c r="AP20" s="11">
        <v>-1.089823566</v>
      </c>
      <c r="AQ20" s="11">
        <v>-0.824538135</v>
      </c>
      <c r="AR20" s="11">
        <v>-1.12332679</v>
      </c>
      <c r="AS20" s="13">
        <v>163.0</v>
      </c>
      <c r="AT20" s="13">
        <v>715.0</v>
      </c>
      <c r="AU20" s="13">
        <v>168.0</v>
      </c>
      <c r="AV20" s="15">
        <v>201.0</v>
      </c>
      <c r="AW20" s="15">
        <v>0.789</v>
      </c>
    </row>
    <row r="21">
      <c r="A21" s="13" t="s">
        <v>134</v>
      </c>
      <c r="B21" s="13">
        <v>27.0</v>
      </c>
      <c r="C21" s="13">
        <v>14.0</v>
      </c>
      <c r="D21" s="13">
        <v>13.0</v>
      </c>
      <c r="E21" s="13">
        <v>0.519</v>
      </c>
      <c r="F21" s="13">
        <v>-6.44</v>
      </c>
      <c r="G21" s="13">
        <v>-8.0</v>
      </c>
      <c r="H21" s="13">
        <v>10.0</v>
      </c>
      <c r="I21" s="13">
        <v>10.0</v>
      </c>
      <c r="J21" s="13">
        <v>8.0</v>
      </c>
      <c r="K21" s="13">
        <v>5.0</v>
      </c>
      <c r="L21" s="13">
        <v>4.0</v>
      </c>
      <c r="M21" s="13">
        <v>6.0</v>
      </c>
      <c r="N21" s="13">
        <v>2007.0</v>
      </c>
      <c r="O21" s="13">
        <v>1890.0</v>
      </c>
      <c r="P21" s="13">
        <v>74.3333333</v>
      </c>
      <c r="Q21" s="13">
        <v>70.0</v>
      </c>
      <c r="R21" s="13">
        <v>1090.0</v>
      </c>
      <c r="S21" s="13">
        <v>733.0</v>
      </c>
      <c r="T21" s="13">
        <v>0.45</v>
      </c>
      <c r="U21" s="13">
        <v>1617.0</v>
      </c>
      <c r="V21" s="13">
        <v>539.0</v>
      </c>
      <c r="W21" s="13">
        <v>1044.0</v>
      </c>
      <c r="X21" s="13">
        <v>194.0</v>
      </c>
      <c r="Y21" s="13">
        <v>573.0</v>
      </c>
      <c r="Z21" s="13">
        <v>347.0</v>
      </c>
      <c r="AA21" s="13">
        <v>462.0</v>
      </c>
      <c r="AB21" s="13">
        <v>0.52</v>
      </c>
      <c r="AC21" s="13">
        <v>0.34</v>
      </c>
      <c r="AD21" s="13">
        <v>0.75</v>
      </c>
      <c r="AE21" s="13">
        <v>357.0</v>
      </c>
      <c r="AF21" s="13">
        <v>931.0</v>
      </c>
      <c r="AG21" s="13">
        <v>472.0</v>
      </c>
      <c r="AH21" s="13">
        <v>397.0</v>
      </c>
      <c r="AI21" s="13">
        <v>2476.0</v>
      </c>
      <c r="AJ21" s="11">
        <v>0.811</v>
      </c>
      <c r="AK21" s="13">
        <v>341.0</v>
      </c>
      <c r="AL21" s="14">
        <v>436.0</v>
      </c>
      <c r="AM21" s="13">
        <v>-1.08399997</v>
      </c>
      <c r="AN21" s="13">
        <v>-0.99491264</v>
      </c>
      <c r="AO21" s="13">
        <v>-1.91610322</v>
      </c>
      <c r="AP21" s="11">
        <v>-1.175239948</v>
      </c>
      <c r="AQ21" s="11">
        <v>-0.904945959</v>
      </c>
      <c r="AR21" s="11">
        <v>-1.106714614</v>
      </c>
      <c r="AS21" s="13">
        <v>54.0</v>
      </c>
      <c r="AT21" s="13">
        <v>590.0</v>
      </c>
      <c r="AU21" s="13">
        <v>183.0</v>
      </c>
      <c r="AV21" s="15">
        <v>253.0</v>
      </c>
      <c r="AW21" s="15">
        <v>0.797</v>
      </c>
    </row>
    <row r="22">
      <c r="A22" s="13" t="s">
        <v>129</v>
      </c>
      <c r="B22" s="13">
        <v>23.0</v>
      </c>
      <c r="C22" s="13">
        <v>10.0</v>
      </c>
      <c r="D22" s="13">
        <v>13.0</v>
      </c>
      <c r="E22" s="13">
        <v>0.435</v>
      </c>
      <c r="F22" s="13">
        <v>-1.42</v>
      </c>
      <c r="G22" s="13">
        <v>-0.68</v>
      </c>
      <c r="H22" s="13">
        <v>8.0</v>
      </c>
      <c r="I22" s="13">
        <v>9.0</v>
      </c>
      <c r="J22" s="13">
        <v>7.0</v>
      </c>
      <c r="K22" s="13">
        <v>4.0</v>
      </c>
      <c r="L22" s="13">
        <v>3.0</v>
      </c>
      <c r="M22" s="13">
        <v>8.0</v>
      </c>
      <c r="N22" s="13">
        <v>1719.0</v>
      </c>
      <c r="O22" s="13">
        <v>1736.0</v>
      </c>
      <c r="P22" s="13">
        <v>74.7391304</v>
      </c>
      <c r="Q22" s="13">
        <v>75.5</v>
      </c>
      <c r="R22" s="13">
        <v>930.0</v>
      </c>
      <c r="S22" s="13">
        <v>613.0</v>
      </c>
      <c r="T22" s="13">
        <v>0.44</v>
      </c>
      <c r="U22" s="13">
        <v>1384.0</v>
      </c>
      <c r="V22" s="13">
        <v>418.0</v>
      </c>
      <c r="W22" s="13">
        <v>814.0</v>
      </c>
      <c r="X22" s="13">
        <v>195.0</v>
      </c>
      <c r="Y22" s="13">
        <v>570.0</v>
      </c>
      <c r="Z22" s="13">
        <v>298.0</v>
      </c>
      <c r="AA22" s="13">
        <v>397.0</v>
      </c>
      <c r="AB22" s="13">
        <v>0.51</v>
      </c>
      <c r="AC22" s="13">
        <v>0.34</v>
      </c>
      <c r="AD22" s="13">
        <v>0.75</v>
      </c>
      <c r="AE22" s="13">
        <v>318.0</v>
      </c>
      <c r="AF22" s="13">
        <v>848.0</v>
      </c>
      <c r="AG22" s="13">
        <v>441.0</v>
      </c>
      <c r="AH22" s="13">
        <v>330.0</v>
      </c>
      <c r="AI22" s="13">
        <v>2111.0</v>
      </c>
      <c r="AJ22" s="11">
        <v>0.814</v>
      </c>
      <c r="AK22" s="13">
        <v>229.0</v>
      </c>
      <c r="AL22" s="14">
        <v>288.0</v>
      </c>
      <c r="AM22" s="13">
        <v>-1.078184</v>
      </c>
      <c r="AN22" s="13">
        <v>-1.00530443</v>
      </c>
      <c r="AO22" s="13">
        <v>-1.91494876</v>
      </c>
      <c r="AP22" s="11">
        <v>-1.100480019</v>
      </c>
      <c r="AQ22" s="11">
        <v>-0.783343737</v>
      </c>
      <c r="AR22" s="11">
        <v>-1.124286796</v>
      </c>
      <c r="AS22" s="13">
        <v>54.0</v>
      </c>
      <c r="AT22" s="13">
        <v>619.0</v>
      </c>
      <c r="AU22" s="13">
        <v>126.0</v>
      </c>
      <c r="AV22" s="15">
        <v>162.0</v>
      </c>
      <c r="AW22" s="15">
        <v>0.784</v>
      </c>
    </row>
    <row r="23">
      <c r="A23" s="13" t="s">
        <v>23</v>
      </c>
      <c r="B23" s="13">
        <v>26.0</v>
      </c>
      <c r="C23" s="13">
        <v>24.0</v>
      </c>
      <c r="D23" s="13">
        <v>2.0</v>
      </c>
      <c r="E23" s="13">
        <v>0.923</v>
      </c>
      <c r="F23" s="13">
        <v>23.4</v>
      </c>
      <c r="G23" s="13">
        <v>5.4</v>
      </c>
      <c r="H23" s="13">
        <v>13.0</v>
      </c>
      <c r="I23" s="13">
        <v>1.0</v>
      </c>
      <c r="J23" s="13">
        <v>11.0</v>
      </c>
      <c r="K23" s="13">
        <v>0.0</v>
      </c>
      <c r="L23" s="13">
        <v>7.0</v>
      </c>
      <c r="M23" s="13">
        <v>1.0</v>
      </c>
      <c r="N23" s="13">
        <v>2180.0</v>
      </c>
      <c r="O23" s="13">
        <v>1712.0</v>
      </c>
      <c r="P23" s="13">
        <v>83.8461538</v>
      </c>
      <c r="Q23" s="13">
        <v>65.8</v>
      </c>
      <c r="R23" s="13">
        <v>1045.0</v>
      </c>
      <c r="S23" s="13">
        <v>802.0</v>
      </c>
      <c r="T23" s="13">
        <v>0.49</v>
      </c>
      <c r="U23" s="13">
        <v>1643.0</v>
      </c>
      <c r="V23" s="13">
        <v>535.0</v>
      </c>
      <c r="W23" s="13">
        <v>1000.0</v>
      </c>
      <c r="X23" s="13">
        <v>267.0</v>
      </c>
      <c r="Y23" s="13">
        <v>643.0</v>
      </c>
      <c r="Z23" s="13">
        <v>309.0</v>
      </c>
      <c r="AA23" s="13">
        <v>442.0</v>
      </c>
      <c r="AB23" s="13">
        <v>0.54</v>
      </c>
      <c r="AC23" s="13">
        <v>0.42</v>
      </c>
      <c r="AD23" s="13">
        <v>0.7</v>
      </c>
      <c r="AE23" s="13">
        <v>440.0</v>
      </c>
      <c r="AF23" s="13">
        <v>948.0</v>
      </c>
      <c r="AG23" s="13">
        <v>443.0</v>
      </c>
      <c r="AH23" s="13">
        <v>312.0</v>
      </c>
      <c r="AI23" s="13">
        <v>2397.0</v>
      </c>
      <c r="AJ23" s="11">
        <v>0.909</v>
      </c>
      <c r="AK23" s="13">
        <v>328.0</v>
      </c>
      <c r="AL23" s="14">
        <v>454.0</v>
      </c>
      <c r="AM23" s="13">
        <v>-1.12329749</v>
      </c>
      <c r="AN23" s="13">
        <v>-1.22021997</v>
      </c>
      <c r="AO23" s="13">
        <v>-1.7834774</v>
      </c>
      <c r="AP23" s="11">
        <v>-1.048783991</v>
      </c>
      <c r="AQ23" s="11">
        <v>-0.849624283</v>
      </c>
      <c r="AR23" s="11">
        <v>-1.132441698</v>
      </c>
      <c r="AS23" s="13">
        <v>96.0</v>
      </c>
      <c r="AT23" s="13">
        <v>620.0</v>
      </c>
      <c r="AU23" s="13">
        <v>236.0</v>
      </c>
      <c r="AV23" s="15">
        <v>218.0</v>
      </c>
      <c r="AW23" s="15">
        <v>0.733</v>
      </c>
    </row>
    <row r="24">
      <c r="A24" s="13" t="s">
        <v>57</v>
      </c>
      <c r="B24" s="13">
        <v>20.0</v>
      </c>
      <c r="C24" s="13">
        <v>13.0</v>
      </c>
      <c r="D24" s="13">
        <v>7.0</v>
      </c>
      <c r="E24" s="13">
        <v>0.65</v>
      </c>
      <c r="F24" s="13">
        <v>-2.3</v>
      </c>
      <c r="G24" s="13">
        <v>-6.58</v>
      </c>
      <c r="H24" s="13">
        <v>10.0</v>
      </c>
      <c r="I24" s="13">
        <v>3.0</v>
      </c>
      <c r="J24" s="13">
        <v>6.0</v>
      </c>
      <c r="K24" s="13">
        <v>4.0</v>
      </c>
      <c r="L24" s="13">
        <v>7.0</v>
      </c>
      <c r="M24" s="13">
        <v>2.0</v>
      </c>
      <c r="N24" s="13">
        <v>1486.0</v>
      </c>
      <c r="O24" s="13">
        <v>1307.0</v>
      </c>
      <c r="P24" s="13">
        <v>74.3</v>
      </c>
      <c r="Q24" s="13">
        <v>65.4</v>
      </c>
      <c r="R24" s="13">
        <v>800.0</v>
      </c>
      <c r="S24" s="13">
        <v>562.0</v>
      </c>
      <c r="T24" s="13">
        <v>0.52</v>
      </c>
      <c r="U24" s="13">
        <v>1091.0</v>
      </c>
      <c r="V24" s="13">
        <v>434.0</v>
      </c>
      <c r="W24" s="13">
        <v>750.0</v>
      </c>
      <c r="X24" s="13">
        <v>128.0</v>
      </c>
      <c r="Y24" s="13">
        <v>341.0</v>
      </c>
      <c r="Z24" s="13">
        <v>234.0</v>
      </c>
      <c r="AA24" s="13">
        <v>314.0</v>
      </c>
      <c r="AB24" s="13">
        <v>0.58</v>
      </c>
      <c r="AC24" s="13">
        <v>0.38</v>
      </c>
      <c r="AD24" s="13">
        <v>0.75</v>
      </c>
      <c r="AE24" s="13">
        <v>316.0</v>
      </c>
      <c r="AF24" s="13">
        <v>608.0</v>
      </c>
      <c r="AG24" s="13">
        <v>307.0</v>
      </c>
      <c r="AH24" s="13">
        <v>222.0</v>
      </c>
      <c r="AI24" s="13">
        <v>1627.0</v>
      </c>
      <c r="AJ24" s="11">
        <v>0.913</v>
      </c>
      <c r="AK24" s="13">
        <v>159.0</v>
      </c>
      <c r="AL24" s="14">
        <v>306.0</v>
      </c>
      <c r="AM24" s="13">
        <v>-1.21498096</v>
      </c>
      <c r="AN24" s="13">
        <v>-1.10304551</v>
      </c>
      <c r="AO24" s="13">
        <v>-1.90115537</v>
      </c>
      <c r="AP24" s="11">
        <v>-1.11485661</v>
      </c>
      <c r="AQ24" s="11">
        <v>-0.963277517</v>
      </c>
      <c r="AR24" s="11">
        <v>-1.152828735</v>
      </c>
      <c r="AS24" s="13">
        <v>42.0</v>
      </c>
      <c r="AT24" s="13">
        <v>449.0</v>
      </c>
      <c r="AU24" s="13">
        <v>143.0</v>
      </c>
      <c r="AV24" s="15">
        <v>163.0</v>
      </c>
      <c r="AW24" s="15">
        <v>0.81</v>
      </c>
    </row>
    <row r="25">
      <c r="A25" s="13" t="s">
        <v>27</v>
      </c>
      <c r="B25" s="13">
        <v>30.0</v>
      </c>
      <c r="C25" s="13">
        <v>26.0</v>
      </c>
      <c r="D25" s="13">
        <v>4.0</v>
      </c>
      <c r="E25" s="13">
        <v>0.867</v>
      </c>
      <c r="F25" s="13">
        <v>3.66</v>
      </c>
      <c r="G25" s="13">
        <v>-8.52</v>
      </c>
      <c r="H25" s="13">
        <v>18.0</v>
      </c>
      <c r="I25" s="13">
        <v>2.0</v>
      </c>
      <c r="J25" s="13">
        <v>11.0</v>
      </c>
      <c r="K25" s="13">
        <v>1.0</v>
      </c>
      <c r="L25" s="13">
        <v>10.0</v>
      </c>
      <c r="M25" s="13">
        <v>2.0</v>
      </c>
      <c r="N25" s="13">
        <v>2439.0</v>
      </c>
      <c r="O25" s="13">
        <v>2074.0</v>
      </c>
      <c r="P25" s="13">
        <v>81.3</v>
      </c>
      <c r="Q25" s="13">
        <v>69.1</v>
      </c>
      <c r="R25" s="13">
        <v>1205.0</v>
      </c>
      <c r="S25" s="13">
        <v>894.0</v>
      </c>
      <c r="T25" s="13">
        <v>0.49</v>
      </c>
      <c r="U25" s="13">
        <v>1829.0</v>
      </c>
      <c r="V25" s="13">
        <v>623.0</v>
      </c>
      <c r="W25" s="13">
        <v>1042.0</v>
      </c>
      <c r="X25" s="13">
        <v>271.0</v>
      </c>
      <c r="Y25" s="13">
        <v>787.0</v>
      </c>
      <c r="Z25" s="13">
        <v>380.0</v>
      </c>
      <c r="AA25" s="13">
        <v>515.0</v>
      </c>
      <c r="AB25" s="13">
        <v>0.6</v>
      </c>
      <c r="AC25" s="13">
        <v>0.34</v>
      </c>
      <c r="AD25" s="13">
        <v>0.74</v>
      </c>
      <c r="AE25" s="13">
        <v>547.0</v>
      </c>
      <c r="AF25" s="13">
        <v>1072.0</v>
      </c>
      <c r="AG25" s="13">
        <v>438.0</v>
      </c>
      <c r="AH25" s="13">
        <v>361.0</v>
      </c>
      <c r="AI25" s="13">
        <v>2705.0</v>
      </c>
      <c r="AJ25" s="11">
        <v>0.902</v>
      </c>
      <c r="AK25" s="13">
        <v>264.0</v>
      </c>
      <c r="AL25" s="14">
        <v>441.0</v>
      </c>
      <c r="AM25" s="13">
        <v>-1.2553399</v>
      </c>
      <c r="AN25" s="13">
        <v>-1.01188789</v>
      </c>
      <c r="AO25" s="13">
        <v>-1.88238203</v>
      </c>
      <c r="AP25" s="11">
        <v>-1.041618014</v>
      </c>
      <c r="AQ25" s="11">
        <v>-0.852666318</v>
      </c>
      <c r="AR25" s="11">
        <v>-1.116143354</v>
      </c>
      <c r="AS25" s="13">
        <v>87.0</v>
      </c>
      <c r="AT25" s="13">
        <v>808.0</v>
      </c>
      <c r="AU25" s="13">
        <v>232.0</v>
      </c>
      <c r="AV25" s="15">
        <v>209.0</v>
      </c>
      <c r="AW25" s="15">
        <v>0.768</v>
      </c>
    </row>
    <row r="26">
      <c r="A26" s="13" t="s">
        <v>326</v>
      </c>
      <c r="B26" s="13">
        <v>18.0</v>
      </c>
      <c r="C26" s="13">
        <v>4.0</v>
      </c>
      <c r="D26" s="13">
        <v>14.0</v>
      </c>
      <c r="E26" s="13">
        <v>0.222</v>
      </c>
      <c r="F26" s="13">
        <v>-11.9</v>
      </c>
      <c r="G26" s="13">
        <v>-4.99</v>
      </c>
      <c r="H26" s="13">
        <v>4.0</v>
      </c>
      <c r="I26" s="13">
        <v>10.0</v>
      </c>
      <c r="J26" s="13">
        <v>1.0</v>
      </c>
      <c r="K26" s="13">
        <v>9.0</v>
      </c>
      <c r="L26" s="13">
        <v>3.0</v>
      </c>
      <c r="M26" s="13">
        <v>5.0</v>
      </c>
      <c r="N26" s="13">
        <v>1178.0</v>
      </c>
      <c r="O26" s="13">
        <v>1302.0</v>
      </c>
      <c r="P26" s="13">
        <v>65.4444444</v>
      </c>
      <c r="Q26" s="13">
        <v>72.3</v>
      </c>
      <c r="R26" s="13">
        <v>735.0</v>
      </c>
      <c r="S26" s="13">
        <v>430.0</v>
      </c>
      <c r="T26" s="13">
        <v>0.41</v>
      </c>
      <c r="U26" s="13">
        <v>1039.0</v>
      </c>
      <c r="V26" s="13">
        <v>274.0</v>
      </c>
      <c r="W26" s="13">
        <v>567.0</v>
      </c>
      <c r="X26" s="13">
        <v>156.0</v>
      </c>
      <c r="Y26" s="13">
        <v>472.0</v>
      </c>
      <c r="Z26" s="13">
        <v>162.0</v>
      </c>
      <c r="AA26" s="13">
        <v>241.0</v>
      </c>
      <c r="AB26" s="13">
        <v>0.48</v>
      </c>
      <c r="AC26" s="13">
        <v>0.33</v>
      </c>
      <c r="AD26" s="13">
        <v>0.67</v>
      </c>
      <c r="AE26" s="13">
        <v>199.0</v>
      </c>
      <c r="AF26" s="13">
        <v>642.0</v>
      </c>
      <c r="AG26" s="13">
        <v>307.0</v>
      </c>
      <c r="AH26" s="13">
        <v>250.0</v>
      </c>
      <c r="AI26" s="13">
        <v>1530.0</v>
      </c>
      <c r="AJ26" s="11">
        <v>0.77</v>
      </c>
      <c r="AK26" s="13">
        <v>191.0</v>
      </c>
      <c r="AL26" s="14">
        <v>199.0</v>
      </c>
      <c r="AM26" s="13">
        <v>-1.01463189</v>
      </c>
      <c r="AN26" s="13">
        <v>-0.97122631</v>
      </c>
      <c r="AO26" s="13">
        <v>-1.71486277</v>
      </c>
      <c r="AP26" s="11">
        <v>-1.081939355</v>
      </c>
      <c r="AQ26" s="11">
        <v>-0.926893669</v>
      </c>
      <c r="AR26" s="11">
        <v>-1.175359474</v>
      </c>
      <c r="AS26" s="13">
        <v>55.0</v>
      </c>
      <c r="AT26" s="13">
        <v>451.0</v>
      </c>
      <c r="AU26" s="13">
        <v>90.0</v>
      </c>
      <c r="AV26" s="15">
        <v>109.0</v>
      </c>
      <c r="AW26" s="15">
        <v>0.834</v>
      </c>
    </row>
    <row r="27">
      <c r="A27" s="13" t="s">
        <v>90</v>
      </c>
      <c r="B27" s="13">
        <v>27.0</v>
      </c>
      <c r="C27" s="13">
        <v>19.0</v>
      </c>
      <c r="D27" s="13">
        <v>8.0</v>
      </c>
      <c r="E27" s="13">
        <v>0.704</v>
      </c>
      <c r="F27" s="13">
        <v>9.69</v>
      </c>
      <c r="G27" s="13">
        <v>1.22</v>
      </c>
      <c r="H27" s="13">
        <v>14.0</v>
      </c>
      <c r="I27" s="13">
        <v>6.0</v>
      </c>
      <c r="J27" s="13">
        <v>11.0</v>
      </c>
      <c r="K27" s="13">
        <v>1.0</v>
      </c>
      <c r="L27" s="13">
        <v>6.0</v>
      </c>
      <c r="M27" s="13">
        <v>6.0</v>
      </c>
      <c r="N27" s="13">
        <v>2066.0</v>
      </c>
      <c r="O27" s="13">
        <v>1809.0</v>
      </c>
      <c r="P27" s="13">
        <v>76.5185185</v>
      </c>
      <c r="Q27" s="13">
        <v>67.0</v>
      </c>
      <c r="R27" s="13">
        <v>1085.0</v>
      </c>
      <c r="S27" s="13">
        <v>723.0</v>
      </c>
      <c r="T27" s="13">
        <v>0.46</v>
      </c>
      <c r="U27" s="13">
        <v>1581.0</v>
      </c>
      <c r="V27" s="13">
        <v>510.0</v>
      </c>
      <c r="W27" s="13">
        <v>970.0</v>
      </c>
      <c r="X27" s="13">
        <v>213.0</v>
      </c>
      <c r="Y27" s="13">
        <v>611.0</v>
      </c>
      <c r="Z27" s="13">
        <v>407.0</v>
      </c>
      <c r="AA27" s="13">
        <v>551.0</v>
      </c>
      <c r="AB27" s="13">
        <v>0.53</v>
      </c>
      <c r="AC27" s="13">
        <v>0.35</v>
      </c>
      <c r="AD27" s="13">
        <v>0.74</v>
      </c>
      <c r="AE27" s="13">
        <v>369.0</v>
      </c>
      <c r="AF27" s="13">
        <v>960.0</v>
      </c>
      <c r="AG27" s="13">
        <v>461.0</v>
      </c>
      <c r="AH27" s="13">
        <v>313.0</v>
      </c>
      <c r="AI27" s="13">
        <v>2445.0</v>
      </c>
      <c r="AJ27" s="11">
        <v>0.845</v>
      </c>
      <c r="AK27" s="13">
        <v>249.0</v>
      </c>
      <c r="AL27" s="14">
        <v>387.0</v>
      </c>
      <c r="AM27" s="13">
        <v>-1.10392469</v>
      </c>
      <c r="AN27" s="13">
        <v>-1.02441572</v>
      </c>
      <c r="AO27" s="13">
        <v>-1.88440484</v>
      </c>
      <c r="AP27" s="11">
        <v>-1.053630061</v>
      </c>
      <c r="AQ27" s="11">
        <v>-0.841195471</v>
      </c>
      <c r="AR27" s="11">
        <v>-1.212105146</v>
      </c>
      <c r="AS27" s="13">
        <v>79.0</v>
      </c>
      <c r="AT27" s="13">
        <v>711.0</v>
      </c>
      <c r="AU27" s="13">
        <v>177.0</v>
      </c>
      <c r="AV27" s="15">
        <v>210.0</v>
      </c>
      <c r="AW27" s="15">
        <v>0.773</v>
      </c>
    </row>
    <row r="28">
      <c r="A28" s="13" t="s">
        <v>341</v>
      </c>
      <c r="B28" s="13">
        <v>20.0</v>
      </c>
      <c r="C28" s="13">
        <v>4.0</v>
      </c>
      <c r="D28" s="13">
        <v>16.0</v>
      </c>
      <c r="E28" s="13">
        <v>0.2</v>
      </c>
      <c r="F28" s="13">
        <v>1.15</v>
      </c>
      <c r="G28" s="13">
        <v>9.3</v>
      </c>
      <c r="H28" s="13">
        <v>2.0</v>
      </c>
      <c r="I28" s="13">
        <v>11.0</v>
      </c>
      <c r="J28" s="13">
        <v>3.0</v>
      </c>
      <c r="K28" s="13">
        <v>5.0</v>
      </c>
      <c r="L28" s="13">
        <v>0.0</v>
      </c>
      <c r="M28" s="13">
        <v>7.0</v>
      </c>
      <c r="N28" s="13">
        <v>1427.0</v>
      </c>
      <c r="O28" s="13">
        <v>1590.0</v>
      </c>
      <c r="P28" s="13">
        <v>71.35</v>
      </c>
      <c r="Q28" s="13">
        <v>79.5</v>
      </c>
      <c r="R28" s="13">
        <v>805.0</v>
      </c>
      <c r="S28" s="13">
        <v>500.0</v>
      </c>
      <c r="T28" s="13">
        <v>0.42</v>
      </c>
      <c r="U28" s="13">
        <v>1186.0</v>
      </c>
      <c r="V28" s="13">
        <v>320.0</v>
      </c>
      <c r="W28" s="13">
        <v>640.0</v>
      </c>
      <c r="X28" s="13">
        <v>180.0</v>
      </c>
      <c r="Y28" s="13">
        <v>546.0</v>
      </c>
      <c r="Z28" s="13">
        <v>247.0</v>
      </c>
      <c r="AA28" s="13">
        <v>352.0</v>
      </c>
      <c r="AB28" s="13">
        <v>0.5</v>
      </c>
      <c r="AC28" s="13">
        <v>0.33</v>
      </c>
      <c r="AD28" s="13">
        <v>0.7</v>
      </c>
      <c r="AE28" s="13">
        <v>230.0</v>
      </c>
      <c r="AF28" s="13">
        <v>666.0</v>
      </c>
      <c r="AG28" s="13">
        <v>324.0</v>
      </c>
      <c r="AH28" s="13">
        <v>274.0</v>
      </c>
      <c r="AI28" s="13">
        <v>1812.0</v>
      </c>
      <c r="AJ28" s="11">
        <v>0.788</v>
      </c>
      <c r="AK28" s="13">
        <v>183.0</v>
      </c>
      <c r="AL28" s="14">
        <v>267.0</v>
      </c>
      <c r="AM28" s="13">
        <v>-1.04981074</v>
      </c>
      <c r="AN28" s="13">
        <v>-0.96876336</v>
      </c>
      <c r="AO28" s="13">
        <v>-1.79013462</v>
      </c>
      <c r="AP28" s="11">
        <v>-1.240109762</v>
      </c>
      <c r="AQ28" s="11">
        <v>-0.893407603</v>
      </c>
      <c r="AR28" s="11">
        <v>-1.167699366</v>
      </c>
      <c r="AS28" s="13">
        <v>77.0</v>
      </c>
      <c r="AT28" s="13">
        <v>483.0</v>
      </c>
      <c r="AU28" s="13">
        <v>143.0</v>
      </c>
      <c r="AV28" s="15">
        <v>124.0</v>
      </c>
      <c r="AW28" s="15">
        <v>0.871</v>
      </c>
    </row>
    <row r="29">
      <c r="A29" s="13" t="s">
        <v>312</v>
      </c>
      <c r="B29" s="13">
        <v>18.0</v>
      </c>
      <c r="C29" s="13">
        <v>7.0</v>
      </c>
      <c r="D29" s="13">
        <v>11.0</v>
      </c>
      <c r="E29" s="13">
        <v>0.389</v>
      </c>
      <c r="F29" s="13">
        <v>-1.89</v>
      </c>
      <c r="G29" s="13">
        <v>2.66</v>
      </c>
      <c r="H29" s="13">
        <v>6.0</v>
      </c>
      <c r="I29" s="13">
        <v>10.0</v>
      </c>
      <c r="J29" s="13">
        <v>2.0</v>
      </c>
      <c r="K29" s="13">
        <v>6.0</v>
      </c>
      <c r="L29" s="13">
        <v>5.0</v>
      </c>
      <c r="M29" s="13">
        <v>5.0</v>
      </c>
      <c r="N29" s="13">
        <v>1249.0</v>
      </c>
      <c r="O29" s="13">
        <v>1331.0</v>
      </c>
      <c r="P29" s="13">
        <v>69.3888889</v>
      </c>
      <c r="Q29" s="13">
        <v>73.9</v>
      </c>
      <c r="R29" s="13">
        <v>720.0</v>
      </c>
      <c r="S29" s="13">
        <v>451.0</v>
      </c>
      <c r="T29" s="13">
        <v>0.44</v>
      </c>
      <c r="U29" s="13">
        <v>1034.0</v>
      </c>
      <c r="V29" s="13">
        <v>326.0</v>
      </c>
      <c r="W29" s="13">
        <v>641.0</v>
      </c>
      <c r="X29" s="13">
        <v>125.0</v>
      </c>
      <c r="Y29" s="13">
        <v>393.0</v>
      </c>
      <c r="Z29" s="13">
        <v>222.0</v>
      </c>
      <c r="AA29" s="13">
        <v>296.0</v>
      </c>
      <c r="AB29" s="13">
        <v>0.51</v>
      </c>
      <c r="AC29" s="13">
        <v>0.32</v>
      </c>
      <c r="AD29" s="13">
        <v>0.75</v>
      </c>
      <c r="AE29" s="13">
        <v>189.0</v>
      </c>
      <c r="AF29" s="13">
        <v>634.0</v>
      </c>
      <c r="AG29" s="13">
        <v>305.0</v>
      </c>
      <c r="AH29" s="13">
        <v>225.0</v>
      </c>
      <c r="AI29" s="13">
        <v>1555.0</v>
      </c>
      <c r="AJ29" s="11">
        <v>0.803</v>
      </c>
      <c r="AK29" s="13">
        <v>181.0</v>
      </c>
      <c r="AL29" s="14">
        <v>185.0</v>
      </c>
      <c r="AM29" s="13">
        <v>-1.06782621</v>
      </c>
      <c r="AN29" s="13">
        <v>-0.93466354</v>
      </c>
      <c r="AO29" s="13">
        <v>-1.91334226</v>
      </c>
      <c r="AP29" s="11">
        <v>-1.163950773</v>
      </c>
      <c r="AQ29" s="11">
        <v>-0.907665957</v>
      </c>
      <c r="AR29" s="11">
        <v>-1.098221253</v>
      </c>
      <c r="AS29" s="13">
        <v>53.0</v>
      </c>
      <c r="AT29" s="13">
        <v>453.0</v>
      </c>
      <c r="AU29" s="13">
        <v>97.0</v>
      </c>
      <c r="AV29" s="15">
        <v>88.0</v>
      </c>
      <c r="AW29" s="15">
        <v>0.861</v>
      </c>
    </row>
    <row r="30">
      <c r="A30" s="13" t="s">
        <v>251</v>
      </c>
      <c r="B30" s="13">
        <v>25.0</v>
      </c>
      <c r="C30" s="13">
        <v>14.0</v>
      </c>
      <c r="D30" s="13">
        <v>11.0</v>
      </c>
      <c r="E30" s="13">
        <v>0.56</v>
      </c>
      <c r="F30" s="13">
        <v>0.67</v>
      </c>
      <c r="G30" s="13">
        <v>-1.66</v>
      </c>
      <c r="H30" s="13">
        <v>10.0</v>
      </c>
      <c r="I30" s="13">
        <v>8.0</v>
      </c>
      <c r="J30" s="13">
        <v>4.0</v>
      </c>
      <c r="K30" s="13">
        <v>7.0</v>
      </c>
      <c r="L30" s="13">
        <v>10.0</v>
      </c>
      <c r="M30" s="13">
        <v>3.0</v>
      </c>
      <c r="N30" s="13">
        <v>1963.0</v>
      </c>
      <c r="O30" s="13">
        <v>1886.0</v>
      </c>
      <c r="P30" s="13">
        <v>78.52</v>
      </c>
      <c r="Q30" s="13">
        <v>75.4</v>
      </c>
      <c r="R30" s="13">
        <v>1010.0</v>
      </c>
      <c r="S30" s="13">
        <v>702.0</v>
      </c>
      <c r="T30" s="13">
        <v>0.42</v>
      </c>
      <c r="U30" s="13">
        <v>1662.0</v>
      </c>
      <c r="V30" s="13">
        <v>495.0</v>
      </c>
      <c r="W30" s="13">
        <v>1018.0</v>
      </c>
      <c r="X30" s="13">
        <v>207.0</v>
      </c>
      <c r="Y30" s="13">
        <v>644.0</v>
      </c>
      <c r="Z30" s="13">
        <v>352.0</v>
      </c>
      <c r="AA30" s="13">
        <v>477.0</v>
      </c>
      <c r="AB30" s="13">
        <v>0.49</v>
      </c>
      <c r="AC30" s="13">
        <v>0.32</v>
      </c>
      <c r="AD30" s="13">
        <v>0.74</v>
      </c>
      <c r="AE30" s="13">
        <v>316.0</v>
      </c>
      <c r="AF30" s="13">
        <v>957.0</v>
      </c>
      <c r="AG30" s="13">
        <v>429.0</v>
      </c>
      <c r="AH30" s="13">
        <v>251.0</v>
      </c>
      <c r="AI30" s="13">
        <v>2390.0</v>
      </c>
      <c r="AJ30" s="11">
        <v>0.821</v>
      </c>
      <c r="AK30" s="13">
        <v>313.0</v>
      </c>
      <c r="AL30" s="14">
        <v>348.0</v>
      </c>
      <c r="AM30" s="13">
        <v>-1.02093578</v>
      </c>
      <c r="AN30" s="13">
        <v>-0.94454427</v>
      </c>
      <c r="AO30" s="13">
        <v>-1.88258973</v>
      </c>
      <c r="AP30" s="11">
        <v>-1.125887245</v>
      </c>
      <c r="AQ30" s="11">
        <v>-0.859543694</v>
      </c>
      <c r="AR30" s="11">
        <v>-1.157045401</v>
      </c>
      <c r="AS30" s="13">
        <v>51.0</v>
      </c>
      <c r="AT30" s="13">
        <v>644.0</v>
      </c>
      <c r="AU30" s="13">
        <v>181.0</v>
      </c>
      <c r="AV30" s="15">
        <v>167.0</v>
      </c>
      <c r="AW30" s="15">
        <v>0.811</v>
      </c>
    </row>
    <row r="31">
      <c r="A31" s="13" t="s">
        <v>162</v>
      </c>
      <c r="B31" s="13">
        <v>28.0</v>
      </c>
      <c r="C31" s="13">
        <v>12.0</v>
      </c>
      <c r="D31" s="13">
        <v>16.0</v>
      </c>
      <c r="E31" s="13">
        <v>0.429</v>
      </c>
      <c r="F31" s="13">
        <v>0.67</v>
      </c>
      <c r="G31" s="13">
        <v>1.51</v>
      </c>
      <c r="H31" s="13">
        <v>6.0</v>
      </c>
      <c r="I31" s="13">
        <v>12.0</v>
      </c>
      <c r="J31" s="13">
        <v>8.0</v>
      </c>
      <c r="K31" s="13">
        <v>6.0</v>
      </c>
      <c r="L31" s="13">
        <v>2.0</v>
      </c>
      <c r="M31" s="13">
        <v>9.0</v>
      </c>
      <c r="N31" s="13">
        <v>1948.0</v>
      </c>
      <c r="O31" s="13">
        <v>1864.0</v>
      </c>
      <c r="P31" s="13">
        <v>69.5714286</v>
      </c>
      <c r="Q31" s="13">
        <v>66.6</v>
      </c>
      <c r="R31" s="13">
        <v>1130.0</v>
      </c>
      <c r="S31" s="13">
        <v>736.0</v>
      </c>
      <c r="T31" s="13">
        <v>0.45</v>
      </c>
      <c r="U31" s="13">
        <v>1636.0</v>
      </c>
      <c r="V31" s="13">
        <v>544.0</v>
      </c>
      <c r="W31" s="13">
        <v>1033.0</v>
      </c>
      <c r="X31" s="13">
        <v>192.0</v>
      </c>
      <c r="Y31" s="13">
        <v>603.0</v>
      </c>
      <c r="Z31" s="13">
        <v>284.0</v>
      </c>
      <c r="AA31" s="13">
        <v>393.0</v>
      </c>
      <c r="AB31" s="13">
        <v>0.53</v>
      </c>
      <c r="AC31" s="13">
        <v>0.32</v>
      </c>
      <c r="AD31" s="13">
        <v>0.72</v>
      </c>
      <c r="AE31" s="13">
        <v>382.0</v>
      </c>
      <c r="AF31" s="13">
        <v>1033.0</v>
      </c>
      <c r="AG31" s="13">
        <v>455.0</v>
      </c>
      <c r="AH31" s="13">
        <v>346.0</v>
      </c>
      <c r="AI31" s="13">
        <v>2375.0</v>
      </c>
      <c r="AJ31" s="11">
        <v>0.82</v>
      </c>
      <c r="AK31" s="13">
        <v>284.0</v>
      </c>
      <c r="AL31" s="14">
        <v>336.0</v>
      </c>
      <c r="AM31" s="13">
        <v>-1.10570579</v>
      </c>
      <c r="AN31" s="13">
        <v>-0.93566796</v>
      </c>
      <c r="AO31" s="13">
        <v>-1.84355963</v>
      </c>
      <c r="AP31" s="11">
        <v>-0.987178874</v>
      </c>
      <c r="AQ31" s="11">
        <v>-0.93479848</v>
      </c>
      <c r="AR31" s="11">
        <v>-1.086987577</v>
      </c>
      <c r="AS31" s="13">
        <v>98.0</v>
      </c>
      <c r="AT31" s="13">
        <v>749.0</v>
      </c>
      <c r="AU31" s="13">
        <v>144.0</v>
      </c>
      <c r="AV31" s="15">
        <v>192.0</v>
      </c>
      <c r="AW31" s="15">
        <v>0.789</v>
      </c>
    </row>
    <row r="32">
      <c r="A32" s="13" t="s">
        <v>48</v>
      </c>
      <c r="B32" s="13">
        <v>27.0</v>
      </c>
      <c r="C32" s="13">
        <v>20.0</v>
      </c>
      <c r="D32" s="13">
        <v>7.0</v>
      </c>
      <c r="E32" s="13">
        <v>0.741</v>
      </c>
      <c r="F32" s="13">
        <v>14.59</v>
      </c>
      <c r="G32" s="13">
        <v>6.63</v>
      </c>
      <c r="H32" s="13">
        <v>10.0</v>
      </c>
      <c r="I32" s="13">
        <v>3.0</v>
      </c>
      <c r="J32" s="13">
        <v>11.0</v>
      </c>
      <c r="K32" s="13">
        <v>2.0</v>
      </c>
      <c r="L32" s="13">
        <v>7.0</v>
      </c>
      <c r="M32" s="13">
        <v>2.0</v>
      </c>
      <c r="N32" s="13">
        <v>2109.0</v>
      </c>
      <c r="O32" s="13">
        <v>1853.0</v>
      </c>
      <c r="P32" s="13">
        <v>78.1111111</v>
      </c>
      <c r="Q32" s="13">
        <v>68.6</v>
      </c>
      <c r="R32" s="13">
        <v>1095.0</v>
      </c>
      <c r="S32" s="13">
        <v>776.0</v>
      </c>
      <c r="T32" s="13">
        <v>0.48</v>
      </c>
      <c r="U32" s="13">
        <v>1608.0</v>
      </c>
      <c r="V32" s="13">
        <v>540.0</v>
      </c>
      <c r="W32" s="13">
        <v>975.0</v>
      </c>
      <c r="X32" s="13">
        <v>236.0</v>
      </c>
      <c r="Y32" s="13">
        <v>633.0</v>
      </c>
      <c r="Z32" s="13">
        <v>321.0</v>
      </c>
      <c r="AA32" s="13">
        <v>443.0</v>
      </c>
      <c r="AB32" s="13">
        <v>0.55</v>
      </c>
      <c r="AC32" s="13">
        <v>0.37</v>
      </c>
      <c r="AD32" s="13">
        <v>0.73</v>
      </c>
      <c r="AE32" s="13">
        <v>436.0</v>
      </c>
      <c r="AF32" s="13">
        <v>1058.0</v>
      </c>
      <c r="AG32" s="13">
        <v>486.0</v>
      </c>
      <c r="AH32" s="13">
        <v>356.0</v>
      </c>
      <c r="AI32" s="13">
        <v>2407.0</v>
      </c>
      <c r="AJ32" s="11">
        <v>0.876</v>
      </c>
      <c r="AK32" s="13">
        <v>255.0</v>
      </c>
      <c r="AL32" s="14">
        <v>306.0</v>
      </c>
      <c r="AM32" s="13">
        <v>-1.16286728</v>
      </c>
      <c r="AN32" s="13">
        <v>-1.09558514</v>
      </c>
      <c r="AO32" s="13">
        <v>-1.84855641</v>
      </c>
      <c r="AP32" s="11">
        <v>-0.993676889</v>
      </c>
      <c r="AQ32" s="11">
        <v>-0.832340781</v>
      </c>
      <c r="AR32" s="11">
        <v>-1.116875251</v>
      </c>
      <c r="AS32" s="13">
        <v>75.0</v>
      </c>
      <c r="AT32" s="13">
        <v>803.0</v>
      </c>
      <c r="AU32" s="13">
        <v>124.0</v>
      </c>
      <c r="AV32" s="15">
        <v>182.0</v>
      </c>
      <c r="AW32" s="15">
        <v>0.768</v>
      </c>
    </row>
    <row r="33">
      <c r="A33" s="13" t="s">
        <v>38</v>
      </c>
      <c r="B33" s="13">
        <v>21.0</v>
      </c>
      <c r="C33" s="13">
        <v>15.0</v>
      </c>
      <c r="D33" s="13">
        <v>6.0</v>
      </c>
      <c r="E33" s="13">
        <v>0.714</v>
      </c>
      <c r="F33" s="13">
        <v>0.05</v>
      </c>
      <c r="G33" s="13">
        <v>-6.7</v>
      </c>
      <c r="H33" s="13">
        <v>10.0</v>
      </c>
      <c r="I33" s="13">
        <v>4.0</v>
      </c>
      <c r="J33" s="13">
        <v>10.0</v>
      </c>
      <c r="K33" s="13">
        <v>1.0</v>
      </c>
      <c r="L33" s="13">
        <v>5.0</v>
      </c>
      <c r="M33" s="13">
        <v>5.0</v>
      </c>
      <c r="N33" s="13">
        <v>1761.0</v>
      </c>
      <c r="O33" s="13">
        <v>1571.0</v>
      </c>
      <c r="P33" s="13">
        <v>83.8571429</v>
      </c>
      <c r="Q33" s="13">
        <v>74.8</v>
      </c>
      <c r="R33" s="13">
        <v>840.0</v>
      </c>
      <c r="S33" s="13">
        <v>609.0</v>
      </c>
      <c r="T33" s="13">
        <v>0.47</v>
      </c>
      <c r="U33" s="13">
        <v>1300.0</v>
      </c>
      <c r="V33" s="13">
        <v>411.0</v>
      </c>
      <c r="W33" s="13">
        <v>785.0</v>
      </c>
      <c r="X33" s="13">
        <v>198.0</v>
      </c>
      <c r="Y33" s="13">
        <v>515.0</v>
      </c>
      <c r="Z33" s="13">
        <v>345.0</v>
      </c>
      <c r="AA33" s="13">
        <v>456.0</v>
      </c>
      <c r="AB33" s="13">
        <v>0.52</v>
      </c>
      <c r="AC33" s="13">
        <v>0.38</v>
      </c>
      <c r="AD33" s="13">
        <v>0.76</v>
      </c>
      <c r="AE33" s="13">
        <v>327.0</v>
      </c>
      <c r="AF33" s="13">
        <v>845.0</v>
      </c>
      <c r="AG33" s="13">
        <v>347.0</v>
      </c>
      <c r="AH33" s="13">
        <v>319.0</v>
      </c>
      <c r="AI33" s="13">
        <v>2075.0</v>
      </c>
      <c r="AJ33" s="11">
        <v>0.849</v>
      </c>
      <c r="AK33" s="13">
        <v>220.0</v>
      </c>
      <c r="AL33" s="14">
        <v>282.0</v>
      </c>
      <c r="AM33" s="13">
        <v>-1.09929226</v>
      </c>
      <c r="AN33" s="13">
        <v>-1.12978499</v>
      </c>
      <c r="AO33" s="13">
        <v>-1.93012597</v>
      </c>
      <c r="AP33" s="11">
        <v>-1.064004472</v>
      </c>
      <c r="AQ33" s="11">
        <v>-0.71903657</v>
      </c>
      <c r="AR33" s="11">
        <v>-1.154172736</v>
      </c>
      <c r="AS33" s="13">
        <v>75.0</v>
      </c>
      <c r="AT33" s="13">
        <v>625.0</v>
      </c>
      <c r="AU33" s="13">
        <v>143.0</v>
      </c>
      <c r="AV33" s="15">
        <v>139.0</v>
      </c>
      <c r="AW33" s="15">
        <v>0.761</v>
      </c>
    </row>
    <row r="34">
      <c r="A34" s="13" t="s">
        <v>185</v>
      </c>
      <c r="B34" s="13">
        <v>12.0</v>
      </c>
      <c r="C34" s="13">
        <v>5.0</v>
      </c>
      <c r="D34" s="13">
        <v>7.0</v>
      </c>
      <c r="E34" s="13">
        <v>0.417</v>
      </c>
      <c r="F34" s="13">
        <v>-6.22</v>
      </c>
      <c r="G34" s="13">
        <v>-3.81</v>
      </c>
      <c r="H34" s="13">
        <v>4.0</v>
      </c>
      <c r="I34" s="13">
        <v>6.0</v>
      </c>
      <c r="J34" s="13">
        <v>2.0</v>
      </c>
      <c r="K34" s="13">
        <v>3.0</v>
      </c>
      <c r="L34" s="13">
        <v>3.0</v>
      </c>
      <c r="M34" s="13">
        <v>4.0</v>
      </c>
      <c r="N34" s="13">
        <v>899.0</v>
      </c>
      <c r="O34" s="13">
        <v>928.0</v>
      </c>
      <c r="P34" s="13">
        <v>74.9166667</v>
      </c>
      <c r="Q34" s="13">
        <v>77.3</v>
      </c>
      <c r="R34" s="13">
        <v>480.0</v>
      </c>
      <c r="S34" s="13">
        <v>311.0</v>
      </c>
      <c r="T34" s="13">
        <v>0.46</v>
      </c>
      <c r="U34" s="13">
        <v>683.0</v>
      </c>
      <c r="V34" s="13">
        <v>223.0</v>
      </c>
      <c r="W34" s="13">
        <v>416.0</v>
      </c>
      <c r="X34" s="13">
        <v>88.0</v>
      </c>
      <c r="Y34" s="13">
        <v>267.0</v>
      </c>
      <c r="Z34" s="13">
        <v>189.0</v>
      </c>
      <c r="AA34" s="13">
        <v>248.0</v>
      </c>
      <c r="AB34" s="13">
        <v>0.54</v>
      </c>
      <c r="AC34" s="13">
        <v>0.33</v>
      </c>
      <c r="AD34" s="13">
        <v>0.76</v>
      </c>
      <c r="AE34" s="13">
        <v>144.0</v>
      </c>
      <c r="AF34" s="13">
        <v>402.0</v>
      </c>
      <c r="AG34" s="13">
        <v>209.0</v>
      </c>
      <c r="AH34" s="13">
        <v>152.0</v>
      </c>
      <c r="AI34" s="13">
        <v>1083.0</v>
      </c>
      <c r="AJ34" s="11">
        <v>0.83</v>
      </c>
      <c r="AK34" s="13">
        <v>78.0</v>
      </c>
      <c r="AL34" s="14">
        <v>138.0</v>
      </c>
      <c r="AM34" s="13">
        <v>-1.12551824</v>
      </c>
      <c r="AN34" s="13">
        <v>-0.96852147</v>
      </c>
      <c r="AO34" s="13">
        <v>-1.94420262</v>
      </c>
      <c r="AP34" s="11">
        <v>-1.03679163</v>
      </c>
      <c r="AQ34" s="11">
        <v>-0.909308464</v>
      </c>
      <c r="AR34" s="11">
        <v>-1.257156657</v>
      </c>
      <c r="AS34" s="13">
        <v>42.0</v>
      </c>
      <c r="AT34" s="13">
        <v>324.0</v>
      </c>
      <c r="AU34" s="13">
        <v>70.0</v>
      </c>
      <c r="AV34" s="15">
        <v>68.0</v>
      </c>
      <c r="AW34" s="15">
        <v>0.826</v>
      </c>
    </row>
    <row r="35">
      <c r="A35" s="13" t="s">
        <v>139</v>
      </c>
      <c r="B35" s="13">
        <v>25.0</v>
      </c>
      <c r="C35" s="13">
        <v>16.0</v>
      </c>
      <c r="D35" s="13">
        <v>9.0</v>
      </c>
      <c r="E35" s="13">
        <v>0.64</v>
      </c>
      <c r="F35" s="13">
        <v>7.14</v>
      </c>
      <c r="G35" s="13">
        <v>-0.95</v>
      </c>
      <c r="H35" s="13">
        <v>12.0</v>
      </c>
      <c r="I35" s="13">
        <v>5.0</v>
      </c>
      <c r="J35" s="13">
        <v>8.0</v>
      </c>
      <c r="K35" s="13">
        <v>3.0</v>
      </c>
      <c r="L35" s="13">
        <v>5.0</v>
      </c>
      <c r="M35" s="13">
        <v>3.0</v>
      </c>
      <c r="N35" s="13">
        <v>2034.0</v>
      </c>
      <c r="O35" s="13">
        <v>1823.0</v>
      </c>
      <c r="P35" s="13">
        <v>81.36</v>
      </c>
      <c r="Q35" s="13">
        <v>72.9</v>
      </c>
      <c r="R35" s="13">
        <v>1010.0</v>
      </c>
      <c r="S35" s="13">
        <v>766.0</v>
      </c>
      <c r="T35" s="13">
        <v>0.46</v>
      </c>
      <c r="U35" s="13">
        <v>1662.0</v>
      </c>
      <c r="V35" s="13">
        <v>591.0</v>
      </c>
      <c r="W35" s="13">
        <v>1144.0</v>
      </c>
      <c r="X35" s="13">
        <v>175.0</v>
      </c>
      <c r="Y35" s="13">
        <v>518.0</v>
      </c>
      <c r="Z35" s="13">
        <v>327.0</v>
      </c>
      <c r="AA35" s="13">
        <v>487.0</v>
      </c>
      <c r="AB35" s="13">
        <v>0.52</v>
      </c>
      <c r="AC35" s="13">
        <v>0.34</v>
      </c>
      <c r="AD35" s="13">
        <v>0.67</v>
      </c>
      <c r="AE35" s="13">
        <v>397.0</v>
      </c>
      <c r="AF35" s="13">
        <v>1094.0</v>
      </c>
      <c r="AG35" s="13">
        <v>442.0</v>
      </c>
      <c r="AH35" s="13">
        <v>347.0</v>
      </c>
      <c r="AI35" s="13">
        <v>2496.0</v>
      </c>
      <c r="AJ35" s="11">
        <v>0.815</v>
      </c>
      <c r="AK35" s="13">
        <v>370.0</v>
      </c>
      <c r="AL35" s="14">
        <v>327.0</v>
      </c>
      <c r="AM35" s="13">
        <v>-1.08468207</v>
      </c>
      <c r="AN35" s="13">
        <v>-0.99276425</v>
      </c>
      <c r="AO35" s="13">
        <v>-1.71297172</v>
      </c>
      <c r="AP35" s="11">
        <v>-1.041946305</v>
      </c>
      <c r="AQ35" s="11">
        <v>-0.723076941</v>
      </c>
      <c r="AR35" s="11">
        <v>-1.254977143</v>
      </c>
      <c r="AS35" s="13">
        <v>103.0</v>
      </c>
      <c r="AT35" s="13">
        <v>724.0</v>
      </c>
      <c r="AU35" s="13">
        <v>199.0</v>
      </c>
      <c r="AV35" s="15">
        <v>128.0</v>
      </c>
      <c r="AW35" s="15">
        <v>0.766</v>
      </c>
    </row>
    <row r="36">
      <c r="A36" s="13" t="s">
        <v>343</v>
      </c>
      <c r="B36" s="13">
        <v>25.0</v>
      </c>
      <c r="C36" s="13">
        <v>10.0</v>
      </c>
      <c r="D36" s="13">
        <v>15.0</v>
      </c>
      <c r="E36" s="13">
        <v>0.4</v>
      </c>
      <c r="F36" s="13">
        <v>5.06</v>
      </c>
      <c r="G36" s="13">
        <v>10.22</v>
      </c>
      <c r="H36" s="13">
        <v>8.0</v>
      </c>
      <c r="I36" s="13">
        <v>12.0</v>
      </c>
      <c r="J36" s="13">
        <v>8.0</v>
      </c>
      <c r="K36" s="13">
        <v>4.0</v>
      </c>
      <c r="L36" s="13">
        <v>1.0</v>
      </c>
      <c r="M36" s="13">
        <v>9.0</v>
      </c>
      <c r="N36" s="13">
        <v>1588.0</v>
      </c>
      <c r="O36" s="13">
        <v>1717.0</v>
      </c>
      <c r="P36" s="13">
        <v>63.52</v>
      </c>
      <c r="Q36" s="13">
        <v>68.7</v>
      </c>
      <c r="R36" s="13">
        <v>1015.0</v>
      </c>
      <c r="S36" s="13">
        <v>572.0</v>
      </c>
      <c r="T36" s="13">
        <v>0.41</v>
      </c>
      <c r="U36" s="13">
        <v>1393.0</v>
      </c>
      <c r="V36" s="13">
        <v>393.0</v>
      </c>
      <c r="W36" s="13">
        <v>839.0</v>
      </c>
      <c r="X36" s="13">
        <v>179.0</v>
      </c>
      <c r="Y36" s="13">
        <v>554.0</v>
      </c>
      <c r="Z36" s="13">
        <v>265.0</v>
      </c>
      <c r="AA36" s="13">
        <v>410.0</v>
      </c>
      <c r="AB36" s="13">
        <v>0.47</v>
      </c>
      <c r="AC36" s="13">
        <v>0.32</v>
      </c>
      <c r="AD36" s="13">
        <v>0.65</v>
      </c>
      <c r="AE36" s="13">
        <v>308.0</v>
      </c>
      <c r="AF36" s="13">
        <v>807.0</v>
      </c>
      <c r="AG36" s="13">
        <v>406.0</v>
      </c>
      <c r="AH36" s="13">
        <v>286.0</v>
      </c>
      <c r="AI36" s="13">
        <v>2089.0</v>
      </c>
      <c r="AJ36" s="11">
        <v>0.76</v>
      </c>
      <c r="AK36" s="13">
        <v>230.0</v>
      </c>
      <c r="AL36" s="14">
        <v>307.0</v>
      </c>
      <c r="AM36" s="13">
        <v>-0.98349373</v>
      </c>
      <c r="AN36" s="13">
        <v>-0.94946969</v>
      </c>
      <c r="AO36" s="13">
        <v>-1.64889658</v>
      </c>
      <c r="AP36" s="11">
        <v>-1.166304703</v>
      </c>
      <c r="AQ36" s="11">
        <v>-0.882269468</v>
      </c>
      <c r="AR36" s="11">
        <v>-1.149305091</v>
      </c>
      <c r="AS36" s="13">
        <v>51.0</v>
      </c>
      <c r="AT36" s="13">
        <v>577.0</v>
      </c>
      <c r="AU36" s="13">
        <v>139.0</v>
      </c>
      <c r="AV36" s="15">
        <v>168.0</v>
      </c>
      <c r="AW36" s="15">
        <v>0.835</v>
      </c>
    </row>
    <row r="37">
      <c r="A37" s="13" t="s">
        <v>318</v>
      </c>
      <c r="B37" s="13">
        <v>24.0</v>
      </c>
      <c r="C37" s="13">
        <v>4.0</v>
      </c>
      <c r="D37" s="13">
        <v>20.0</v>
      </c>
      <c r="E37" s="13">
        <v>0.167</v>
      </c>
      <c r="F37" s="13">
        <v>-14.2</v>
      </c>
      <c r="G37" s="13">
        <v>-2.16</v>
      </c>
      <c r="H37" s="13">
        <v>1.0</v>
      </c>
      <c r="I37" s="13">
        <v>15.0</v>
      </c>
      <c r="J37" s="13">
        <v>3.0</v>
      </c>
      <c r="K37" s="13">
        <v>8.0</v>
      </c>
      <c r="L37" s="13">
        <v>0.0</v>
      </c>
      <c r="M37" s="13">
        <v>11.0</v>
      </c>
      <c r="N37" s="13">
        <v>1477.0</v>
      </c>
      <c r="O37" s="13">
        <v>1700.0</v>
      </c>
      <c r="P37" s="13">
        <v>61.5416667</v>
      </c>
      <c r="Q37" s="13">
        <v>70.8</v>
      </c>
      <c r="R37" s="13">
        <v>965.0</v>
      </c>
      <c r="S37" s="13">
        <v>520.0</v>
      </c>
      <c r="T37" s="13">
        <v>0.4</v>
      </c>
      <c r="U37" s="13">
        <v>1316.0</v>
      </c>
      <c r="V37" s="13">
        <v>363.0</v>
      </c>
      <c r="W37" s="13">
        <v>825.0</v>
      </c>
      <c r="X37" s="13">
        <v>157.0</v>
      </c>
      <c r="Y37" s="13">
        <v>491.0</v>
      </c>
      <c r="Z37" s="13">
        <v>280.0</v>
      </c>
      <c r="AA37" s="13">
        <v>388.0</v>
      </c>
      <c r="AB37" s="13">
        <v>0.44</v>
      </c>
      <c r="AC37" s="13">
        <v>0.32</v>
      </c>
      <c r="AD37" s="13">
        <v>0.72</v>
      </c>
      <c r="AE37" s="13">
        <v>299.0</v>
      </c>
      <c r="AF37" s="13">
        <v>778.0</v>
      </c>
      <c r="AG37" s="13">
        <v>446.0</v>
      </c>
      <c r="AH37" s="13">
        <v>332.0</v>
      </c>
      <c r="AI37" s="13">
        <v>2036.0</v>
      </c>
      <c r="AJ37" s="11">
        <v>0.725</v>
      </c>
      <c r="AK37" s="13">
        <v>187.0</v>
      </c>
      <c r="AL37" s="14">
        <v>308.0</v>
      </c>
      <c r="AM37" s="13">
        <v>-0.92383345</v>
      </c>
      <c r="AN37" s="13">
        <v>-0.93962811</v>
      </c>
      <c r="AO37" s="13">
        <v>-1.84101661</v>
      </c>
      <c r="AP37" s="11">
        <v>-1.055492257</v>
      </c>
      <c r="AQ37" s="11">
        <v>-0.891003097</v>
      </c>
      <c r="AR37" s="11">
        <v>-1.161417287</v>
      </c>
      <c r="AS37" s="13">
        <v>84.0</v>
      </c>
      <c r="AT37" s="13">
        <v>591.0</v>
      </c>
      <c r="AU37" s="13">
        <v>149.0</v>
      </c>
      <c r="AV37" s="15">
        <v>159.0</v>
      </c>
      <c r="AW37" s="15">
        <v>0.79</v>
      </c>
    </row>
    <row r="38">
      <c r="A38" s="13" t="s">
        <v>142</v>
      </c>
      <c r="B38" s="13">
        <v>26.0</v>
      </c>
      <c r="C38" s="13">
        <v>15.0</v>
      </c>
      <c r="D38" s="13">
        <v>11.0</v>
      </c>
      <c r="E38" s="13">
        <v>0.577</v>
      </c>
      <c r="F38" s="13">
        <v>-0.82</v>
      </c>
      <c r="G38" s="13">
        <v>-3.07</v>
      </c>
      <c r="H38" s="13">
        <v>11.0</v>
      </c>
      <c r="I38" s="13">
        <v>7.0</v>
      </c>
      <c r="J38" s="13">
        <v>9.0</v>
      </c>
      <c r="K38" s="13">
        <v>2.0</v>
      </c>
      <c r="L38" s="13">
        <v>6.0</v>
      </c>
      <c r="M38" s="13">
        <v>8.0</v>
      </c>
      <c r="N38" s="13">
        <v>1811.0</v>
      </c>
      <c r="O38" s="13">
        <v>1665.0</v>
      </c>
      <c r="P38" s="13">
        <v>69.6538462</v>
      </c>
      <c r="Q38" s="13">
        <v>64.0</v>
      </c>
      <c r="R38" s="13">
        <v>1045.0</v>
      </c>
      <c r="S38" s="13">
        <v>684.0</v>
      </c>
      <c r="T38" s="13">
        <v>0.45</v>
      </c>
      <c r="U38" s="13">
        <v>1531.0</v>
      </c>
      <c r="V38" s="13">
        <v>538.0</v>
      </c>
      <c r="W38" s="13">
        <v>1117.0</v>
      </c>
      <c r="X38" s="13">
        <v>146.0</v>
      </c>
      <c r="Y38" s="13">
        <v>414.0</v>
      </c>
      <c r="Z38" s="13">
        <v>297.0</v>
      </c>
      <c r="AA38" s="13">
        <v>416.0</v>
      </c>
      <c r="AB38" s="13">
        <v>0.48</v>
      </c>
      <c r="AC38" s="13">
        <v>0.35</v>
      </c>
      <c r="AD38" s="13">
        <v>0.71</v>
      </c>
      <c r="AE38" s="13">
        <v>365.0</v>
      </c>
      <c r="AF38" s="13">
        <v>959.0</v>
      </c>
      <c r="AG38" s="13">
        <v>498.0</v>
      </c>
      <c r="AH38" s="13">
        <v>338.0</v>
      </c>
      <c r="AI38" s="13">
        <v>2285.0</v>
      </c>
      <c r="AJ38" s="11">
        <v>0.793</v>
      </c>
      <c r="AK38" s="13">
        <v>348.0</v>
      </c>
      <c r="AL38" s="14">
        <v>369.0</v>
      </c>
      <c r="AM38" s="13">
        <v>-1.01127695</v>
      </c>
      <c r="AN38" s="13">
        <v>-1.03631159</v>
      </c>
      <c r="AO38" s="13">
        <v>-1.82135465</v>
      </c>
      <c r="AP38" s="11">
        <v>-1.059150296</v>
      </c>
      <c r="AQ38" s="11">
        <v>-0.864824557</v>
      </c>
      <c r="AR38" s="11">
        <v>-1.157626844</v>
      </c>
      <c r="AS38" s="13">
        <v>78.0</v>
      </c>
      <c r="AT38" s="13">
        <v>611.0</v>
      </c>
      <c r="AU38" s="13">
        <v>167.0</v>
      </c>
      <c r="AV38" s="15">
        <v>202.0</v>
      </c>
      <c r="AW38" s="15">
        <v>0.758</v>
      </c>
    </row>
    <row r="39">
      <c r="A39" s="13" t="s">
        <v>246</v>
      </c>
      <c r="B39" s="13">
        <v>16.0</v>
      </c>
      <c r="C39" s="13">
        <v>6.0</v>
      </c>
      <c r="D39" s="13">
        <v>10.0</v>
      </c>
      <c r="E39" s="13">
        <v>0.375</v>
      </c>
      <c r="F39" s="13">
        <v>-6.95</v>
      </c>
      <c r="G39" s="13">
        <v>-3.69</v>
      </c>
      <c r="H39" s="13">
        <v>5.0</v>
      </c>
      <c r="I39" s="13">
        <v>9.0</v>
      </c>
      <c r="J39" s="13">
        <v>5.0</v>
      </c>
      <c r="K39" s="13">
        <v>4.0</v>
      </c>
      <c r="L39" s="13">
        <v>1.0</v>
      </c>
      <c r="M39" s="13">
        <v>5.0</v>
      </c>
      <c r="N39" s="13">
        <v>1232.0</v>
      </c>
      <c r="O39" s="13">
        <v>1257.0</v>
      </c>
      <c r="P39" s="13">
        <v>77.0</v>
      </c>
      <c r="Q39" s="13">
        <v>78.6</v>
      </c>
      <c r="R39" s="13">
        <v>645.0</v>
      </c>
      <c r="S39" s="13">
        <v>430.0</v>
      </c>
      <c r="T39" s="13">
        <v>0.45</v>
      </c>
      <c r="U39" s="13">
        <v>951.0</v>
      </c>
      <c r="V39" s="13">
        <v>299.0</v>
      </c>
      <c r="W39" s="13">
        <v>610.0</v>
      </c>
      <c r="X39" s="13">
        <v>131.0</v>
      </c>
      <c r="Y39" s="13">
        <v>341.0</v>
      </c>
      <c r="Z39" s="13">
        <v>241.0</v>
      </c>
      <c r="AA39" s="13">
        <v>326.0</v>
      </c>
      <c r="AB39" s="13">
        <v>0.49</v>
      </c>
      <c r="AC39" s="13">
        <v>0.38</v>
      </c>
      <c r="AD39" s="13">
        <v>0.74</v>
      </c>
      <c r="AE39" s="13">
        <v>218.0</v>
      </c>
      <c r="AF39" s="13">
        <v>526.0</v>
      </c>
      <c r="AG39" s="13">
        <v>271.0</v>
      </c>
      <c r="AH39" s="13">
        <v>205.0</v>
      </c>
      <c r="AI39" s="13">
        <v>1482.0</v>
      </c>
      <c r="AJ39" s="11">
        <v>0.831</v>
      </c>
      <c r="AK39" s="13">
        <v>140.0</v>
      </c>
      <c r="AL39" s="14">
        <v>222.0</v>
      </c>
      <c r="AM39" s="13">
        <v>-1.02915872</v>
      </c>
      <c r="AN39" s="13">
        <v>-1.12889814</v>
      </c>
      <c r="AO39" s="13">
        <v>-1.8859529</v>
      </c>
      <c r="AP39" s="11">
        <v>-1.134254716</v>
      </c>
      <c r="AQ39" s="11">
        <v>-0.990079625</v>
      </c>
      <c r="AR39" s="11">
        <v>-1.162296578</v>
      </c>
      <c r="AS39" s="13">
        <v>32.0</v>
      </c>
      <c r="AT39" s="13">
        <v>386.0</v>
      </c>
      <c r="AU39" s="13">
        <v>107.0</v>
      </c>
      <c r="AV39" s="15">
        <v>115.0</v>
      </c>
      <c r="AW39" s="15">
        <v>0.854</v>
      </c>
    </row>
    <row r="40">
      <c r="A40" s="13" t="s">
        <v>330</v>
      </c>
      <c r="B40" s="13">
        <v>22.0</v>
      </c>
      <c r="C40" s="13">
        <v>9.0</v>
      </c>
      <c r="D40" s="13">
        <v>13.0</v>
      </c>
      <c r="E40" s="13">
        <v>0.409</v>
      </c>
      <c r="F40" s="13">
        <v>-9.34</v>
      </c>
      <c r="G40" s="13">
        <v>-2.63</v>
      </c>
      <c r="H40" s="13">
        <v>5.0</v>
      </c>
      <c r="I40" s="13">
        <v>9.0</v>
      </c>
      <c r="J40" s="13">
        <v>4.0</v>
      </c>
      <c r="K40" s="13">
        <v>7.0</v>
      </c>
      <c r="L40" s="13">
        <v>4.0</v>
      </c>
      <c r="M40" s="13">
        <v>4.0</v>
      </c>
      <c r="N40" s="13">
        <v>1586.0</v>
      </c>
      <c r="O40" s="13">
        <v>1709.0</v>
      </c>
      <c r="P40" s="13">
        <v>72.0909091</v>
      </c>
      <c r="Q40" s="13">
        <v>77.7</v>
      </c>
      <c r="R40" s="13">
        <v>885.0</v>
      </c>
      <c r="S40" s="13">
        <v>560.0</v>
      </c>
      <c r="T40" s="13">
        <v>0.42</v>
      </c>
      <c r="U40" s="13">
        <v>1323.0</v>
      </c>
      <c r="V40" s="13">
        <v>390.0</v>
      </c>
      <c r="W40" s="13">
        <v>820.0</v>
      </c>
      <c r="X40" s="13">
        <v>170.0</v>
      </c>
      <c r="Y40" s="13">
        <v>503.0</v>
      </c>
      <c r="Z40" s="13">
        <v>296.0</v>
      </c>
      <c r="AA40" s="13">
        <v>407.0</v>
      </c>
      <c r="AB40" s="13">
        <v>0.48</v>
      </c>
      <c r="AC40" s="13">
        <v>0.34</v>
      </c>
      <c r="AD40" s="13">
        <v>0.73</v>
      </c>
      <c r="AE40" s="13">
        <v>293.0</v>
      </c>
      <c r="AF40" s="13">
        <v>730.0</v>
      </c>
      <c r="AG40" s="13">
        <v>383.0</v>
      </c>
      <c r="AH40" s="13">
        <v>261.0</v>
      </c>
      <c r="AI40" s="13">
        <v>1991.0</v>
      </c>
      <c r="AJ40" s="11">
        <v>0.797</v>
      </c>
      <c r="AK40" s="13">
        <v>208.0</v>
      </c>
      <c r="AL40" s="14">
        <v>291.0</v>
      </c>
      <c r="AM40" s="13">
        <v>-0.99860046</v>
      </c>
      <c r="AN40" s="13">
        <v>-0.99315899</v>
      </c>
      <c r="AO40" s="13">
        <v>-1.85536219</v>
      </c>
      <c r="AP40" s="11">
        <v>-1.182552497</v>
      </c>
      <c r="AQ40" s="11">
        <v>-0.903385019</v>
      </c>
      <c r="AR40" s="11">
        <v>-1.245981931</v>
      </c>
      <c r="AS40" s="13">
        <v>47.0</v>
      </c>
      <c r="AT40" s="13">
        <v>522.0</v>
      </c>
      <c r="AU40" s="13">
        <v>140.0</v>
      </c>
      <c r="AV40" s="15">
        <v>151.0</v>
      </c>
      <c r="AW40" s="15">
        <v>0.855</v>
      </c>
    </row>
    <row r="41">
      <c r="A41" s="13" t="s">
        <v>73</v>
      </c>
      <c r="B41" s="13">
        <v>23.0</v>
      </c>
      <c r="C41" s="13">
        <v>13.0</v>
      </c>
      <c r="D41" s="13">
        <v>10.0</v>
      </c>
      <c r="E41" s="13">
        <v>0.565</v>
      </c>
      <c r="F41" s="13">
        <v>-5.68</v>
      </c>
      <c r="G41" s="13">
        <v>-5.47</v>
      </c>
      <c r="H41" s="13">
        <v>6.0</v>
      </c>
      <c r="I41" s="13">
        <v>6.0</v>
      </c>
      <c r="J41" s="13">
        <v>11.0</v>
      </c>
      <c r="K41" s="13">
        <v>4.0</v>
      </c>
      <c r="L41" s="13">
        <v>2.0</v>
      </c>
      <c r="M41" s="13">
        <v>5.0</v>
      </c>
      <c r="N41" s="13">
        <v>1820.0</v>
      </c>
      <c r="O41" s="13">
        <v>1674.0</v>
      </c>
      <c r="P41" s="13">
        <v>79.1304348</v>
      </c>
      <c r="Q41" s="13">
        <v>72.8</v>
      </c>
      <c r="R41" s="13">
        <v>925.0</v>
      </c>
      <c r="S41" s="13">
        <v>634.0</v>
      </c>
      <c r="T41" s="13">
        <v>0.48</v>
      </c>
      <c r="U41" s="13">
        <v>1334.0</v>
      </c>
      <c r="V41" s="13">
        <v>419.0</v>
      </c>
      <c r="W41" s="13">
        <v>787.0</v>
      </c>
      <c r="X41" s="13">
        <v>215.0</v>
      </c>
      <c r="Y41" s="13">
        <v>547.0</v>
      </c>
      <c r="Z41" s="13">
        <v>337.0</v>
      </c>
      <c r="AA41" s="13">
        <v>457.0</v>
      </c>
      <c r="AB41" s="13">
        <v>0.53</v>
      </c>
      <c r="AC41" s="13">
        <v>0.39</v>
      </c>
      <c r="AD41" s="13">
        <v>0.74</v>
      </c>
      <c r="AE41" s="13">
        <v>403.0</v>
      </c>
      <c r="AF41" s="13">
        <v>853.0</v>
      </c>
      <c r="AG41" s="13">
        <v>454.0</v>
      </c>
      <c r="AH41" s="13">
        <v>310.0</v>
      </c>
      <c r="AI41" s="13">
        <v>2101.0</v>
      </c>
      <c r="AJ41" s="11">
        <v>0.866</v>
      </c>
      <c r="AK41" s="13">
        <v>221.0</v>
      </c>
      <c r="AL41" s="14">
        <v>275.0</v>
      </c>
      <c r="AM41" s="13">
        <v>-1.11784167</v>
      </c>
      <c r="AN41" s="13">
        <v>-1.15501859</v>
      </c>
      <c r="AO41" s="13">
        <v>-1.88124389</v>
      </c>
      <c r="AP41" s="11">
        <v>-1.065351637</v>
      </c>
      <c r="AQ41" s="11">
        <v>-0.878499039</v>
      </c>
      <c r="AR41" s="11">
        <v>-1.07822743</v>
      </c>
      <c r="AS41" s="13">
        <v>57.0</v>
      </c>
      <c r="AT41" s="13">
        <v>632.0</v>
      </c>
      <c r="AU41" s="13">
        <v>116.0</v>
      </c>
      <c r="AV41" s="15">
        <v>159.0</v>
      </c>
      <c r="AW41" s="15">
        <v>0.791</v>
      </c>
    </row>
    <row r="42">
      <c r="A42" s="13" t="s">
        <v>221</v>
      </c>
      <c r="B42" s="13">
        <v>18.0</v>
      </c>
      <c r="C42" s="13">
        <v>10.0</v>
      </c>
      <c r="D42" s="13">
        <v>8.0</v>
      </c>
      <c r="E42" s="13">
        <v>0.556</v>
      </c>
      <c r="F42" s="13">
        <v>-6.41</v>
      </c>
      <c r="G42" s="13">
        <v>-4.82</v>
      </c>
      <c r="H42" s="13">
        <v>7.0</v>
      </c>
      <c r="I42" s="13">
        <v>5.0</v>
      </c>
      <c r="J42" s="13">
        <v>4.0</v>
      </c>
      <c r="K42" s="13">
        <v>3.0</v>
      </c>
      <c r="L42" s="13">
        <v>4.0</v>
      </c>
      <c r="M42" s="13">
        <v>3.0</v>
      </c>
      <c r="N42" s="13">
        <v>1295.0</v>
      </c>
      <c r="O42" s="13">
        <v>1289.0</v>
      </c>
      <c r="P42" s="13">
        <v>71.9444444</v>
      </c>
      <c r="Q42" s="13">
        <v>71.6</v>
      </c>
      <c r="R42" s="13">
        <v>735.0</v>
      </c>
      <c r="S42" s="13">
        <v>449.0</v>
      </c>
      <c r="T42" s="13">
        <v>0.44</v>
      </c>
      <c r="U42" s="13">
        <v>1020.0</v>
      </c>
      <c r="V42" s="13">
        <v>347.0</v>
      </c>
      <c r="W42" s="13">
        <v>705.0</v>
      </c>
      <c r="X42" s="13">
        <v>102.0</v>
      </c>
      <c r="Y42" s="13">
        <v>315.0</v>
      </c>
      <c r="Z42" s="13">
        <v>295.0</v>
      </c>
      <c r="AA42" s="13">
        <v>376.0</v>
      </c>
      <c r="AB42" s="13">
        <v>0.49</v>
      </c>
      <c r="AC42" s="13">
        <v>0.32</v>
      </c>
      <c r="AD42" s="13">
        <v>0.79</v>
      </c>
      <c r="AE42" s="13">
        <v>195.0</v>
      </c>
      <c r="AF42" s="13">
        <v>571.0</v>
      </c>
      <c r="AG42" s="13">
        <v>359.0</v>
      </c>
      <c r="AH42" s="13">
        <v>261.0</v>
      </c>
      <c r="AI42" s="13">
        <v>1657.0</v>
      </c>
      <c r="AJ42" s="11">
        <v>0.782</v>
      </c>
      <c r="AK42" s="13">
        <v>160.0</v>
      </c>
      <c r="AL42" s="14">
        <v>307.0</v>
      </c>
      <c r="AM42" s="13">
        <v>-1.03343071</v>
      </c>
      <c r="AN42" s="13">
        <v>-0.9515409</v>
      </c>
      <c r="AO42" s="13">
        <v>-2.00154598</v>
      </c>
      <c r="AP42" s="11">
        <v>-1.152946147</v>
      </c>
      <c r="AQ42" s="11">
        <v>-0.883629663</v>
      </c>
      <c r="AR42" s="11">
        <v>-1.17103565</v>
      </c>
      <c r="AS42" s="13">
        <v>50.0</v>
      </c>
      <c r="AT42" s="13">
        <v>411.0</v>
      </c>
      <c r="AU42" s="13">
        <v>135.0</v>
      </c>
      <c r="AV42" s="15">
        <v>172.0</v>
      </c>
      <c r="AW42" s="15">
        <v>0.779</v>
      </c>
    </row>
    <row r="43">
      <c r="A43" s="13" t="s">
        <v>84</v>
      </c>
      <c r="B43" s="13">
        <v>27.0</v>
      </c>
      <c r="C43" s="13">
        <v>18.0</v>
      </c>
      <c r="D43" s="13">
        <v>9.0</v>
      </c>
      <c r="E43" s="13">
        <v>0.667</v>
      </c>
      <c r="F43" s="13">
        <v>2.78</v>
      </c>
      <c r="G43" s="13">
        <v>-1.54</v>
      </c>
      <c r="H43" s="13">
        <v>13.0</v>
      </c>
      <c r="I43" s="13">
        <v>4.0</v>
      </c>
      <c r="J43" s="13">
        <v>10.0</v>
      </c>
      <c r="K43" s="13">
        <v>1.0</v>
      </c>
      <c r="L43" s="13">
        <v>6.0</v>
      </c>
      <c r="M43" s="13">
        <v>6.0</v>
      </c>
      <c r="N43" s="13">
        <v>1950.0</v>
      </c>
      <c r="O43" s="13">
        <v>1712.0</v>
      </c>
      <c r="P43" s="13">
        <v>72.2222222</v>
      </c>
      <c r="Q43" s="13">
        <v>63.4</v>
      </c>
      <c r="R43" s="13">
        <v>1090.0</v>
      </c>
      <c r="S43" s="13">
        <v>729.0</v>
      </c>
      <c r="T43" s="13">
        <v>0.45</v>
      </c>
      <c r="U43" s="13">
        <v>1615.0</v>
      </c>
      <c r="V43" s="13">
        <v>597.0</v>
      </c>
      <c r="W43" s="13">
        <v>1225.0</v>
      </c>
      <c r="X43" s="13">
        <v>132.0</v>
      </c>
      <c r="Y43" s="13">
        <v>390.0</v>
      </c>
      <c r="Z43" s="13">
        <v>360.0</v>
      </c>
      <c r="AA43" s="13">
        <v>474.0</v>
      </c>
      <c r="AB43" s="13">
        <v>0.49</v>
      </c>
      <c r="AC43" s="13">
        <v>0.34</v>
      </c>
      <c r="AD43" s="13">
        <v>0.76</v>
      </c>
      <c r="AE43" s="13">
        <v>319.0</v>
      </c>
      <c r="AF43" s="13">
        <v>1069.0</v>
      </c>
      <c r="AG43" s="13">
        <v>450.0</v>
      </c>
      <c r="AH43" s="13">
        <v>350.0</v>
      </c>
      <c r="AI43" s="13">
        <v>2439.0</v>
      </c>
      <c r="AJ43" s="11">
        <v>0.8</v>
      </c>
      <c r="AK43" s="13">
        <v>303.0</v>
      </c>
      <c r="AL43" s="14">
        <v>358.0</v>
      </c>
      <c r="AM43" s="13">
        <v>-1.0232441</v>
      </c>
      <c r="AN43" s="13">
        <v>-0.99459705</v>
      </c>
      <c r="AO43" s="13">
        <v>-1.93756178</v>
      </c>
      <c r="AP43" s="11">
        <v>-0.931829348</v>
      </c>
      <c r="AQ43" s="11">
        <v>-0.825018635</v>
      </c>
      <c r="AR43" s="11">
        <v>-1.151427611</v>
      </c>
      <c r="AS43" s="13">
        <v>108.0</v>
      </c>
      <c r="AT43" s="13">
        <v>766.0</v>
      </c>
      <c r="AU43" s="13">
        <v>204.0</v>
      </c>
      <c r="AV43" s="15">
        <v>154.0</v>
      </c>
      <c r="AW43" s="15">
        <v>0.729</v>
      </c>
    </row>
    <row r="44">
      <c r="A44" s="13" t="s">
        <v>86</v>
      </c>
      <c r="B44" s="13">
        <v>22.0</v>
      </c>
      <c r="C44" s="13">
        <v>14.0</v>
      </c>
      <c r="D44" s="13">
        <v>8.0</v>
      </c>
      <c r="E44" s="13">
        <v>0.636</v>
      </c>
      <c r="F44" s="13">
        <v>3.44</v>
      </c>
      <c r="G44" s="13">
        <v>-3.1</v>
      </c>
      <c r="H44" s="13">
        <v>10.0</v>
      </c>
      <c r="I44" s="13">
        <v>5.0</v>
      </c>
      <c r="J44" s="13">
        <v>5.0</v>
      </c>
      <c r="K44" s="13">
        <v>4.0</v>
      </c>
      <c r="L44" s="13">
        <v>7.0</v>
      </c>
      <c r="M44" s="13">
        <v>3.0</v>
      </c>
      <c r="N44" s="13">
        <v>1544.0</v>
      </c>
      <c r="O44" s="13">
        <v>1400.0</v>
      </c>
      <c r="P44" s="13">
        <v>70.1818182</v>
      </c>
      <c r="Q44" s="13">
        <v>63.6</v>
      </c>
      <c r="R44" s="13">
        <v>890.0</v>
      </c>
      <c r="S44" s="13">
        <v>572.0</v>
      </c>
      <c r="T44" s="13">
        <v>0.45</v>
      </c>
      <c r="U44" s="13">
        <v>1280.0</v>
      </c>
      <c r="V44" s="13">
        <v>371.0</v>
      </c>
      <c r="W44" s="13">
        <v>738.0</v>
      </c>
      <c r="X44" s="13">
        <v>201.0</v>
      </c>
      <c r="Y44" s="13">
        <v>542.0</v>
      </c>
      <c r="Z44" s="13">
        <v>199.0</v>
      </c>
      <c r="AA44" s="13">
        <v>282.0</v>
      </c>
      <c r="AB44" s="13">
        <v>0.5</v>
      </c>
      <c r="AC44" s="13">
        <v>0.37</v>
      </c>
      <c r="AD44" s="13">
        <v>0.71</v>
      </c>
      <c r="AE44" s="13">
        <v>308.0</v>
      </c>
      <c r="AF44" s="13">
        <v>799.0</v>
      </c>
      <c r="AG44" s="13">
        <v>384.0</v>
      </c>
      <c r="AH44" s="13">
        <v>264.0</v>
      </c>
      <c r="AI44" s="13">
        <v>1826.0</v>
      </c>
      <c r="AJ44" s="11">
        <v>0.846</v>
      </c>
      <c r="AK44" s="13">
        <v>189.0</v>
      </c>
      <c r="AL44" s="14">
        <v>244.0</v>
      </c>
      <c r="AM44" s="13">
        <v>-1.05550077</v>
      </c>
      <c r="AN44" s="13">
        <v>-1.08976941</v>
      </c>
      <c r="AO44" s="13">
        <v>-1.80026057</v>
      </c>
      <c r="AP44" s="11">
        <v>-0.977018712</v>
      </c>
      <c r="AQ44" s="11">
        <v>-0.802959313</v>
      </c>
      <c r="AR44" s="11">
        <v>-1.132544784</v>
      </c>
      <c r="AS44" s="13">
        <v>51.0</v>
      </c>
      <c r="AT44" s="13">
        <v>610.0</v>
      </c>
      <c r="AU44" s="13">
        <v>116.0</v>
      </c>
      <c r="AV44" s="15">
        <v>128.0</v>
      </c>
      <c r="AW44" s="15">
        <v>0.752</v>
      </c>
    </row>
    <row r="45">
      <c r="A45" s="13" t="s">
        <v>157</v>
      </c>
      <c r="B45" s="13">
        <v>17.0</v>
      </c>
      <c r="C45" s="13">
        <v>7.0</v>
      </c>
      <c r="D45" s="13">
        <v>10.0</v>
      </c>
      <c r="E45" s="13">
        <v>0.412</v>
      </c>
      <c r="F45" s="13">
        <v>-7.6</v>
      </c>
      <c r="G45" s="13">
        <v>0.33</v>
      </c>
      <c r="H45" s="13">
        <v>4.0</v>
      </c>
      <c r="I45" s="13">
        <v>10.0</v>
      </c>
      <c r="J45" s="13">
        <v>7.0</v>
      </c>
      <c r="K45" s="13">
        <v>3.0</v>
      </c>
      <c r="L45" s="13">
        <v>0.0</v>
      </c>
      <c r="M45" s="13">
        <v>7.0</v>
      </c>
      <c r="N45" s="13">
        <v>1214.0</v>
      </c>
      <c r="O45" s="13">
        <v>1226.0</v>
      </c>
      <c r="P45" s="13">
        <v>71.4117647</v>
      </c>
      <c r="Q45" s="13">
        <v>72.1</v>
      </c>
      <c r="R45" s="13">
        <v>685.0</v>
      </c>
      <c r="S45" s="13">
        <v>447.0</v>
      </c>
      <c r="T45" s="13">
        <v>0.46</v>
      </c>
      <c r="U45" s="13">
        <v>973.0</v>
      </c>
      <c r="V45" s="13">
        <v>259.0</v>
      </c>
      <c r="W45" s="13">
        <v>473.0</v>
      </c>
      <c r="X45" s="13">
        <v>188.0</v>
      </c>
      <c r="Y45" s="13">
        <v>500.0</v>
      </c>
      <c r="Z45" s="13">
        <v>132.0</v>
      </c>
      <c r="AA45" s="13">
        <v>207.0</v>
      </c>
      <c r="AB45" s="13">
        <v>0.55</v>
      </c>
      <c r="AC45" s="13">
        <v>0.38</v>
      </c>
      <c r="AD45" s="13">
        <v>0.64</v>
      </c>
      <c r="AE45" s="13">
        <v>294.0</v>
      </c>
      <c r="AF45" s="13">
        <v>501.0</v>
      </c>
      <c r="AG45" s="13">
        <v>232.0</v>
      </c>
      <c r="AH45" s="13">
        <v>225.0</v>
      </c>
      <c r="AI45" s="13">
        <v>1405.0</v>
      </c>
      <c r="AJ45" s="11">
        <v>0.864</v>
      </c>
      <c r="AK45" s="13">
        <v>99.0</v>
      </c>
      <c r="AL45" s="14">
        <v>239.0</v>
      </c>
      <c r="AM45" s="13">
        <v>-1.14968702</v>
      </c>
      <c r="AN45" s="13">
        <v>-1.1049069</v>
      </c>
      <c r="AO45" s="13">
        <v>-1.62680308</v>
      </c>
      <c r="AP45" s="11">
        <v>-1.11246513</v>
      </c>
      <c r="AQ45" s="11">
        <v>-0.897113089</v>
      </c>
      <c r="AR45" s="11">
        <v>-1.169971072</v>
      </c>
      <c r="AS45" s="13">
        <v>37.0</v>
      </c>
      <c r="AT45" s="13">
        <v>402.0</v>
      </c>
      <c r="AU45" s="13">
        <v>116.0</v>
      </c>
      <c r="AV45" s="15">
        <v>123.0</v>
      </c>
      <c r="AW45" s="15">
        <v>0.822</v>
      </c>
    </row>
    <row r="46">
      <c r="A46" s="13" t="s">
        <v>46</v>
      </c>
      <c r="B46" s="13">
        <v>27.0</v>
      </c>
      <c r="C46" s="13">
        <v>22.0</v>
      </c>
      <c r="D46" s="13">
        <v>5.0</v>
      </c>
      <c r="E46" s="13">
        <v>0.815</v>
      </c>
      <c r="F46" s="13">
        <v>7.19</v>
      </c>
      <c r="G46" s="13">
        <v>-2.7</v>
      </c>
      <c r="H46" s="13">
        <v>15.0</v>
      </c>
      <c r="I46" s="13">
        <v>3.0</v>
      </c>
      <c r="J46" s="13">
        <v>11.0</v>
      </c>
      <c r="K46" s="13">
        <v>0.0</v>
      </c>
      <c r="L46" s="13">
        <v>8.0</v>
      </c>
      <c r="M46" s="13">
        <v>4.0</v>
      </c>
      <c r="N46" s="13">
        <v>2051.0</v>
      </c>
      <c r="O46" s="13">
        <v>1696.0</v>
      </c>
      <c r="P46" s="13">
        <v>75.962963</v>
      </c>
      <c r="Q46" s="13">
        <v>62.8</v>
      </c>
      <c r="R46" s="13">
        <v>1090.0</v>
      </c>
      <c r="S46" s="13">
        <v>739.0</v>
      </c>
      <c r="T46" s="13">
        <v>0.48</v>
      </c>
      <c r="U46" s="13">
        <v>1534.0</v>
      </c>
      <c r="V46" s="13">
        <v>558.0</v>
      </c>
      <c r="W46" s="13">
        <v>1012.0</v>
      </c>
      <c r="X46" s="13">
        <v>181.0</v>
      </c>
      <c r="Y46" s="13">
        <v>522.0</v>
      </c>
      <c r="Z46" s="13">
        <v>392.0</v>
      </c>
      <c r="AA46" s="13">
        <v>522.0</v>
      </c>
      <c r="AB46" s="13">
        <v>0.55</v>
      </c>
      <c r="AC46" s="13">
        <v>0.35</v>
      </c>
      <c r="AD46" s="13">
        <v>0.75</v>
      </c>
      <c r="AE46" s="13">
        <v>438.0</v>
      </c>
      <c r="AF46" s="13">
        <v>951.0</v>
      </c>
      <c r="AG46" s="13">
        <v>429.0</v>
      </c>
      <c r="AH46" s="13">
        <v>294.0</v>
      </c>
      <c r="AI46" s="13">
        <v>2350.0</v>
      </c>
      <c r="AJ46" s="11">
        <v>0.873</v>
      </c>
      <c r="AK46" s="13">
        <v>251.0</v>
      </c>
      <c r="AL46" s="14">
        <v>373.0</v>
      </c>
      <c r="AM46" s="13">
        <v>-1.15769642</v>
      </c>
      <c r="AN46" s="13">
        <v>-1.01893367</v>
      </c>
      <c r="AO46" s="13">
        <v>-1.91578587</v>
      </c>
      <c r="AP46" s="11">
        <v>-1.01249982</v>
      </c>
      <c r="AQ46" s="11">
        <v>-0.834111719</v>
      </c>
      <c r="AR46" s="11">
        <v>-1.222287083</v>
      </c>
      <c r="AS46" s="13">
        <v>75.0</v>
      </c>
      <c r="AT46" s="13">
        <v>700.0</v>
      </c>
      <c r="AU46" s="13">
        <v>199.0</v>
      </c>
      <c r="AV46" s="15">
        <v>174.0</v>
      </c>
      <c r="AW46" s="15">
        <v>0.755</v>
      </c>
    </row>
    <row r="47">
      <c r="A47" s="13" t="s">
        <v>299</v>
      </c>
      <c r="B47" s="13">
        <v>29.0</v>
      </c>
      <c r="C47" s="13">
        <v>9.0</v>
      </c>
      <c r="D47" s="13">
        <v>20.0</v>
      </c>
      <c r="E47" s="13">
        <v>0.31</v>
      </c>
      <c r="F47" s="13">
        <v>3.8</v>
      </c>
      <c r="G47" s="13">
        <v>8.66</v>
      </c>
      <c r="H47" s="13">
        <v>3.0</v>
      </c>
      <c r="I47" s="13">
        <v>17.0</v>
      </c>
      <c r="J47" s="13">
        <v>6.0</v>
      </c>
      <c r="K47" s="13">
        <v>8.0</v>
      </c>
      <c r="L47" s="13">
        <v>1.0</v>
      </c>
      <c r="M47" s="13">
        <v>11.0</v>
      </c>
      <c r="N47" s="13">
        <v>1897.0</v>
      </c>
      <c r="O47" s="13">
        <v>2008.0</v>
      </c>
      <c r="P47" s="13">
        <v>65.4137931</v>
      </c>
      <c r="Q47" s="13">
        <v>69.2</v>
      </c>
      <c r="R47" s="13">
        <v>1160.0</v>
      </c>
      <c r="S47" s="13">
        <v>661.0</v>
      </c>
      <c r="T47" s="13">
        <v>0.43</v>
      </c>
      <c r="U47" s="13">
        <v>1536.0</v>
      </c>
      <c r="V47" s="13">
        <v>457.0</v>
      </c>
      <c r="W47" s="13">
        <v>914.0</v>
      </c>
      <c r="X47" s="13">
        <v>204.0</v>
      </c>
      <c r="Y47" s="13">
        <v>622.0</v>
      </c>
      <c r="Z47" s="13">
        <v>371.0</v>
      </c>
      <c r="AA47" s="13">
        <v>532.0</v>
      </c>
      <c r="AB47" s="13">
        <v>0.5</v>
      </c>
      <c r="AC47" s="13">
        <v>0.33</v>
      </c>
      <c r="AD47" s="13">
        <v>0.7</v>
      </c>
      <c r="AE47" s="13">
        <v>346.0</v>
      </c>
      <c r="AF47" s="13">
        <v>917.0</v>
      </c>
      <c r="AG47" s="13">
        <v>516.0</v>
      </c>
      <c r="AH47" s="13">
        <v>370.0</v>
      </c>
      <c r="AI47" s="13">
        <v>2438.0</v>
      </c>
      <c r="AJ47" s="11">
        <v>0.778</v>
      </c>
      <c r="AK47" s="13">
        <v>235.0</v>
      </c>
      <c r="AL47" s="14">
        <v>336.0</v>
      </c>
      <c r="AM47" s="13">
        <v>-1.04981074</v>
      </c>
      <c r="AN47" s="13">
        <v>-0.96377936</v>
      </c>
      <c r="AO47" s="13">
        <v>-1.77907263</v>
      </c>
      <c r="AP47" s="11">
        <v>-1.109498759</v>
      </c>
      <c r="AQ47" s="11">
        <v>-0.943861059</v>
      </c>
      <c r="AR47" s="11">
        <v>-1.170586116</v>
      </c>
      <c r="AS47" s="13">
        <v>65.0</v>
      </c>
      <c r="AT47" s="13">
        <v>682.0</v>
      </c>
      <c r="AU47" s="13">
        <v>126.0</v>
      </c>
      <c r="AV47" s="15">
        <v>210.0</v>
      </c>
      <c r="AW47" s="15">
        <v>0.832</v>
      </c>
    </row>
    <row r="48">
      <c r="A48" s="13" t="s">
        <v>79</v>
      </c>
      <c r="B48" s="13">
        <v>27.0</v>
      </c>
      <c r="C48" s="13">
        <v>17.0</v>
      </c>
      <c r="D48" s="13">
        <v>10.0</v>
      </c>
      <c r="E48" s="13">
        <v>0.63</v>
      </c>
      <c r="F48" s="13">
        <v>-6.61</v>
      </c>
      <c r="G48" s="13">
        <v>-7.13</v>
      </c>
      <c r="H48" s="13">
        <v>11.0</v>
      </c>
      <c r="I48" s="13">
        <v>6.0</v>
      </c>
      <c r="J48" s="13">
        <v>9.0</v>
      </c>
      <c r="K48" s="13">
        <v>3.0</v>
      </c>
      <c r="L48" s="13">
        <v>6.0</v>
      </c>
      <c r="M48" s="13">
        <v>7.0</v>
      </c>
      <c r="N48" s="13">
        <v>1917.0</v>
      </c>
      <c r="O48" s="13">
        <v>1840.0</v>
      </c>
      <c r="P48" s="13">
        <v>71.0</v>
      </c>
      <c r="Q48" s="13">
        <v>68.1</v>
      </c>
      <c r="R48" s="13">
        <v>1095.0</v>
      </c>
      <c r="S48" s="13">
        <v>699.0</v>
      </c>
      <c r="T48" s="13">
        <v>0.5</v>
      </c>
      <c r="U48" s="13">
        <v>1409.0</v>
      </c>
      <c r="V48" s="13">
        <v>504.0</v>
      </c>
      <c r="W48" s="13">
        <v>889.0</v>
      </c>
      <c r="X48" s="13">
        <v>195.0</v>
      </c>
      <c r="Y48" s="13">
        <v>520.0</v>
      </c>
      <c r="Z48" s="13">
        <v>324.0</v>
      </c>
      <c r="AA48" s="13">
        <v>478.0</v>
      </c>
      <c r="AB48" s="13">
        <v>0.57</v>
      </c>
      <c r="AC48" s="13">
        <v>0.38</v>
      </c>
      <c r="AD48" s="13">
        <v>0.68</v>
      </c>
      <c r="AE48" s="13">
        <v>387.0</v>
      </c>
      <c r="AF48" s="13">
        <v>767.0</v>
      </c>
      <c r="AG48" s="13">
        <v>459.0</v>
      </c>
      <c r="AH48" s="13">
        <v>327.0</v>
      </c>
      <c r="AI48" s="13">
        <v>2214.0</v>
      </c>
      <c r="AJ48" s="11">
        <v>0.866</v>
      </c>
      <c r="AK48" s="13">
        <v>165.0</v>
      </c>
      <c r="AL48" s="14">
        <v>389.0</v>
      </c>
      <c r="AM48" s="13">
        <v>-1.19033658</v>
      </c>
      <c r="AN48" s="13">
        <v>-1.10196832</v>
      </c>
      <c r="AO48" s="13">
        <v>-1.72921309</v>
      </c>
      <c r="AP48" s="11">
        <v>-1.203262661</v>
      </c>
      <c r="AQ48" s="11">
        <v>-0.777537435</v>
      </c>
      <c r="AR48" s="11">
        <v>-1.184658436</v>
      </c>
      <c r="AS48" s="13">
        <v>61.0</v>
      </c>
      <c r="AT48" s="13">
        <v>602.0</v>
      </c>
      <c r="AU48" s="13">
        <v>165.0</v>
      </c>
      <c r="AV48" s="15">
        <v>224.0</v>
      </c>
      <c r="AW48" s="15">
        <v>0.799</v>
      </c>
    </row>
    <row r="49">
      <c r="A49" s="13" t="s">
        <v>294</v>
      </c>
      <c r="B49" s="13">
        <v>13.0</v>
      </c>
      <c r="C49" s="13">
        <v>7.0</v>
      </c>
      <c r="D49" s="13">
        <v>6.0</v>
      </c>
      <c r="E49" s="13">
        <v>0.538</v>
      </c>
      <c r="F49" s="13">
        <v>-8.2</v>
      </c>
      <c r="G49" s="13">
        <v>-7.43</v>
      </c>
      <c r="H49" s="13">
        <v>7.0</v>
      </c>
      <c r="I49" s="13">
        <v>5.0</v>
      </c>
      <c r="J49" s="13">
        <v>3.0</v>
      </c>
      <c r="K49" s="13">
        <v>1.0</v>
      </c>
      <c r="L49" s="13">
        <v>4.0</v>
      </c>
      <c r="M49" s="13">
        <v>4.0</v>
      </c>
      <c r="N49" s="13">
        <v>915.0</v>
      </c>
      <c r="O49" s="13">
        <v>925.0</v>
      </c>
      <c r="P49" s="13">
        <v>70.3846154</v>
      </c>
      <c r="Q49" s="13">
        <v>71.2</v>
      </c>
      <c r="R49" s="13">
        <v>520.0</v>
      </c>
      <c r="S49" s="13">
        <v>321.0</v>
      </c>
      <c r="T49" s="13">
        <v>0.41</v>
      </c>
      <c r="U49" s="13">
        <v>786.0</v>
      </c>
      <c r="V49" s="13">
        <v>224.0</v>
      </c>
      <c r="W49" s="13">
        <v>459.0</v>
      </c>
      <c r="X49" s="13">
        <v>97.0</v>
      </c>
      <c r="Y49" s="13">
        <v>327.0</v>
      </c>
      <c r="Z49" s="13">
        <v>176.0</v>
      </c>
      <c r="AA49" s="13">
        <v>248.0</v>
      </c>
      <c r="AB49" s="13">
        <v>0.49</v>
      </c>
      <c r="AC49" s="13">
        <v>0.3</v>
      </c>
      <c r="AD49" s="13">
        <v>0.71</v>
      </c>
      <c r="AE49" s="13">
        <v>165.0</v>
      </c>
      <c r="AF49" s="13">
        <v>450.0</v>
      </c>
      <c r="AG49" s="13">
        <v>234.0</v>
      </c>
      <c r="AH49" s="13">
        <v>156.0</v>
      </c>
      <c r="AI49" s="13">
        <v>1190.0</v>
      </c>
      <c r="AJ49" s="11">
        <v>0.769</v>
      </c>
      <c r="AK49" s="13">
        <v>130.0</v>
      </c>
      <c r="AL49" s="14">
        <v>188.0</v>
      </c>
      <c r="AM49" s="13">
        <v>-1.02465187</v>
      </c>
      <c r="AN49" s="13">
        <v>-0.87168951</v>
      </c>
      <c r="AO49" s="13">
        <v>-1.8104744</v>
      </c>
      <c r="AP49" s="11">
        <v>-1.098165093</v>
      </c>
      <c r="AQ49" s="11">
        <v>-0.859324683</v>
      </c>
      <c r="AR49" s="11">
        <v>-1.180959681</v>
      </c>
      <c r="AS49" s="13">
        <v>45.0</v>
      </c>
      <c r="AT49" s="13">
        <v>320.0</v>
      </c>
      <c r="AU49" s="13">
        <v>73.0</v>
      </c>
      <c r="AV49" s="15">
        <v>115.0</v>
      </c>
      <c r="AW49" s="15">
        <v>0.79</v>
      </c>
    </row>
    <row r="50">
      <c r="A50" s="13" t="s">
        <v>301</v>
      </c>
      <c r="B50" s="13">
        <v>24.0</v>
      </c>
      <c r="C50" s="13">
        <v>5.0</v>
      </c>
      <c r="D50" s="13">
        <v>19.0</v>
      </c>
      <c r="E50" s="13">
        <v>0.208</v>
      </c>
      <c r="F50" s="13">
        <v>-14.9</v>
      </c>
      <c r="G50" s="13">
        <v>-1.98</v>
      </c>
      <c r="H50" s="13">
        <v>4.0</v>
      </c>
      <c r="I50" s="13">
        <v>12.0</v>
      </c>
      <c r="J50" s="13">
        <v>4.0</v>
      </c>
      <c r="K50" s="13">
        <v>5.0</v>
      </c>
      <c r="L50" s="13">
        <v>1.0</v>
      </c>
      <c r="M50" s="13">
        <v>14.0</v>
      </c>
      <c r="N50" s="13">
        <v>1701.0</v>
      </c>
      <c r="O50" s="13">
        <v>1933.0</v>
      </c>
      <c r="P50" s="13">
        <v>70.875</v>
      </c>
      <c r="Q50" s="13">
        <v>80.5</v>
      </c>
      <c r="R50" s="13">
        <v>960.0</v>
      </c>
      <c r="S50" s="13">
        <v>606.0</v>
      </c>
      <c r="T50" s="13">
        <v>0.44</v>
      </c>
      <c r="U50" s="13">
        <v>1388.0</v>
      </c>
      <c r="V50" s="13">
        <v>436.0</v>
      </c>
      <c r="W50" s="13">
        <v>920.0</v>
      </c>
      <c r="X50" s="13">
        <v>170.0</v>
      </c>
      <c r="Y50" s="13">
        <v>468.0</v>
      </c>
      <c r="Z50" s="13">
        <v>319.0</v>
      </c>
      <c r="AA50" s="13">
        <v>445.0</v>
      </c>
      <c r="AB50" s="13">
        <v>0.47</v>
      </c>
      <c r="AC50" s="13">
        <v>0.36</v>
      </c>
      <c r="AD50" s="13">
        <v>0.72</v>
      </c>
      <c r="AE50" s="13">
        <v>322.0</v>
      </c>
      <c r="AF50" s="13">
        <v>889.0</v>
      </c>
      <c r="AG50" s="13">
        <v>433.0</v>
      </c>
      <c r="AH50" s="13">
        <v>419.0</v>
      </c>
      <c r="AI50" s="13">
        <v>2252.0</v>
      </c>
      <c r="AJ50" s="11">
        <v>0.755</v>
      </c>
      <c r="AK50" s="13">
        <v>246.0</v>
      </c>
      <c r="AL50" s="14">
        <v>285.0</v>
      </c>
      <c r="AM50" s="13">
        <v>-0.995038</v>
      </c>
      <c r="AN50" s="13">
        <v>-1.0674337</v>
      </c>
      <c r="AO50" s="13">
        <v>-1.82878257</v>
      </c>
      <c r="AP50" s="11">
        <v>-1.105743001</v>
      </c>
      <c r="AQ50" s="11">
        <v>-0.937209264</v>
      </c>
      <c r="AR50" s="11">
        <v>-1.202018207</v>
      </c>
      <c r="AS50" s="13">
        <v>64.0</v>
      </c>
      <c r="AT50" s="13">
        <v>643.0</v>
      </c>
      <c r="AU50" s="13">
        <v>121.0</v>
      </c>
      <c r="AV50" s="15">
        <v>164.0</v>
      </c>
      <c r="AW50" s="15">
        <v>0.856</v>
      </c>
    </row>
    <row r="51">
      <c r="A51" s="13" t="s">
        <v>321</v>
      </c>
      <c r="B51" s="13">
        <v>21.0</v>
      </c>
      <c r="C51" s="13">
        <v>5.0</v>
      </c>
      <c r="D51" s="13">
        <v>16.0</v>
      </c>
      <c r="E51" s="13">
        <v>0.238</v>
      </c>
      <c r="F51" s="13">
        <v>-14.2</v>
      </c>
      <c r="G51" s="13">
        <v>-5.34</v>
      </c>
      <c r="H51" s="13">
        <v>5.0</v>
      </c>
      <c r="I51" s="13">
        <v>13.0</v>
      </c>
      <c r="J51" s="13">
        <v>3.0</v>
      </c>
      <c r="K51" s="13">
        <v>6.0</v>
      </c>
      <c r="L51" s="13">
        <v>2.0</v>
      </c>
      <c r="M51" s="13">
        <v>9.0</v>
      </c>
      <c r="N51" s="13">
        <v>1439.0</v>
      </c>
      <c r="O51" s="13">
        <v>1625.0</v>
      </c>
      <c r="P51" s="13">
        <v>68.5238095</v>
      </c>
      <c r="Q51" s="13">
        <v>77.4</v>
      </c>
      <c r="R51" s="13">
        <v>840.0</v>
      </c>
      <c r="S51" s="13">
        <v>522.0</v>
      </c>
      <c r="T51" s="13">
        <v>0.42</v>
      </c>
      <c r="U51" s="13">
        <v>1230.0</v>
      </c>
      <c r="V51" s="13">
        <v>372.0</v>
      </c>
      <c r="W51" s="13">
        <v>767.0</v>
      </c>
      <c r="X51" s="13">
        <v>150.0</v>
      </c>
      <c r="Y51" s="13">
        <v>463.0</v>
      </c>
      <c r="Z51" s="13">
        <v>245.0</v>
      </c>
      <c r="AA51" s="13">
        <v>349.0</v>
      </c>
      <c r="AB51" s="13">
        <v>0.49</v>
      </c>
      <c r="AC51" s="13">
        <v>0.32</v>
      </c>
      <c r="AD51" s="13">
        <v>0.7</v>
      </c>
      <c r="AE51" s="13">
        <v>270.0</v>
      </c>
      <c r="AF51" s="13">
        <v>664.0</v>
      </c>
      <c r="AG51" s="13">
        <v>359.0</v>
      </c>
      <c r="AH51" s="13">
        <v>298.0</v>
      </c>
      <c r="AI51" s="13">
        <v>1877.0</v>
      </c>
      <c r="AJ51" s="11">
        <v>0.767</v>
      </c>
      <c r="AK51" s="13">
        <v>179.0</v>
      </c>
      <c r="AL51" s="14">
        <v>303.0</v>
      </c>
      <c r="AM51" s="13">
        <v>-1.0183301</v>
      </c>
      <c r="AN51" s="13">
        <v>-0.95202446</v>
      </c>
      <c r="AO51" s="13">
        <v>-1.79090298</v>
      </c>
      <c r="AP51" s="11">
        <v>-1.193135991</v>
      </c>
      <c r="AQ51" s="11">
        <v>-0.88707886</v>
      </c>
      <c r="AR51" s="11">
        <v>-1.142906334</v>
      </c>
      <c r="AS51" s="13">
        <v>54.0</v>
      </c>
      <c r="AT51" s="13">
        <v>485.0</v>
      </c>
      <c r="AU51" s="13">
        <v>145.0</v>
      </c>
      <c r="AV51" s="15">
        <v>158.0</v>
      </c>
      <c r="AW51" s="15">
        <v>0.835</v>
      </c>
    </row>
    <row r="52">
      <c r="A52" s="13" t="s">
        <v>166</v>
      </c>
      <c r="B52" s="13">
        <v>23.0</v>
      </c>
      <c r="C52" s="13">
        <v>11.0</v>
      </c>
      <c r="D52" s="13">
        <v>12.0</v>
      </c>
      <c r="E52" s="13">
        <v>0.478</v>
      </c>
      <c r="F52" s="13">
        <v>5.82</v>
      </c>
      <c r="G52" s="13">
        <v>8.04</v>
      </c>
      <c r="H52" s="13">
        <v>8.0</v>
      </c>
      <c r="I52" s="13">
        <v>10.0</v>
      </c>
      <c r="J52" s="13">
        <v>6.0</v>
      </c>
      <c r="K52" s="13">
        <v>3.0</v>
      </c>
      <c r="L52" s="13">
        <v>4.0</v>
      </c>
      <c r="M52" s="13">
        <v>8.0</v>
      </c>
      <c r="N52" s="13">
        <v>1546.0</v>
      </c>
      <c r="O52" s="13">
        <v>1597.0</v>
      </c>
      <c r="P52" s="13">
        <v>67.2173913</v>
      </c>
      <c r="Q52" s="13">
        <v>69.4</v>
      </c>
      <c r="R52" s="13">
        <v>925.0</v>
      </c>
      <c r="S52" s="13">
        <v>542.0</v>
      </c>
      <c r="T52" s="13">
        <v>0.43</v>
      </c>
      <c r="U52" s="13">
        <v>1262.0</v>
      </c>
      <c r="V52" s="13">
        <v>362.0</v>
      </c>
      <c r="W52" s="13">
        <v>755.0</v>
      </c>
      <c r="X52" s="13">
        <v>180.0</v>
      </c>
      <c r="Y52" s="13">
        <v>507.0</v>
      </c>
      <c r="Z52" s="13">
        <v>282.0</v>
      </c>
      <c r="AA52" s="13">
        <v>387.0</v>
      </c>
      <c r="AB52" s="13">
        <v>0.48</v>
      </c>
      <c r="AC52" s="13">
        <v>0.36</v>
      </c>
      <c r="AD52" s="13">
        <v>0.73</v>
      </c>
      <c r="AE52" s="13">
        <v>285.0</v>
      </c>
      <c r="AF52" s="13">
        <v>765.0</v>
      </c>
      <c r="AG52" s="13">
        <v>389.0</v>
      </c>
      <c r="AH52" s="13">
        <v>340.0</v>
      </c>
      <c r="AI52" s="13">
        <v>1989.0</v>
      </c>
      <c r="AJ52" s="11">
        <v>0.777</v>
      </c>
      <c r="AK52" s="13">
        <v>216.0</v>
      </c>
      <c r="AL52" s="14">
        <v>307.0</v>
      </c>
      <c r="AM52" s="13">
        <v>-1.00670592</v>
      </c>
      <c r="AN52" s="13">
        <v>-1.04328361</v>
      </c>
      <c r="AO52" s="13">
        <v>-1.85895786</v>
      </c>
      <c r="AP52" s="11">
        <v>-1.079628799</v>
      </c>
      <c r="AQ52" s="11">
        <v>-0.826174123</v>
      </c>
      <c r="AR52" s="11">
        <v>-1.132710847</v>
      </c>
      <c r="AS52" s="13">
        <v>79.0</v>
      </c>
      <c r="AT52" s="13">
        <v>549.0</v>
      </c>
      <c r="AU52" s="13">
        <v>157.0</v>
      </c>
      <c r="AV52" s="15">
        <v>150.0</v>
      </c>
      <c r="AW52" s="15">
        <v>0.776</v>
      </c>
    </row>
    <row r="53">
      <c r="A53" s="13" t="s">
        <v>311</v>
      </c>
      <c r="B53" s="13">
        <v>23.0</v>
      </c>
      <c r="C53" s="13">
        <v>7.0</v>
      </c>
      <c r="D53" s="13">
        <v>16.0</v>
      </c>
      <c r="E53" s="13">
        <v>0.304</v>
      </c>
      <c r="F53" s="13">
        <v>-11.8</v>
      </c>
      <c r="G53" s="13">
        <v>-3.66</v>
      </c>
      <c r="H53" s="13">
        <v>3.0</v>
      </c>
      <c r="I53" s="13">
        <v>13.0</v>
      </c>
      <c r="J53" s="13">
        <v>5.0</v>
      </c>
      <c r="K53" s="13">
        <v>7.0</v>
      </c>
      <c r="L53" s="13">
        <v>2.0</v>
      </c>
      <c r="M53" s="13">
        <v>9.0</v>
      </c>
      <c r="N53" s="13">
        <v>1766.0</v>
      </c>
      <c r="O53" s="13">
        <v>1835.0</v>
      </c>
      <c r="P53" s="13">
        <v>76.7826087</v>
      </c>
      <c r="Q53" s="13">
        <v>79.8</v>
      </c>
      <c r="R53" s="13">
        <v>920.0</v>
      </c>
      <c r="S53" s="13">
        <v>631.0</v>
      </c>
      <c r="T53" s="13">
        <v>0.45</v>
      </c>
      <c r="U53" s="13">
        <v>1417.0</v>
      </c>
      <c r="V53" s="13">
        <v>479.0</v>
      </c>
      <c r="W53" s="13">
        <v>955.0</v>
      </c>
      <c r="X53" s="13">
        <v>152.0</v>
      </c>
      <c r="Y53" s="13">
        <v>462.0</v>
      </c>
      <c r="Z53" s="13">
        <v>352.0</v>
      </c>
      <c r="AA53" s="13">
        <v>523.0</v>
      </c>
      <c r="AB53" s="13">
        <v>0.5</v>
      </c>
      <c r="AC53" s="13">
        <v>0.33</v>
      </c>
      <c r="AD53" s="13">
        <v>0.67</v>
      </c>
      <c r="AE53" s="13">
        <v>246.0</v>
      </c>
      <c r="AF53" s="13">
        <v>833.0</v>
      </c>
      <c r="AG53" s="13">
        <v>396.0</v>
      </c>
      <c r="AH53" s="13">
        <v>307.0</v>
      </c>
      <c r="AI53" s="13">
        <v>2247.0</v>
      </c>
      <c r="AJ53" s="11">
        <v>0.786</v>
      </c>
      <c r="AK53" s="13">
        <v>241.0</v>
      </c>
      <c r="AL53" s="14">
        <v>320.0</v>
      </c>
      <c r="AM53" s="13">
        <v>-1.05310857</v>
      </c>
      <c r="AN53" s="13">
        <v>-0.96680626</v>
      </c>
      <c r="AO53" s="13">
        <v>-1.71700822</v>
      </c>
      <c r="AP53" s="11">
        <v>-1.153558744</v>
      </c>
      <c r="AQ53" s="11">
        <v>-0.871547884</v>
      </c>
      <c r="AR53" s="11">
        <v>-1.236850818</v>
      </c>
      <c r="AS53" s="13">
        <v>67.0</v>
      </c>
      <c r="AT53" s="13">
        <v>592.0</v>
      </c>
      <c r="AU53" s="13">
        <v>188.0</v>
      </c>
      <c r="AV53" s="15">
        <v>132.0</v>
      </c>
      <c r="AW53" s="15">
        <v>0.841</v>
      </c>
    </row>
    <row r="54">
      <c r="A54" s="13" t="s">
        <v>289</v>
      </c>
      <c r="B54" s="13">
        <v>21.0</v>
      </c>
      <c r="C54" s="13">
        <v>3.0</v>
      </c>
      <c r="D54" s="13">
        <v>18.0</v>
      </c>
      <c r="E54" s="13">
        <v>0.143</v>
      </c>
      <c r="F54" s="13">
        <v>-16.5</v>
      </c>
      <c r="G54" s="13">
        <v>-5.99</v>
      </c>
      <c r="H54" s="13">
        <v>2.0</v>
      </c>
      <c r="I54" s="13">
        <v>15.0</v>
      </c>
      <c r="J54" s="13">
        <v>1.0</v>
      </c>
      <c r="K54" s="13">
        <v>9.0</v>
      </c>
      <c r="L54" s="13">
        <v>2.0</v>
      </c>
      <c r="M54" s="13">
        <v>8.0</v>
      </c>
      <c r="N54" s="13">
        <v>1375.0</v>
      </c>
      <c r="O54" s="13">
        <v>1550.0</v>
      </c>
      <c r="P54" s="13">
        <v>65.4761905</v>
      </c>
      <c r="Q54" s="13">
        <v>73.8</v>
      </c>
      <c r="R54" s="13">
        <v>845.0</v>
      </c>
      <c r="S54" s="13">
        <v>480.0</v>
      </c>
      <c r="T54" s="13">
        <v>0.41</v>
      </c>
      <c r="U54" s="13">
        <v>1182.0</v>
      </c>
      <c r="V54" s="13">
        <v>320.0</v>
      </c>
      <c r="W54" s="13">
        <v>676.0</v>
      </c>
      <c r="X54" s="13">
        <v>160.0</v>
      </c>
      <c r="Y54" s="13">
        <v>506.0</v>
      </c>
      <c r="Z54" s="13">
        <v>255.0</v>
      </c>
      <c r="AA54" s="13">
        <v>357.0</v>
      </c>
      <c r="AB54" s="13">
        <v>0.47</v>
      </c>
      <c r="AC54" s="13">
        <v>0.32</v>
      </c>
      <c r="AD54" s="13">
        <v>0.71</v>
      </c>
      <c r="AE54" s="13">
        <v>217.0</v>
      </c>
      <c r="AF54" s="13">
        <v>778.0</v>
      </c>
      <c r="AG54" s="13">
        <v>385.0</v>
      </c>
      <c r="AH54" s="13">
        <v>346.0</v>
      </c>
      <c r="AI54" s="13">
        <v>1885.0</v>
      </c>
      <c r="AJ54" s="11">
        <v>0.729</v>
      </c>
      <c r="AK54" s="13">
        <v>214.0</v>
      </c>
      <c r="AL54" s="14">
        <v>276.0</v>
      </c>
      <c r="AM54" s="13">
        <v>-0.99390366</v>
      </c>
      <c r="AN54" s="13">
        <v>-0.92919595</v>
      </c>
      <c r="AO54" s="13">
        <v>-1.82223073</v>
      </c>
      <c r="AP54" s="11">
        <v>-1.098759236</v>
      </c>
      <c r="AQ54" s="11">
        <v>-0.866467437</v>
      </c>
      <c r="AR54" s="11">
        <v>-1.080108176</v>
      </c>
      <c r="AS54" s="13">
        <v>80.0</v>
      </c>
      <c r="AT54" s="13">
        <v>564.0</v>
      </c>
      <c r="AU54" s="13">
        <v>129.0</v>
      </c>
      <c r="AV54" s="15">
        <v>147.0</v>
      </c>
      <c r="AW54" s="15">
        <v>0.794</v>
      </c>
    </row>
    <row r="55">
      <c r="A55" s="13" t="s">
        <v>287</v>
      </c>
      <c r="B55" s="13">
        <v>25.0</v>
      </c>
      <c r="C55" s="13">
        <v>9.0</v>
      </c>
      <c r="D55" s="13">
        <v>16.0</v>
      </c>
      <c r="E55" s="13">
        <v>0.36</v>
      </c>
      <c r="F55" s="13">
        <v>-5.45</v>
      </c>
      <c r="G55" s="13">
        <v>-2.2</v>
      </c>
      <c r="H55" s="13">
        <v>5.0</v>
      </c>
      <c r="I55" s="13">
        <v>11.0</v>
      </c>
      <c r="J55" s="13">
        <v>6.0</v>
      </c>
      <c r="K55" s="13">
        <v>7.0</v>
      </c>
      <c r="L55" s="13">
        <v>3.0</v>
      </c>
      <c r="M55" s="13">
        <v>8.0</v>
      </c>
      <c r="N55" s="13">
        <v>1587.0</v>
      </c>
      <c r="O55" s="13">
        <v>1668.0</v>
      </c>
      <c r="P55" s="13">
        <v>63.48</v>
      </c>
      <c r="Q55" s="13">
        <v>66.7</v>
      </c>
      <c r="R55" s="13">
        <v>1025.0</v>
      </c>
      <c r="S55" s="13">
        <v>545.0</v>
      </c>
      <c r="T55" s="13">
        <v>0.43</v>
      </c>
      <c r="U55" s="13">
        <v>1261.0</v>
      </c>
      <c r="V55" s="13">
        <v>402.0</v>
      </c>
      <c r="W55" s="13">
        <v>820.0</v>
      </c>
      <c r="X55" s="13">
        <v>143.0</v>
      </c>
      <c r="Y55" s="13">
        <v>441.0</v>
      </c>
      <c r="Z55" s="13">
        <v>354.0</v>
      </c>
      <c r="AA55" s="13">
        <v>484.0</v>
      </c>
      <c r="AB55" s="13">
        <v>0.49</v>
      </c>
      <c r="AC55" s="13">
        <v>0.32</v>
      </c>
      <c r="AD55" s="13">
        <v>0.73</v>
      </c>
      <c r="AE55" s="13">
        <v>282.0</v>
      </c>
      <c r="AF55" s="13">
        <v>778.0</v>
      </c>
      <c r="AG55" s="13">
        <v>364.0</v>
      </c>
      <c r="AH55" s="13">
        <v>335.0</v>
      </c>
      <c r="AI55" s="13">
        <v>2080.0</v>
      </c>
      <c r="AJ55" s="11">
        <v>0.763</v>
      </c>
      <c r="AK55" s="13">
        <v>172.0</v>
      </c>
      <c r="AL55" s="14">
        <v>311.0</v>
      </c>
      <c r="AM55" s="13">
        <v>-1.02932662</v>
      </c>
      <c r="AN55" s="13">
        <v>-0.95287359</v>
      </c>
      <c r="AO55" s="13">
        <v>-1.86590402</v>
      </c>
      <c r="AP55" s="11">
        <v>-1.146972652</v>
      </c>
      <c r="AQ55" s="11">
        <v>-0.823932131</v>
      </c>
      <c r="AR55" s="11">
        <v>-1.252217876</v>
      </c>
      <c r="AS55" s="13">
        <v>73.0</v>
      </c>
      <c r="AT55" s="13">
        <v>606.0</v>
      </c>
      <c r="AU55" s="13">
        <v>136.0</v>
      </c>
      <c r="AV55" s="15">
        <v>175.0</v>
      </c>
      <c r="AW55" s="15">
        <v>0.824</v>
      </c>
    </row>
    <row r="56">
      <c r="A56" s="13" t="s">
        <v>176</v>
      </c>
      <c r="B56" s="13">
        <v>26.0</v>
      </c>
      <c r="C56" s="13">
        <v>18.0</v>
      </c>
      <c r="D56" s="13">
        <v>8.0</v>
      </c>
      <c r="E56" s="13">
        <v>0.692</v>
      </c>
      <c r="F56" s="13">
        <v>-1.37</v>
      </c>
      <c r="G56" s="13">
        <v>-2.74</v>
      </c>
      <c r="H56" s="13">
        <v>9.0</v>
      </c>
      <c r="I56" s="13">
        <v>7.0</v>
      </c>
      <c r="J56" s="13">
        <v>9.0</v>
      </c>
      <c r="K56" s="13">
        <v>3.0</v>
      </c>
      <c r="L56" s="13">
        <v>9.0</v>
      </c>
      <c r="M56" s="13">
        <v>4.0</v>
      </c>
      <c r="N56" s="13">
        <v>1888.0</v>
      </c>
      <c r="O56" s="13">
        <v>1801.0</v>
      </c>
      <c r="P56" s="13">
        <v>72.6153846</v>
      </c>
      <c r="Q56" s="13">
        <v>69.3</v>
      </c>
      <c r="R56" s="13">
        <v>1050.0</v>
      </c>
      <c r="S56" s="13">
        <v>667.0</v>
      </c>
      <c r="T56" s="13">
        <v>0.44</v>
      </c>
      <c r="U56" s="13">
        <v>1522.0</v>
      </c>
      <c r="V56" s="13">
        <v>449.0</v>
      </c>
      <c r="W56" s="13">
        <v>915.0</v>
      </c>
      <c r="X56" s="13">
        <v>218.0</v>
      </c>
      <c r="Y56" s="13">
        <v>607.0</v>
      </c>
      <c r="Z56" s="13">
        <v>336.0</v>
      </c>
      <c r="AA56" s="13">
        <v>429.0</v>
      </c>
      <c r="AB56" s="13">
        <v>0.49</v>
      </c>
      <c r="AC56" s="13">
        <v>0.36</v>
      </c>
      <c r="AD56" s="13">
        <v>0.78</v>
      </c>
      <c r="AE56" s="13">
        <v>319.0</v>
      </c>
      <c r="AF56" s="13">
        <v>881.0</v>
      </c>
      <c r="AG56" s="13">
        <v>370.0</v>
      </c>
      <c r="AH56" s="13">
        <v>289.0</v>
      </c>
      <c r="AI56" s="13">
        <v>2240.0</v>
      </c>
      <c r="AJ56" s="11">
        <v>0.843</v>
      </c>
      <c r="AK56" s="13">
        <v>217.0</v>
      </c>
      <c r="AL56" s="14">
        <v>344.0</v>
      </c>
      <c r="AM56" s="13">
        <v>-1.03030606</v>
      </c>
      <c r="AN56" s="13">
        <v>-1.05537218</v>
      </c>
      <c r="AO56" s="13">
        <v>-1.99808236</v>
      </c>
      <c r="AP56" s="11">
        <v>-1.144543849</v>
      </c>
      <c r="AQ56" s="11">
        <v>-0.836496055</v>
      </c>
      <c r="AR56" s="11">
        <v>-1.153686973</v>
      </c>
      <c r="AS56" s="13">
        <v>48.0</v>
      </c>
      <c r="AT56" s="13">
        <v>664.0</v>
      </c>
      <c r="AU56" s="13">
        <v>178.0</v>
      </c>
      <c r="AV56" s="15">
        <v>166.0</v>
      </c>
      <c r="AW56" s="15">
        <v>0.817</v>
      </c>
    </row>
    <row r="57">
      <c r="A57" s="13" t="s">
        <v>365</v>
      </c>
      <c r="B57" s="13">
        <v>9.0</v>
      </c>
      <c r="C57" s="13">
        <v>0.0</v>
      </c>
      <c r="D57" s="13">
        <v>9.0</v>
      </c>
      <c r="E57" s="13">
        <v>0.0</v>
      </c>
      <c r="F57" s="13">
        <v>-31.4</v>
      </c>
      <c r="G57" s="13">
        <v>1.82</v>
      </c>
      <c r="H57" s="13">
        <v>0.0</v>
      </c>
      <c r="I57" s="13">
        <v>0.0</v>
      </c>
      <c r="J57" s="13">
        <v>0.0</v>
      </c>
      <c r="K57" s="13">
        <v>0.0</v>
      </c>
      <c r="L57" s="13">
        <v>0.0</v>
      </c>
      <c r="M57" s="13">
        <v>7.0</v>
      </c>
      <c r="N57" s="13">
        <v>499.0</v>
      </c>
      <c r="O57" s="13">
        <v>798.0</v>
      </c>
      <c r="P57" s="13">
        <v>55.4444444</v>
      </c>
      <c r="Q57" s="13">
        <v>88.7</v>
      </c>
      <c r="R57" s="13">
        <v>360.0</v>
      </c>
      <c r="S57" s="13">
        <v>180.0</v>
      </c>
      <c r="T57" s="13">
        <v>0.36</v>
      </c>
      <c r="U57" s="13">
        <v>497.0</v>
      </c>
      <c r="V57" s="13">
        <v>129.0</v>
      </c>
      <c r="W57" s="13">
        <v>294.0</v>
      </c>
      <c r="X57" s="13">
        <v>51.0</v>
      </c>
      <c r="Y57" s="13">
        <v>203.0</v>
      </c>
      <c r="Z57" s="13">
        <v>88.0</v>
      </c>
      <c r="AA57" s="13">
        <v>126.0</v>
      </c>
      <c r="AB57" s="13">
        <v>0.44</v>
      </c>
      <c r="AC57" s="13">
        <v>0.25</v>
      </c>
      <c r="AD57" s="13">
        <v>0.7</v>
      </c>
      <c r="AE57" s="13">
        <v>89.0</v>
      </c>
      <c r="AF57" s="13">
        <v>234.0</v>
      </c>
      <c r="AG57" s="13">
        <v>178.0</v>
      </c>
      <c r="AH57" s="13">
        <v>140.0</v>
      </c>
      <c r="AI57" s="13">
        <v>763.0</v>
      </c>
      <c r="AJ57" s="11">
        <v>0.654</v>
      </c>
      <c r="AK57" s="13">
        <v>54.0</v>
      </c>
      <c r="AL57" s="14">
        <v>104.0</v>
      </c>
      <c r="AM57" s="13">
        <v>-0.92126248</v>
      </c>
      <c r="AN57" s="13">
        <v>-0.73826449</v>
      </c>
      <c r="AO57" s="13">
        <v>-1.78173671</v>
      </c>
      <c r="AP57" s="11">
        <v>-1.323774978</v>
      </c>
      <c r="AQ57" s="11">
        <v>-0.997124387</v>
      </c>
      <c r="AR57" s="11">
        <v>-1.13776032</v>
      </c>
      <c r="AS57" s="13">
        <v>13.0</v>
      </c>
      <c r="AT57" s="13">
        <v>180.0</v>
      </c>
      <c r="AU57" s="13">
        <v>49.0</v>
      </c>
      <c r="AV57" s="15">
        <v>55.0</v>
      </c>
      <c r="AW57" s="15">
        <v>0.944</v>
      </c>
    </row>
    <row r="58">
      <c r="A58" s="13" t="s">
        <v>291</v>
      </c>
      <c r="B58" s="13">
        <v>23.0</v>
      </c>
      <c r="C58" s="13">
        <v>12.0</v>
      </c>
      <c r="D58" s="13">
        <v>11.0</v>
      </c>
      <c r="E58" s="13">
        <v>0.522</v>
      </c>
      <c r="F58" s="13">
        <v>3.98</v>
      </c>
      <c r="G58" s="13">
        <v>7.2</v>
      </c>
      <c r="H58" s="13">
        <v>8.0</v>
      </c>
      <c r="I58" s="13">
        <v>6.0</v>
      </c>
      <c r="J58" s="13">
        <v>5.0</v>
      </c>
      <c r="K58" s="13">
        <v>5.0</v>
      </c>
      <c r="L58" s="13">
        <v>5.0</v>
      </c>
      <c r="M58" s="13">
        <v>5.0</v>
      </c>
      <c r="N58" s="13">
        <v>1585.0</v>
      </c>
      <c r="O58" s="13">
        <v>1659.0</v>
      </c>
      <c r="P58" s="13">
        <v>68.9130435</v>
      </c>
      <c r="Q58" s="13">
        <v>72.1</v>
      </c>
      <c r="R58" s="13">
        <v>920.0</v>
      </c>
      <c r="S58" s="13">
        <v>566.0</v>
      </c>
      <c r="T58" s="13">
        <v>0.42</v>
      </c>
      <c r="U58" s="13">
        <v>1339.0</v>
      </c>
      <c r="V58" s="13">
        <v>403.0</v>
      </c>
      <c r="W58" s="13">
        <v>815.0</v>
      </c>
      <c r="X58" s="13">
        <v>163.0</v>
      </c>
      <c r="Y58" s="13">
        <v>524.0</v>
      </c>
      <c r="Z58" s="13">
        <v>290.0</v>
      </c>
      <c r="AA58" s="13">
        <v>442.0</v>
      </c>
      <c r="AB58" s="13">
        <v>0.49</v>
      </c>
      <c r="AC58" s="13">
        <v>0.31</v>
      </c>
      <c r="AD58" s="13">
        <v>0.66</v>
      </c>
      <c r="AE58" s="13">
        <v>344.0</v>
      </c>
      <c r="AF58" s="13">
        <v>832.0</v>
      </c>
      <c r="AG58" s="13">
        <v>435.0</v>
      </c>
      <c r="AH58" s="13">
        <v>336.0</v>
      </c>
      <c r="AI58" s="13">
        <v>2117.0</v>
      </c>
      <c r="AJ58" s="11">
        <v>0.749</v>
      </c>
      <c r="AK58" s="13">
        <v>245.0</v>
      </c>
      <c r="AL58" s="14">
        <v>305.0</v>
      </c>
      <c r="AM58" s="13">
        <v>-1.03821773</v>
      </c>
      <c r="AN58" s="13">
        <v>-0.91410094</v>
      </c>
      <c r="AO58" s="13">
        <v>-1.67381374</v>
      </c>
      <c r="AP58" s="11">
        <v>-1.073694553</v>
      </c>
      <c r="AQ58" s="11">
        <v>-0.846729651</v>
      </c>
      <c r="AR58" s="11">
        <v>-1.232919647</v>
      </c>
      <c r="AS58" s="13">
        <v>87.0</v>
      </c>
      <c r="AT58" s="13">
        <v>587.0</v>
      </c>
      <c r="AU58" s="13">
        <v>155.0</v>
      </c>
      <c r="AV58" s="15">
        <v>150.0</v>
      </c>
      <c r="AW58" s="15">
        <v>0.791</v>
      </c>
    </row>
    <row r="59">
      <c r="A59" s="13" t="s">
        <v>218</v>
      </c>
      <c r="B59" s="13">
        <v>25.0</v>
      </c>
      <c r="C59" s="13">
        <v>13.0</v>
      </c>
      <c r="D59" s="13">
        <v>12.0</v>
      </c>
      <c r="E59" s="13">
        <v>0.52</v>
      </c>
      <c r="F59" s="13">
        <v>-5.88</v>
      </c>
      <c r="G59" s="13">
        <v>-1.26</v>
      </c>
      <c r="H59" s="13">
        <v>5.0</v>
      </c>
      <c r="I59" s="13">
        <v>11.0</v>
      </c>
      <c r="J59" s="13">
        <v>11.0</v>
      </c>
      <c r="K59" s="13">
        <v>3.0</v>
      </c>
      <c r="L59" s="13">
        <v>1.0</v>
      </c>
      <c r="M59" s="13">
        <v>8.0</v>
      </c>
      <c r="N59" s="13">
        <v>2019.0</v>
      </c>
      <c r="O59" s="13">
        <v>1959.0</v>
      </c>
      <c r="P59" s="13">
        <v>80.76</v>
      </c>
      <c r="Q59" s="13">
        <v>78.4</v>
      </c>
      <c r="R59" s="13">
        <v>1000.0</v>
      </c>
      <c r="S59" s="13">
        <v>708.0</v>
      </c>
      <c r="T59" s="13">
        <v>0.45</v>
      </c>
      <c r="U59" s="13">
        <v>1566.0</v>
      </c>
      <c r="V59" s="13">
        <v>452.0</v>
      </c>
      <c r="W59" s="13">
        <v>846.0</v>
      </c>
      <c r="X59" s="13">
        <v>256.0</v>
      </c>
      <c r="Y59" s="13">
        <v>720.0</v>
      </c>
      <c r="Z59" s="13">
        <v>347.0</v>
      </c>
      <c r="AA59" s="13">
        <v>495.0</v>
      </c>
      <c r="AB59" s="13">
        <v>0.53</v>
      </c>
      <c r="AC59" s="13">
        <v>0.36</v>
      </c>
      <c r="AD59" s="13">
        <v>0.7</v>
      </c>
      <c r="AE59" s="13">
        <v>389.0</v>
      </c>
      <c r="AF59" s="13">
        <v>944.0</v>
      </c>
      <c r="AG59" s="13">
        <v>405.0</v>
      </c>
      <c r="AH59" s="13">
        <v>302.0</v>
      </c>
      <c r="AI59" s="13">
        <v>2363.0</v>
      </c>
      <c r="AJ59" s="11">
        <v>0.854</v>
      </c>
      <c r="AK59" s="13">
        <v>237.0</v>
      </c>
      <c r="AL59" s="14">
        <v>281.0</v>
      </c>
      <c r="AM59" s="13">
        <v>-1.12178358</v>
      </c>
      <c r="AN59" s="13">
        <v>-1.04482922</v>
      </c>
      <c r="AO59" s="13">
        <v>-1.788363</v>
      </c>
      <c r="AP59" s="11">
        <v>-1.132850367</v>
      </c>
      <c r="AQ59" s="11">
        <v>-0.785814274</v>
      </c>
      <c r="AR59" s="11">
        <v>-1.243720621</v>
      </c>
      <c r="AS59" s="13">
        <v>108.0</v>
      </c>
      <c r="AT59" s="13">
        <v>707.0</v>
      </c>
      <c r="AU59" s="13">
        <v>136.0</v>
      </c>
      <c r="AV59" s="15">
        <v>145.0</v>
      </c>
      <c r="AW59" s="15">
        <v>0.836</v>
      </c>
    </row>
    <row r="60">
      <c r="A60" s="13" t="s">
        <v>105</v>
      </c>
      <c r="B60" s="13">
        <v>24.0</v>
      </c>
      <c r="C60" s="13">
        <v>16.0</v>
      </c>
      <c r="D60" s="13">
        <v>8.0</v>
      </c>
      <c r="E60" s="13">
        <v>0.667</v>
      </c>
      <c r="F60" s="13">
        <v>12.79</v>
      </c>
      <c r="G60" s="13">
        <v>9.79</v>
      </c>
      <c r="H60" s="13">
        <v>10.0</v>
      </c>
      <c r="I60" s="13">
        <v>6.0</v>
      </c>
      <c r="J60" s="13">
        <v>11.0</v>
      </c>
      <c r="K60" s="13">
        <v>1.0</v>
      </c>
      <c r="L60" s="13">
        <v>2.0</v>
      </c>
      <c r="M60" s="13">
        <v>5.0</v>
      </c>
      <c r="N60" s="13">
        <v>1558.0</v>
      </c>
      <c r="O60" s="13">
        <v>1486.0</v>
      </c>
      <c r="P60" s="13">
        <v>64.9166667</v>
      </c>
      <c r="Q60" s="13">
        <v>61.9</v>
      </c>
      <c r="R60" s="13">
        <v>965.0</v>
      </c>
      <c r="S60" s="13">
        <v>562.0</v>
      </c>
      <c r="T60" s="13">
        <v>0.43</v>
      </c>
      <c r="U60" s="13">
        <v>1323.0</v>
      </c>
      <c r="V60" s="13">
        <v>364.0</v>
      </c>
      <c r="W60" s="13">
        <v>749.0</v>
      </c>
      <c r="X60" s="13">
        <v>198.0</v>
      </c>
      <c r="Y60" s="13">
        <v>574.0</v>
      </c>
      <c r="Z60" s="13">
        <v>236.0</v>
      </c>
      <c r="AA60" s="13">
        <v>307.0</v>
      </c>
      <c r="AB60" s="13">
        <v>0.49</v>
      </c>
      <c r="AC60" s="13">
        <v>0.35</v>
      </c>
      <c r="AD60" s="13">
        <v>0.77</v>
      </c>
      <c r="AE60" s="13">
        <v>319.0</v>
      </c>
      <c r="AF60" s="13">
        <v>783.0</v>
      </c>
      <c r="AG60" s="13">
        <v>374.0</v>
      </c>
      <c r="AH60" s="13">
        <v>303.0</v>
      </c>
      <c r="AI60" s="13">
        <v>1933.0</v>
      </c>
      <c r="AJ60" s="11">
        <v>0.806</v>
      </c>
      <c r="AK60" s="13">
        <v>206.0</v>
      </c>
      <c r="AL60" s="14">
        <v>338.0</v>
      </c>
      <c r="AM60" s="13">
        <v>-1.02037679</v>
      </c>
      <c r="AN60" s="13">
        <v>-1.01365727</v>
      </c>
      <c r="AO60" s="13">
        <v>-1.96112388</v>
      </c>
      <c r="AP60" s="11">
        <v>-1.040649539</v>
      </c>
      <c r="AQ60" s="11">
        <v>-0.8428194</v>
      </c>
      <c r="AR60" s="11">
        <v>-1.142239691</v>
      </c>
      <c r="AS60" s="13">
        <v>69.0</v>
      </c>
      <c r="AT60" s="13">
        <v>577.0</v>
      </c>
      <c r="AU60" s="13">
        <v>146.0</v>
      </c>
      <c r="AV60" s="15">
        <v>192.0</v>
      </c>
      <c r="AW60" s="15">
        <v>0.755</v>
      </c>
    </row>
    <row r="61">
      <c r="A61" s="13" t="s">
        <v>193</v>
      </c>
      <c r="B61" s="13">
        <v>27.0</v>
      </c>
      <c r="C61" s="13">
        <v>19.0</v>
      </c>
      <c r="D61" s="13">
        <v>8.0</v>
      </c>
      <c r="E61" s="13">
        <v>0.704</v>
      </c>
      <c r="F61" s="13">
        <v>-4.73</v>
      </c>
      <c r="G61" s="13">
        <v>-4.43</v>
      </c>
      <c r="H61" s="13">
        <v>16.0</v>
      </c>
      <c r="I61" s="13">
        <v>4.0</v>
      </c>
      <c r="J61" s="13">
        <v>9.0</v>
      </c>
      <c r="K61" s="13">
        <v>2.0</v>
      </c>
      <c r="L61" s="13">
        <v>8.0</v>
      </c>
      <c r="M61" s="13">
        <v>5.0</v>
      </c>
      <c r="N61" s="13">
        <v>1914.0</v>
      </c>
      <c r="O61" s="13">
        <v>1922.0</v>
      </c>
      <c r="P61" s="13">
        <v>70.8888889</v>
      </c>
      <c r="Q61" s="13">
        <v>71.2</v>
      </c>
      <c r="R61" s="13">
        <v>1105.0</v>
      </c>
      <c r="S61" s="13">
        <v>701.0</v>
      </c>
      <c r="T61" s="13">
        <v>0.45</v>
      </c>
      <c r="U61" s="13">
        <v>1558.0</v>
      </c>
      <c r="V61" s="13">
        <v>529.0</v>
      </c>
      <c r="W61" s="13">
        <v>1023.0</v>
      </c>
      <c r="X61" s="13">
        <v>172.0</v>
      </c>
      <c r="Y61" s="13">
        <v>535.0</v>
      </c>
      <c r="Z61" s="13">
        <v>340.0</v>
      </c>
      <c r="AA61" s="13">
        <v>507.0</v>
      </c>
      <c r="AB61" s="13">
        <v>0.52</v>
      </c>
      <c r="AC61" s="13">
        <v>0.32</v>
      </c>
      <c r="AD61" s="13">
        <v>0.67</v>
      </c>
      <c r="AE61" s="13">
        <v>371.0</v>
      </c>
      <c r="AF61" s="13">
        <v>934.0</v>
      </c>
      <c r="AG61" s="13">
        <v>524.0</v>
      </c>
      <c r="AH61" s="13">
        <v>348.0</v>
      </c>
      <c r="AI61" s="13">
        <v>2413.0</v>
      </c>
      <c r="AJ61" s="11">
        <v>0.793</v>
      </c>
      <c r="AK61" s="13">
        <v>284.0</v>
      </c>
      <c r="AL61" s="14">
        <v>373.0</v>
      </c>
      <c r="AM61" s="13">
        <v>-1.08572801</v>
      </c>
      <c r="AN61" s="13">
        <v>-0.94474044</v>
      </c>
      <c r="AO61" s="13">
        <v>-1.71081228</v>
      </c>
      <c r="AP61" s="11">
        <v>-1.117770982</v>
      </c>
      <c r="AQ61" s="11">
        <v>-0.773796142</v>
      </c>
      <c r="AR61" s="11">
        <v>-1.198278493</v>
      </c>
      <c r="AS61" s="13">
        <v>69.0</v>
      </c>
      <c r="AT61" s="13">
        <v>650.0</v>
      </c>
      <c r="AU61" s="13">
        <v>188.0</v>
      </c>
      <c r="AV61" s="15">
        <v>185.0</v>
      </c>
      <c r="AW61" s="15">
        <v>0.775</v>
      </c>
    </row>
    <row r="62">
      <c r="A62" s="13" t="s">
        <v>35</v>
      </c>
      <c r="B62" s="13">
        <v>23.0</v>
      </c>
      <c r="C62" s="13">
        <v>16.0</v>
      </c>
      <c r="D62" s="13">
        <v>7.0</v>
      </c>
      <c r="E62" s="13">
        <v>0.696</v>
      </c>
      <c r="F62" s="13">
        <v>-2.44</v>
      </c>
      <c r="G62" s="13">
        <v>-8.44</v>
      </c>
      <c r="H62" s="13">
        <v>9.0</v>
      </c>
      <c r="I62" s="13">
        <v>5.0</v>
      </c>
      <c r="J62" s="13">
        <v>12.0</v>
      </c>
      <c r="K62" s="13">
        <v>1.0</v>
      </c>
      <c r="L62" s="13">
        <v>3.0</v>
      </c>
      <c r="M62" s="13">
        <v>5.0</v>
      </c>
      <c r="N62" s="13">
        <v>1836.0</v>
      </c>
      <c r="O62" s="13">
        <v>1535.0</v>
      </c>
      <c r="P62" s="13">
        <v>79.826087</v>
      </c>
      <c r="Q62" s="13">
        <v>66.7</v>
      </c>
      <c r="R62" s="13">
        <v>925.0</v>
      </c>
      <c r="S62" s="13">
        <v>652.0</v>
      </c>
      <c r="T62" s="13">
        <v>0.46</v>
      </c>
      <c r="U62" s="13">
        <v>1419.0</v>
      </c>
      <c r="V62" s="13">
        <v>450.0</v>
      </c>
      <c r="W62" s="13">
        <v>860.0</v>
      </c>
      <c r="X62" s="13">
        <v>202.0</v>
      </c>
      <c r="Y62" s="13">
        <v>559.0</v>
      </c>
      <c r="Z62" s="13">
        <v>330.0</v>
      </c>
      <c r="AA62" s="13">
        <v>452.0</v>
      </c>
      <c r="AB62" s="13">
        <v>0.52</v>
      </c>
      <c r="AC62" s="13">
        <v>0.36</v>
      </c>
      <c r="AD62" s="13">
        <v>0.73</v>
      </c>
      <c r="AE62" s="13">
        <v>356.0</v>
      </c>
      <c r="AF62" s="13">
        <v>1005.0</v>
      </c>
      <c r="AG62" s="13">
        <v>380.0</v>
      </c>
      <c r="AH62" s="13">
        <v>344.0</v>
      </c>
      <c r="AI62" s="13">
        <v>2215.0</v>
      </c>
      <c r="AJ62" s="11">
        <v>0.829</v>
      </c>
      <c r="AK62" s="13">
        <v>316.0</v>
      </c>
      <c r="AL62" s="14">
        <v>323.0</v>
      </c>
      <c r="AM62" s="13">
        <v>-1.09863914</v>
      </c>
      <c r="AN62" s="13">
        <v>-1.06188479</v>
      </c>
      <c r="AO62" s="13">
        <v>-1.86254556</v>
      </c>
      <c r="AP62" s="11">
        <v>-0.975963678</v>
      </c>
      <c r="AQ62" s="11">
        <v>-0.776791442</v>
      </c>
      <c r="AR62" s="11">
        <v>-1.098390758</v>
      </c>
      <c r="AS62" s="13">
        <v>96.0</v>
      </c>
      <c r="AT62" s="13">
        <v>689.0</v>
      </c>
      <c r="AU62" s="13">
        <v>195.0</v>
      </c>
      <c r="AV62" s="15">
        <v>128.0</v>
      </c>
      <c r="AW62" s="15">
        <v>0.724</v>
      </c>
    </row>
    <row r="63">
      <c r="A63" s="13" t="s">
        <v>26</v>
      </c>
      <c r="B63" s="13">
        <v>16.0</v>
      </c>
      <c r="C63" s="13">
        <v>14.0</v>
      </c>
      <c r="D63" s="13">
        <v>2.0</v>
      </c>
      <c r="E63" s="13">
        <v>0.875</v>
      </c>
      <c r="F63" s="13">
        <v>15.44</v>
      </c>
      <c r="G63" s="13">
        <v>-0.13</v>
      </c>
      <c r="H63" s="13">
        <v>11.0</v>
      </c>
      <c r="I63" s="13">
        <v>1.0</v>
      </c>
      <c r="J63" s="13">
        <v>8.0</v>
      </c>
      <c r="K63" s="13">
        <v>1.0</v>
      </c>
      <c r="L63" s="13">
        <v>6.0</v>
      </c>
      <c r="M63" s="13">
        <v>0.0</v>
      </c>
      <c r="N63" s="13">
        <v>1363.0</v>
      </c>
      <c r="O63" s="13">
        <v>1114.0</v>
      </c>
      <c r="P63" s="13">
        <v>85.1875</v>
      </c>
      <c r="Q63" s="13">
        <v>69.6</v>
      </c>
      <c r="R63" s="13">
        <v>645.0</v>
      </c>
      <c r="S63" s="13">
        <v>495.0</v>
      </c>
      <c r="T63" s="13">
        <v>0.49</v>
      </c>
      <c r="U63" s="13">
        <v>1004.0</v>
      </c>
      <c r="V63" s="13">
        <v>347.0</v>
      </c>
      <c r="W63" s="13">
        <v>639.0</v>
      </c>
      <c r="X63" s="13">
        <v>148.0</v>
      </c>
      <c r="Y63" s="13">
        <v>365.0</v>
      </c>
      <c r="Z63" s="13">
        <v>225.0</v>
      </c>
      <c r="AA63" s="13">
        <v>311.0</v>
      </c>
      <c r="AB63" s="13">
        <v>0.54</v>
      </c>
      <c r="AC63" s="13">
        <v>0.41</v>
      </c>
      <c r="AD63" s="13">
        <v>0.72</v>
      </c>
      <c r="AE63" s="13">
        <v>279.0</v>
      </c>
      <c r="AF63" s="13">
        <v>638.0</v>
      </c>
      <c r="AG63" s="13">
        <v>259.0</v>
      </c>
      <c r="AH63" s="13">
        <v>173.0</v>
      </c>
      <c r="AI63" s="13">
        <v>1488.0</v>
      </c>
      <c r="AJ63" s="11">
        <v>0.916</v>
      </c>
      <c r="AK63" s="13">
        <v>152.0</v>
      </c>
      <c r="AL63" s="14">
        <v>191.0</v>
      </c>
      <c r="AM63" s="13">
        <v>-1.14017003</v>
      </c>
      <c r="AN63" s="13">
        <v>-1.19153469</v>
      </c>
      <c r="AO63" s="13">
        <v>-1.84566778</v>
      </c>
      <c r="AP63" s="11">
        <v>-1.078325989</v>
      </c>
      <c r="AQ63" s="11">
        <v>-0.665184462</v>
      </c>
      <c r="AR63" s="11">
        <v>-1.123667915</v>
      </c>
      <c r="AS63" s="13">
        <v>54.0</v>
      </c>
      <c r="AT63" s="13">
        <v>486.0</v>
      </c>
      <c r="AU63" s="13">
        <v>113.0</v>
      </c>
      <c r="AV63" s="15">
        <v>78.0</v>
      </c>
      <c r="AW63" s="15">
        <v>0.756</v>
      </c>
    </row>
    <row r="64">
      <c r="A64" s="13" t="s">
        <v>226</v>
      </c>
      <c r="B64" s="13">
        <v>19.0</v>
      </c>
      <c r="C64" s="13">
        <v>9.0</v>
      </c>
      <c r="D64" s="13">
        <v>10.0</v>
      </c>
      <c r="E64" s="13">
        <v>0.474</v>
      </c>
      <c r="F64" s="13">
        <v>-4.69</v>
      </c>
      <c r="G64" s="13">
        <v>-2.86</v>
      </c>
      <c r="H64" s="13">
        <v>6.0</v>
      </c>
      <c r="I64" s="13">
        <v>4.0</v>
      </c>
      <c r="J64" s="13">
        <v>8.0</v>
      </c>
      <c r="K64" s="13">
        <v>6.0</v>
      </c>
      <c r="L64" s="13">
        <v>1.0</v>
      </c>
      <c r="M64" s="13">
        <v>3.0</v>
      </c>
      <c r="N64" s="13">
        <v>1341.0</v>
      </c>
      <c r="O64" s="13">
        <v>1329.0</v>
      </c>
      <c r="P64" s="13">
        <v>70.5789474</v>
      </c>
      <c r="Q64" s="13">
        <v>69.9</v>
      </c>
      <c r="R64" s="13">
        <v>780.0</v>
      </c>
      <c r="S64" s="13">
        <v>481.0</v>
      </c>
      <c r="T64" s="13">
        <v>0.45</v>
      </c>
      <c r="U64" s="13">
        <v>1066.0</v>
      </c>
      <c r="V64" s="13">
        <v>323.0</v>
      </c>
      <c r="W64" s="13">
        <v>644.0</v>
      </c>
      <c r="X64" s="13">
        <v>158.0</v>
      </c>
      <c r="Y64" s="13">
        <v>422.0</v>
      </c>
      <c r="Z64" s="13">
        <v>221.0</v>
      </c>
      <c r="AA64" s="13">
        <v>311.0</v>
      </c>
      <c r="AB64" s="13">
        <v>0.5</v>
      </c>
      <c r="AC64" s="13">
        <v>0.37</v>
      </c>
      <c r="AD64" s="13">
        <v>0.71</v>
      </c>
      <c r="AE64" s="13">
        <v>201.0</v>
      </c>
      <c r="AF64" s="13">
        <v>623.0</v>
      </c>
      <c r="AG64" s="13">
        <v>324.0</v>
      </c>
      <c r="AH64" s="13">
        <v>197.0</v>
      </c>
      <c r="AI64" s="13">
        <v>1574.0</v>
      </c>
      <c r="AJ64" s="11">
        <v>0.852</v>
      </c>
      <c r="AK64" s="13">
        <v>156.0</v>
      </c>
      <c r="AL64" s="14">
        <v>222.0</v>
      </c>
      <c r="AM64" s="13">
        <v>-1.05307102</v>
      </c>
      <c r="AN64" s="13">
        <v>-1.10022745</v>
      </c>
      <c r="AO64" s="13">
        <v>-1.8128559</v>
      </c>
      <c r="AP64" s="11">
        <v>-1.093540843</v>
      </c>
      <c r="AQ64" s="11">
        <v>-0.909947023</v>
      </c>
      <c r="AR64" s="11">
        <v>-1.186694847</v>
      </c>
      <c r="AS64" s="13">
        <v>53.0</v>
      </c>
      <c r="AT64" s="13">
        <v>467.0</v>
      </c>
      <c r="AU64" s="13">
        <v>100.0</v>
      </c>
      <c r="AV64" s="15">
        <v>122.0</v>
      </c>
      <c r="AW64" s="15">
        <v>0.825</v>
      </c>
    </row>
    <row r="65">
      <c r="A65" s="13" t="s">
        <v>28</v>
      </c>
      <c r="B65" s="13">
        <v>25.0</v>
      </c>
      <c r="C65" s="13">
        <v>19.0</v>
      </c>
      <c r="D65" s="13">
        <v>6.0</v>
      </c>
      <c r="E65" s="13">
        <v>0.76</v>
      </c>
      <c r="F65" s="13">
        <v>8.62</v>
      </c>
      <c r="G65" s="13">
        <v>-0.13</v>
      </c>
      <c r="H65" s="13">
        <v>14.0</v>
      </c>
      <c r="I65" s="13">
        <v>4.0</v>
      </c>
      <c r="J65" s="13">
        <v>10.0</v>
      </c>
      <c r="K65" s="13">
        <v>1.0</v>
      </c>
      <c r="L65" s="13">
        <v>6.0</v>
      </c>
      <c r="M65" s="13">
        <v>4.0</v>
      </c>
      <c r="N65" s="13">
        <v>1866.0</v>
      </c>
      <c r="O65" s="13">
        <v>1644.0</v>
      </c>
      <c r="P65" s="13">
        <v>74.64</v>
      </c>
      <c r="Q65" s="13">
        <v>65.8</v>
      </c>
      <c r="R65" s="13">
        <v>1000.0</v>
      </c>
      <c r="S65" s="13">
        <v>646.0</v>
      </c>
      <c r="T65" s="13">
        <v>0.47</v>
      </c>
      <c r="U65" s="13">
        <v>1374.0</v>
      </c>
      <c r="V65" s="13">
        <v>434.0</v>
      </c>
      <c r="W65" s="13">
        <v>785.0</v>
      </c>
      <c r="X65" s="13">
        <v>212.0</v>
      </c>
      <c r="Y65" s="13">
        <v>589.0</v>
      </c>
      <c r="Z65" s="13">
        <v>362.0</v>
      </c>
      <c r="AA65" s="13">
        <v>457.0</v>
      </c>
      <c r="AB65" s="13">
        <v>0.55</v>
      </c>
      <c r="AC65" s="13">
        <v>0.36</v>
      </c>
      <c r="AD65" s="13">
        <v>0.79</v>
      </c>
      <c r="AE65" s="13">
        <v>365.0</v>
      </c>
      <c r="AF65" s="13">
        <v>880.0</v>
      </c>
      <c r="AG65" s="13">
        <v>425.0</v>
      </c>
      <c r="AH65" s="13">
        <v>338.0</v>
      </c>
      <c r="AI65" s="13">
        <v>2169.0</v>
      </c>
      <c r="AJ65" s="11">
        <v>0.86</v>
      </c>
      <c r="AK65" s="13">
        <v>195.0</v>
      </c>
      <c r="AL65" s="14">
        <v>343.0</v>
      </c>
      <c r="AM65" s="13">
        <v>-1.16080983</v>
      </c>
      <c r="AN65" s="13">
        <v>-1.05769002</v>
      </c>
      <c r="AO65" s="13">
        <v>-2.02080204</v>
      </c>
      <c r="AP65" s="11">
        <v>-1.08512327</v>
      </c>
      <c r="AQ65" s="11">
        <v>-0.76580531</v>
      </c>
      <c r="AR65" s="11">
        <v>-1.050078043</v>
      </c>
      <c r="AS65" s="13">
        <v>66.0</v>
      </c>
      <c r="AT65" s="13">
        <v>685.0</v>
      </c>
      <c r="AU65" s="13">
        <v>140.0</v>
      </c>
      <c r="AV65" s="15">
        <v>203.0</v>
      </c>
      <c r="AW65" s="15">
        <v>0.75</v>
      </c>
    </row>
    <row r="66">
      <c r="A66" s="13" t="s">
        <v>36</v>
      </c>
      <c r="B66" s="13">
        <v>31.0</v>
      </c>
      <c r="C66" s="13">
        <v>23.0</v>
      </c>
      <c r="D66" s="13">
        <v>8.0</v>
      </c>
      <c r="E66" s="13">
        <v>0.742</v>
      </c>
      <c r="F66" s="13">
        <v>18.47</v>
      </c>
      <c r="G66" s="13">
        <v>8.28</v>
      </c>
      <c r="H66" s="13">
        <v>14.0</v>
      </c>
      <c r="I66" s="13">
        <v>6.0</v>
      </c>
      <c r="J66" s="13">
        <v>11.0</v>
      </c>
      <c r="K66" s="13">
        <v>1.0</v>
      </c>
      <c r="L66" s="13">
        <v>6.0</v>
      </c>
      <c r="M66" s="13">
        <v>6.0</v>
      </c>
      <c r="N66" s="13">
        <v>2287.0</v>
      </c>
      <c r="O66" s="13">
        <v>1971.0</v>
      </c>
      <c r="P66" s="13">
        <v>73.7741935</v>
      </c>
      <c r="Q66" s="13">
        <v>63.6</v>
      </c>
      <c r="R66" s="13">
        <v>1240.0</v>
      </c>
      <c r="S66" s="13">
        <v>808.0</v>
      </c>
      <c r="T66" s="13">
        <v>0.46</v>
      </c>
      <c r="U66" s="13">
        <v>1759.0</v>
      </c>
      <c r="V66" s="13">
        <v>568.0</v>
      </c>
      <c r="W66" s="13">
        <v>1123.0</v>
      </c>
      <c r="X66" s="13">
        <v>240.0</v>
      </c>
      <c r="Y66" s="13">
        <v>636.0</v>
      </c>
      <c r="Z66" s="13">
        <v>431.0</v>
      </c>
      <c r="AA66" s="13">
        <v>524.0</v>
      </c>
      <c r="AB66" s="13">
        <v>0.51</v>
      </c>
      <c r="AC66" s="13">
        <v>0.38</v>
      </c>
      <c r="AD66" s="13">
        <v>0.82</v>
      </c>
      <c r="AE66" s="13">
        <v>424.0</v>
      </c>
      <c r="AF66" s="13">
        <v>1078.0</v>
      </c>
      <c r="AG66" s="13">
        <v>504.0</v>
      </c>
      <c r="AH66" s="13">
        <v>345.0</v>
      </c>
      <c r="AI66" s="13">
        <v>2628.0</v>
      </c>
      <c r="AJ66" s="11">
        <v>0.87</v>
      </c>
      <c r="AK66" s="13">
        <v>297.0</v>
      </c>
      <c r="AL66" s="14">
        <v>405.0</v>
      </c>
      <c r="AM66" s="13">
        <v>-1.06196349</v>
      </c>
      <c r="AN66" s="13">
        <v>-1.10889894</v>
      </c>
      <c r="AO66" s="13">
        <v>-2.09834737</v>
      </c>
      <c r="AP66" s="11">
        <v>-1.012688755</v>
      </c>
      <c r="AQ66" s="11">
        <v>-0.839781697</v>
      </c>
      <c r="AR66" s="11">
        <v>-1.190793864</v>
      </c>
      <c r="AS66" s="13">
        <v>86.0</v>
      </c>
      <c r="AT66" s="13">
        <v>781.0</v>
      </c>
      <c r="AU66" s="13">
        <v>162.0</v>
      </c>
      <c r="AV66" s="15">
        <v>243.0</v>
      </c>
      <c r="AW66" s="15">
        <v>0.761</v>
      </c>
    </row>
    <row r="67">
      <c r="A67" s="13" t="s">
        <v>131</v>
      </c>
      <c r="B67" s="13">
        <v>23.0</v>
      </c>
      <c r="C67" s="13">
        <v>15.0</v>
      </c>
      <c r="D67" s="13">
        <v>8.0</v>
      </c>
      <c r="E67" s="13">
        <v>0.652</v>
      </c>
      <c r="F67" s="13">
        <v>16.02</v>
      </c>
      <c r="G67" s="13">
        <v>8.85</v>
      </c>
      <c r="H67" s="13">
        <v>11.0</v>
      </c>
      <c r="I67" s="13">
        <v>6.0</v>
      </c>
      <c r="J67" s="13">
        <v>7.0</v>
      </c>
      <c r="K67" s="13">
        <v>3.0</v>
      </c>
      <c r="L67" s="13">
        <v>6.0</v>
      </c>
      <c r="M67" s="13">
        <v>3.0</v>
      </c>
      <c r="N67" s="13">
        <v>1650.0</v>
      </c>
      <c r="O67" s="13">
        <v>1485.0</v>
      </c>
      <c r="P67" s="13">
        <v>71.7391304</v>
      </c>
      <c r="Q67" s="13">
        <v>64.6</v>
      </c>
      <c r="R67" s="13">
        <v>925.0</v>
      </c>
      <c r="S67" s="13">
        <v>602.0</v>
      </c>
      <c r="T67" s="13">
        <v>0.43</v>
      </c>
      <c r="U67" s="13">
        <v>1388.0</v>
      </c>
      <c r="V67" s="13">
        <v>447.0</v>
      </c>
      <c r="W67" s="13">
        <v>925.0</v>
      </c>
      <c r="X67" s="13">
        <v>155.0</v>
      </c>
      <c r="Y67" s="13">
        <v>463.0</v>
      </c>
      <c r="Z67" s="13">
        <v>291.0</v>
      </c>
      <c r="AA67" s="13">
        <v>403.0</v>
      </c>
      <c r="AB67" s="13">
        <v>0.48</v>
      </c>
      <c r="AC67" s="13">
        <v>0.34</v>
      </c>
      <c r="AD67" s="13">
        <v>0.72</v>
      </c>
      <c r="AE67" s="13">
        <v>297.0</v>
      </c>
      <c r="AF67" s="13">
        <v>879.0</v>
      </c>
      <c r="AG67" s="13">
        <v>432.0</v>
      </c>
      <c r="AH67" s="13">
        <v>268.0</v>
      </c>
      <c r="AI67" s="13">
        <v>2059.0</v>
      </c>
      <c r="AJ67" s="11">
        <v>0.801</v>
      </c>
      <c r="AK67" s="13">
        <v>311.0</v>
      </c>
      <c r="AL67" s="14">
        <v>299.0</v>
      </c>
      <c r="AM67" s="13">
        <v>-1.01462789</v>
      </c>
      <c r="AN67" s="13">
        <v>-0.98375861</v>
      </c>
      <c r="AO67" s="13">
        <v>-1.84212605</v>
      </c>
      <c r="AP67" s="11">
        <v>-1.000931059</v>
      </c>
      <c r="AQ67" s="11">
        <v>-0.816812993</v>
      </c>
      <c r="AR67" s="11">
        <v>-1.158735932</v>
      </c>
      <c r="AS67" s="13">
        <v>121.0</v>
      </c>
      <c r="AT67" s="13">
        <v>568.0</v>
      </c>
      <c r="AU67" s="13">
        <v>142.0</v>
      </c>
      <c r="AV67" s="15">
        <v>157.0</v>
      </c>
      <c r="AW67" s="15">
        <v>0.743</v>
      </c>
    </row>
    <row r="68">
      <c r="A68" s="13" t="s">
        <v>231</v>
      </c>
      <c r="B68" s="13">
        <v>22.0</v>
      </c>
      <c r="C68" s="13">
        <v>9.0</v>
      </c>
      <c r="D68" s="13">
        <v>13.0</v>
      </c>
      <c r="E68" s="13">
        <v>0.409</v>
      </c>
      <c r="F68" s="13">
        <v>-12.1</v>
      </c>
      <c r="G68" s="13">
        <v>-5.77</v>
      </c>
      <c r="H68" s="13">
        <v>8.0</v>
      </c>
      <c r="I68" s="13">
        <v>4.0</v>
      </c>
      <c r="J68" s="13">
        <v>5.0</v>
      </c>
      <c r="K68" s="13">
        <v>3.0</v>
      </c>
      <c r="L68" s="13">
        <v>4.0</v>
      </c>
      <c r="M68" s="13">
        <v>9.0</v>
      </c>
      <c r="N68" s="13">
        <v>1602.0</v>
      </c>
      <c r="O68" s="13">
        <v>1741.0</v>
      </c>
      <c r="P68" s="13">
        <v>72.8181818</v>
      </c>
      <c r="Q68" s="13">
        <v>79.1</v>
      </c>
      <c r="R68" s="13">
        <v>880.0</v>
      </c>
      <c r="S68" s="13">
        <v>529.0</v>
      </c>
      <c r="T68" s="13">
        <v>0.41</v>
      </c>
      <c r="U68" s="13">
        <v>1287.0</v>
      </c>
      <c r="V68" s="13">
        <v>336.0</v>
      </c>
      <c r="W68" s="13">
        <v>651.0</v>
      </c>
      <c r="X68" s="13">
        <v>193.0</v>
      </c>
      <c r="Y68" s="13">
        <v>636.0</v>
      </c>
      <c r="Z68" s="13">
        <v>351.0</v>
      </c>
      <c r="AA68" s="13">
        <v>564.0</v>
      </c>
      <c r="AB68" s="13">
        <v>0.52</v>
      </c>
      <c r="AC68" s="13">
        <v>0.3</v>
      </c>
      <c r="AD68" s="13">
        <v>0.62</v>
      </c>
      <c r="AE68" s="13">
        <v>286.0</v>
      </c>
      <c r="AF68" s="13">
        <v>796.0</v>
      </c>
      <c r="AG68" s="13">
        <v>394.0</v>
      </c>
      <c r="AH68" s="13">
        <v>348.0</v>
      </c>
      <c r="AI68" s="13">
        <v>2199.0</v>
      </c>
      <c r="AJ68" s="11">
        <v>0.729</v>
      </c>
      <c r="AK68" s="13">
        <v>164.0</v>
      </c>
      <c r="AL68" s="14">
        <v>357.0</v>
      </c>
      <c r="AM68" s="13">
        <v>-1.0836756</v>
      </c>
      <c r="AN68" s="13">
        <v>-0.89173956</v>
      </c>
      <c r="AO68" s="13">
        <v>-1.58766698</v>
      </c>
      <c r="AP68" s="11">
        <v>-1.072221116</v>
      </c>
      <c r="AQ68" s="11">
        <v>-0.776804286</v>
      </c>
      <c r="AR68" s="11">
        <v>-1.200383472</v>
      </c>
      <c r="AS68" s="13">
        <v>71.0</v>
      </c>
      <c r="AT68" s="13">
        <v>632.0</v>
      </c>
      <c r="AU68" s="13">
        <v>188.0</v>
      </c>
      <c r="AV68" s="15">
        <v>169.0</v>
      </c>
      <c r="AW68" s="15">
        <v>0.767</v>
      </c>
    </row>
    <row r="69">
      <c r="A69" s="13" t="s">
        <v>65</v>
      </c>
      <c r="B69" s="13">
        <v>29.0</v>
      </c>
      <c r="C69" s="13">
        <v>21.0</v>
      </c>
      <c r="D69" s="13">
        <v>8.0</v>
      </c>
      <c r="E69" s="13">
        <v>0.724</v>
      </c>
      <c r="F69" s="13">
        <v>16.66</v>
      </c>
      <c r="G69" s="13">
        <v>8.25</v>
      </c>
      <c r="H69" s="13">
        <v>14.0</v>
      </c>
      <c r="I69" s="13">
        <v>6.0</v>
      </c>
      <c r="J69" s="13">
        <v>11.0</v>
      </c>
      <c r="K69" s="13">
        <v>3.0</v>
      </c>
      <c r="L69" s="13">
        <v>7.0</v>
      </c>
      <c r="M69" s="13">
        <v>4.0</v>
      </c>
      <c r="N69" s="13">
        <v>2218.0</v>
      </c>
      <c r="O69" s="13">
        <v>1974.0</v>
      </c>
      <c r="P69" s="13">
        <v>76.4827586</v>
      </c>
      <c r="Q69" s="13">
        <v>68.1</v>
      </c>
      <c r="R69" s="13">
        <v>1170.0</v>
      </c>
      <c r="S69" s="13">
        <v>823.0</v>
      </c>
      <c r="T69" s="13">
        <v>0.48</v>
      </c>
      <c r="U69" s="13">
        <v>1733.0</v>
      </c>
      <c r="V69" s="13">
        <v>544.0</v>
      </c>
      <c r="W69" s="13">
        <v>966.0</v>
      </c>
      <c r="X69" s="13">
        <v>279.0</v>
      </c>
      <c r="Y69" s="13">
        <v>767.0</v>
      </c>
      <c r="Z69" s="13">
        <v>293.0</v>
      </c>
      <c r="AA69" s="13">
        <v>457.0</v>
      </c>
      <c r="AB69" s="13">
        <v>0.56</v>
      </c>
      <c r="AC69" s="13">
        <v>0.36</v>
      </c>
      <c r="AD69" s="13">
        <v>0.64</v>
      </c>
      <c r="AE69" s="13">
        <v>463.0</v>
      </c>
      <c r="AF69" s="13">
        <v>1041.0</v>
      </c>
      <c r="AG69" s="13">
        <v>447.0</v>
      </c>
      <c r="AH69" s="13">
        <v>319.0</v>
      </c>
      <c r="AI69" s="13">
        <v>2509.0</v>
      </c>
      <c r="AJ69" s="11">
        <v>0.884</v>
      </c>
      <c r="AK69" s="13">
        <v>244.0</v>
      </c>
      <c r="AL69" s="14">
        <v>359.0</v>
      </c>
      <c r="AM69" s="13">
        <v>-1.18239553</v>
      </c>
      <c r="AN69" s="13">
        <v>-1.06892363</v>
      </c>
      <c r="AO69" s="13">
        <v>-1.63562154</v>
      </c>
      <c r="AP69" s="11">
        <v>-1.006729344</v>
      </c>
      <c r="AQ69" s="11">
        <v>-0.803292768</v>
      </c>
      <c r="AR69" s="11">
        <v>-1.161277019</v>
      </c>
      <c r="AS69" s="13">
        <v>102.0</v>
      </c>
      <c r="AT69" s="13">
        <v>797.0</v>
      </c>
      <c r="AU69" s="13">
        <v>202.0</v>
      </c>
      <c r="AV69" s="15">
        <v>157.0</v>
      </c>
      <c r="AW69" s="15">
        <v>0.765</v>
      </c>
    </row>
    <row r="70">
      <c r="A70" s="13" t="s">
        <v>92</v>
      </c>
      <c r="B70" s="13">
        <v>22.0</v>
      </c>
      <c r="C70" s="13">
        <v>13.0</v>
      </c>
      <c r="D70" s="13">
        <v>9.0</v>
      </c>
      <c r="E70" s="13">
        <v>0.591</v>
      </c>
      <c r="F70" s="13">
        <v>9.27</v>
      </c>
      <c r="G70" s="13">
        <v>3.65</v>
      </c>
      <c r="H70" s="13">
        <v>7.0</v>
      </c>
      <c r="I70" s="13">
        <v>4.0</v>
      </c>
      <c r="J70" s="13">
        <v>7.0</v>
      </c>
      <c r="K70" s="13">
        <v>4.0</v>
      </c>
      <c r="L70" s="13">
        <v>4.0</v>
      </c>
      <c r="M70" s="13">
        <v>2.0</v>
      </c>
      <c r="N70" s="13">
        <v>1579.0</v>
      </c>
      <c r="O70" s="13">
        <v>1411.0</v>
      </c>
      <c r="P70" s="13">
        <v>71.7727273</v>
      </c>
      <c r="Q70" s="13">
        <v>64.1</v>
      </c>
      <c r="R70" s="13">
        <v>885.0</v>
      </c>
      <c r="S70" s="13">
        <v>573.0</v>
      </c>
      <c r="T70" s="13">
        <v>0.47</v>
      </c>
      <c r="U70" s="13">
        <v>1214.0</v>
      </c>
      <c r="V70" s="13">
        <v>357.0</v>
      </c>
      <c r="W70" s="13">
        <v>620.0</v>
      </c>
      <c r="X70" s="13">
        <v>216.0</v>
      </c>
      <c r="Y70" s="13">
        <v>594.0</v>
      </c>
      <c r="Z70" s="13">
        <v>217.0</v>
      </c>
      <c r="AA70" s="13">
        <v>316.0</v>
      </c>
      <c r="AB70" s="13">
        <v>0.58</v>
      </c>
      <c r="AC70" s="13">
        <v>0.36</v>
      </c>
      <c r="AD70" s="13">
        <v>0.69</v>
      </c>
      <c r="AE70" s="13">
        <v>332.0</v>
      </c>
      <c r="AF70" s="13">
        <v>758.0</v>
      </c>
      <c r="AG70" s="13">
        <v>327.0</v>
      </c>
      <c r="AH70" s="13">
        <v>236.0</v>
      </c>
      <c r="AI70" s="13">
        <v>1766.0</v>
      </c>
      <c r="AJ70" s="11">
        <v>0.894</v>
      </c>
      <c r="AK70" s="13">
        <v>197.0</v>
      </c>
      <c r="AL70" s="14">
        <v>230.0</v>
      </c>
      <c r="AM70" s="13">
        <v>-1.20897559</v>
      </c>
      <c r="AN70" s="13">
        <v>-1.06857534</v>
      </c>
      <c r="AO70" s="13">
        <v>-1.75187878</v>
      </c>
      <c r="AP70" s="11">
        <v>-1.068240926</v>
      </c>
      <c r="AQ70" s="11">
        <v>-0.849939706</v>
      </c>
      <c r="AR70" s="11">
        <v>-1.191884949</v>
      </c>
      <c r="AS70" s="13">
        <v>57.0</v>
      </c>
      <c r="AT70" s="13">
        <v>561.0</v>
      </c>
      <c r="AU70" s="13">
        <v>113.0</v>
      </c>
      <c r="AV70" s="15">
        <v>117.0</v>
      </c>
      <c r="AW70" s="15">
        <v>0.81</v>
      </c>
    </row>
    <row r="71">
      <c r="A71" s="13" t="s">
        <v>45</v>
      </c>
      <c r="B71" s="13">
        <v>24.0</v>
      </c>
      <c r="C71" s="13">
        <v>14.0</v>
      </c>
      <c r="D71" s="13">
        <v>10.0</v>
      </c>
      <c r="E71" s="13">
        <v>0.583</v>
      </c>
      <c r="F71" s="13">
        <v>6.47</v>
      </c>
      <c r="G71" s="13">
        <v>4.51</v>
      </c>
      <c r="H71" s="13">
        <v>9.0</v>
      </c>
      <c r="I71" s="13">
        <v>7.0</v>
      </c>
      <c r="J71" s="13">
        <v>8.0</v>
      </c>
      <c r="K71" s="13">
        <v>3.0</v>
      </c>
      <c r="L71" s="13">
        <v>4.0</v>
      </c>
      <c r="M71" s="13">
        <v>6.0</v>
      </c>
      <c r="N71" s="13">
        <v>1674.0</v>
      </c>
      <c r="O71" s="13">
        <v>1627.0</v>
      </c>
      <c r="P71" s="13">
        <v>69.75</v>
      </c>
      <c r="Q71" s="13">
        <v>67.8</v>
      </c>
      <c r="R71" s="13">
        <v>985.0</v>
      </c>
      <c r="S71" s="13">
        <v>592.0</v>
      </c>
      <c r="T71" s="13">
        <v>0.48</v>
      </c>
      <c r="U71" s="13">
        <v>1239.0</v>
      </c>
      <c r="V71" s="13">
        <v>400.0</v>
      </c>
      <c r="W71" s="13">
        <v>723.0</v>
      </c>
      <c r="X71" s="13">
        <v>192.0</v>
      </c>
      <c r="Y71" s="13">
        <v>516.0</v>
      </c>
      <c r="Z71" s="13">
        <v>298.0</v>
      </c>
      <c r="AA71" s="13">
        <v>418.0</v>
      </c>
      <c r="AB71" s="13">
        <v>0.55</v>
      </c>
      <c r="AC71" s="13">
        <v>0.37</v>
      </c>
      <c r="AD71" s="13">
        <v>0.71</v>
      </c>
      <c r="AE71" s="13">
        <v>325.0</v>
      </c>
      <c r="AF71" s="13">
        <v>792.0</v>
      </c>
      <c r="AG71" s="13">
        <v>369.0</v>
      </c>
      <c r="AH71" s="13">
        <v>346.0</v>
      </c>
      <c r="AI71" s="13">
        <v>2003.0</v>
      </c>
      <c r="AJ71" s="11">
        <v>0.836</v>
      </c>
      <c r="AK71" s="13">
        <v>161.0</v>
      </c>
      <c r="AL71" s="14">
        <v>285.0</v>
      </c>
      <c r="AM71" s="13">
        <v>-1.16161631</v>
      </c>
      <c r="AN71" s="13">
        <v>-1.09342593</v>
      </c>
      <c r="AO71" s="13">
        <v>-1.8187432</v>
      </c>
      <c r="AP71" s="11">
        <v>-1.062363129</v>
      </c>
      <c r="AQ71" s="11">
        <v>-0.810155047</v>
      </c>
      <c r="AR71" s="11">
        <v>-1.039332966</v>
      </c>
      <c r="AS71" s="13">
        <v>47.0</v>
      </c>
      <c r="AT71" s="13">
        <v>631.0</v>
      </c>
      <c r="AU71" s="13">
        <v>108.0</v>
      </c>
      <c r="AV71" s="15">
        <v>177.0</v>
      </c>
      <c r="AW71" s="15">
        <v>0.777</v>
      </c>
    </row>
    <row r="72">
      <c r="A72" s="13" t="s">
        <v>344</v>
      </c>
      <c r="B72" s="13">
        <v>19.0</v>
      </c>
      <c r="C72" s="13">
        <v>3.0</v>
      </c>
      <c r="D72" s="13">
        <v>16.0</v>
      </c>
      <c r="E72" s="13">
        <v>0.158</v>
      </c>
      <c r="F72" s="13">
        <v>-23.8</v>
      </c>
      <c r="G72" s="13">
        <v>-6.04</v>
      </c>
      <c r="H72" s="13">
        <v>1.0</v>
      </c>
      <c r="I72" s="13">
        <v>11.0</v>
      </c>
      <c r="J72" s="13">
        <v>3.0</v>
      </c>
      <c r="K72" s="13">
        <v>6.0</v>
      </c>
      <c r="L72" s="13">
        <v>0.0</v>
      </c>
      <c r="M72" s="13">
        <v>10.0</v>
      </c>
      <c r="N72" s="13">
        <v>1345.0</v>
      </c>
      <c r="O72" s="13">
        <v>1629.0</v>
      </c>
      <c r="P72" s="13">
        <v>70.7894737</v>
      </c>
      <c r="Q72" s="13">
        <v>85.7</v>
      </c>
      <c r="R72" s="13">
        <v>765.0</v>
      </c>
      <c r="S72" s="13">
        <v>468.0</v>
      </c>
      <c r="T72" s="13">
        <v>0.4</v>
      </c>
      <c r="U72" s="13">
        <v>1183.0</v>
      </c>
      <c r="V72" s="13">
        <v>316.0</v>
      </c>
      <c r="W72" s="13">
        <v>691.0</v>
      </c>
      <c r="X72" s="13">
        <v>152.0</v>
      </c>
      <c r="Y72" s="13">
        <v>492.0</v>
      </c>
      <c r="Z72" s="13">
        <v>257.0</v>
      </c>
      <c r="AA72" s="13">
        <v>357.0</v>
      </c>
      <c r="AB72" s="13">
        <v>0.46</v>
      </c>
      <c r="AC72" s="13">
        <v>0.31</v>
      </c>
      <c r="AD72" s="13">
        <v>0.72</v>
      </c>
      <c r="AE72" s="13">
        <v>216.0</v>
      </c>
      <c r="AF72" s="13">
        <v>678.0</v>
      </c>
      <c r="AG72" s="13">
        <v>405.0</v>
      </c>
      <c r="AH72" s="13">
        <v>321.0</v>
      </c>
      <c r="AI72" s="13">
        <v>1861.0</v>
      </c>
      <c r="AJ72" s="11">
        <v>0.723</v>
      </c>
      <c r="AK72" s="13">
        <v>205.0</v>
      </c>
      <c r="AL72" s="14">
        <v>280.0</v>
      </c>
      <c r="AM72" s="13">
        <v>-0.96017422</v>
      </c>
      <c r="AN72" s="13">
        <v>-0.90785466</v>
      </c>
      <c r="AO72" s="13">
        <v>-1.83652273</v>
      </c>
      <c r="AP72" s="11">
        <v>-1.173951819</v>
      </c>
      <c r="AQ72" s="11">
        <v>-0.89888808</v>
      </c>
      <c r="AR72" s="11">
        <v>-1.159532352</v>
      </c>
      <c r="AS72" s="13">
        <v>69.0</v>
      </c>
      <c r="AT72" s="13">
        <v>473.0</v>
      </c>
      <c r="AU72" s="13">
        <v>123.0</v>
      </c>
      <c r="AV72" s="15">
        <v>157.0</v>
      </c>
      <c r="AW72" s="15">
        <v>0.826</v>
      </c>
    </row>
    <row r="73">
      <c r="A73" s="13" t="s">
        <v>177</v>
      </c>
      <c r="B73" s="13">
        <v>15.0</v>
      </c>
      <c r="C73" s="13">
        <v>7.0</v>
      </c>
      <c r="D73" s="13">
        <v>8.0</v>
      </c>
      <c r="E73" s="13">
        <v>0.467</v>
      </c>
      <c r="F73" s="13">
        <v>-4.89</v>
      </c>
      <c r="G73" s="13">
        <v>-4.75</v>
      </c>
      <c r="H73" s="13">
        <v>5.0</v>
      </c>
      <c r="I73" s="13">
        <v>4.0</v>
      </c>
      <c r="J73" s="13">
        <v>6.0</v>
      </c>
      <c r="K73" s="13">
        <v>3.0</v>
      </c>
      <c r="L73" s="13">
        <v>1.0</v>
      </c>
      <c r="M73" s="13">
        <v>4.0</v>
      </c>
      <c r="N73" s="13">
        <v>1013.0</v>
      </c>
      <c r="O73" s="13">
        <v>1012.0</v>
      </c>
      <c r="P73" s="13">
        <v>67.5333333</v>
      </c>
      <c r="Q73" s="13">
        <v>67.5</v>
      </c>
      <c r="R73" s="13">
        <v>600.0</v>
      </c>
      <c r="S73" s="13">
        <v>347.0</v>
      </c>
      <c r="T73" s="13">
        <v>0.44</v>
      </c>
      <c r="U73" s="13">
        <v>793.0</v>
      </c>
      <c r="V73" s="13">
        <v>240.0</v>
      </c>
      <c r="W73" s="13">
        <v>472.0</v>
      </c>
      <c r="X73" s="13">
        <v>107.0</v>
      </c>
      <c r="Y73" s="13">
        <v>321.0</v>
      </c>
      <c r="Z73" s="13">
        <v>212.0</v>
      </c>
      <c r="AA73" s="13">
        <v>297.0</v>
      </c>
      <c r="AB73" s="13">
        <v>0.51</v>
      </c>
      <c r="AC73" s="13">
        <v>0.33</v>
      </c>
      <c r="AD73" s="13">
        <v>0.71</v>
      </c>
      <c r="AE73" s="13">
        <v>188.0</v>
      </c>
      <c r="AF73" s="13">
        <v>526.0</v>
      </c>
      <c r="AG73" s="13">
        <v>262.0</v>
      </c>
      <c r="AH73" s="13">
        <v>215.0</v>
      </c>
      <c r="AI73" s="13">
        <v>1305.0</v>
      </c>
      <c r="AJ73" s="11">
        <v>0.776</v>
      </c>
      <c r="AK73" s="13">
        <v>131.0</v>
      </c>
      <c r="AL73" s="14">
        <v>172.0</v>
      </c>
      <c r="AM73" s="13">
        <v>-1.06760414</v>
      </c>
      <c r="AN73" s="13">
        <v>-0.97952739</v>
      </c>
      <c r="AO73" s="13">
        <v>-1.82100363</v>
      </c>
      <c r="AP73" s="11">
        <v>-1.010211091</v>
      </c>
      <c r="AQ73" s="11">
        <v>-0.866946352</v>
      </c>
      <c r="AR73" s="11">
        <v>-1.178159821</v>
      </c>
      <c r="AS73" s="13">
        <v>54.0</v>
      </c>
      <c r="AT73" s="13">
        <v>395.0</v>
      </c>
      <c r="AU73" s="13">
        <v>69.0</v>
      </c>
      <c r="AV73" s="15">
        <v>103.0</v>
      </c>
      <c r="AW73" s="15">
        <v>0.784</v>
      </c>
    </row>
    <row r="74">
      <c r="A74" s="13" t="s">
        <v>324</v>
      </c>
      <c r="B74" s="13">
        <v>21.0</v>
      </c>
      <c r="C74" s="13">
        <v>2.0</v>
      </c>
      <c r="D74" s="13">
        <v>19.0</v>
      </c>
      <c r="E74" s="13">
        <v>0.095</v>
      </c>
      <c r="F74" s="13">
        <v>-16.6</v>
      </c>
      <c r="G74" s="13">
        <v>-5.95</v>
      </c>
      <c r="H74" s="13">
        <v>1.0</v>
      </c>
      <c r="I74" s="13">
        <v>13.0</v>
      </c>
      <c r="J74" s="13">
        <v>2.0</v>
      </c>
      <c r="K74" s="13">
        <v>10.0</v>
      </c>
      <c r="L74" s="13">
        <v>0.0</v>
      </c>
      <c r="M74" s="13">
        <v>9.0</v>
      </c>
      <c r="N74" s="13">
        <v>1466.0</v>
      </c>
      <c r="O74" s="13">
        <v>1662.0</v>
      </c>
      <c r="P74" s="13">
        <v>69.8095238</v>
      </c>
      <c r="Q74" s="13">
        <v>79.1</v>
      </c>
      <c r="R74" s="13">
        <v>850.0</v>
      </c>
      <c r="S74" s="13">
        <v>519.0</v>
      </c>
      <c r="T74" s="13">
        <v>0.44</v>
      </c>
      <c r="U74" s="13">
        <v>1172.0</v>
      </c>
      <c r="V74" s="13">
        <v>378.0</v>
      </c>
      <c r="W74" s="13">
        <v>769.0</v>
      </c>
      <c r="X74" s="13">
        <v>141.0</v>
      </c>
      <c r="Y74" s="13">
        <v>403.0</v>
      </c>
      <c r="Z74" s="13">
        <v>287.0</v>
      </c>
      <c r="AA74" s="13">
        <v>398.0</v>
      </c>
      <c r="AB74" s="13">
        <v>0.49</v>
      </c>
      <c r="AC74" s="13">
        <v>0.35</v>
      </c>
      <c r="AD74" s="13">
        <v>0.72</v>
      </c>
      <c r="AE74" s="13">
        <v>251.0</v>
      </c>
      <c r="AF74" s="13">
        <v>636.0</v>
      </c>
      <c r="AG74" s="13">
        <v>431.0</v>
      </c>
      <c r="AH74" s="13">
        <v>311.0</v>
      </c>
      <c r="AI74" s="13">
        <v>1881.0</v>
      </c>
      <c r="AJ74" s="11">
        <v>0.779</v>
      </c>
      <c r="AK74" s="13">
        <v>156.0</v>
      </c>
      <c r="AL74" s="14">
        <v>286.0</v>
      </c>
      <c r="AM74" s="13">
        <v>-1.03206361</v>
      </c>
      <c r="AN74" s="13">
        <v>-1.02813917</v>
      </c>
      <c r="AO74" s="13">
        <v>-1.83962891</v>
      </c>
      <c r="AP74" s="11">
        <v>-1.172062579</v>
      </c>
      <c r="AQ74" s="11">
        <v>-0.963753751</v>
      </c>
      <c r="AR74" s="11">
        <v>-1.262958281</v>
      </c>
      <c r="AS74" s="13">
        <v>54.0</v>
      </c>
      <c r="AT74" s="13">
        <v>480.0</v>
      </c>
      <c r="AU74" s="13">
        <v>120.0</v>
      </c>
      <c r="AV74" s="15">
        <v>166.0</v>
      </c>
      <c r="AW74" s="15">
        <v>0.857</v>
      </c>
    </row>
    <row r="75">
      <c r="A75" s="13" t="s">
        <v>266</v>
      </c>
      <c r="B75" s="13">
        <v>19.0</v>
      </c>
      <c r="C75" s="13">
        <v>5.0</v>
      </c>
      <c r="D75" s="13">
        <v>14.0</v>
      </c>
      <c r="E75" s="13">
        <v>0.263</v>
      </c>
      <c r="F75" s="13">
        <v>2.94</v>
      </c>
      <c r="G75" s="13">
        <v>9.1</v>
      </c>
      <c r="H75" s="13">
        <v>2.0</v>
      </c>
      <c r="I75" s="13">
        <v>13.0</v>
      </c>
      <c r="J75" s="13">
        <v>2.0</v>
      </c>
      <c r="K75" s="13">
        <v>8.0</v>
      </c>
      <c r="L75" s="13">
        <v>2.0</v>
      </c>
      <c r="M75" s="13">
        <v>5.0</v>
      </c>
      <c r="N75" s="13">
        <v>1250.0</v>
      </c>
      <c r="O75" s="13">
        <v>1367.0</v>
      </c>
      <c r="P75" s="13">
        <v>65.7894737</v>
      </c>
      <c r="Q75" s="13">
        <v>71.9</v>
      </c>
      <c r="R75" s="13">
        <v>770.0</v>
      </c>
      <c r="S75" s="13">
        <v>481.0</v>
      </c>
      <c r="T75" s="13">
        <v>0.42</v>
      </c>
      <c r="U75" s="13">
        <v>1154.0</v>
      </c>
      <c r="V75" s="13">
        <v>378.0</v>
      </c>
      <c r="W75" s="13">
        <v>827.0</v>
      </c>
      <c r="X75" s="13">
        <v>103.0</v>
      </c>
      <c r="Y75" s="13">
        <v>327.0</v>
      </c>
      <c r="Z75" s="13">
        <v>185.0</v>
      </c>
      <c r="AA75" s="13">
        <v>273.0</v>
      </c>
      <c r="AB75" s="13">
        <v>0.46</v>
      </c>
      <c r="AC75" s="13">
        <v>0.32</v>
      </c>
      <c r="AD75" s="13">
        <v>0.68</v>
      </c>
      <c r="AE75" s="13">
        <v>217.0</v>
      </c>
      <c r="AF75" s="13">
        <v>717.0</v>
      </c>
      <c r="AG75" s="13">
        <v>374.0</v>
      </c>
      <c r="AH75" s="13">
        <v>300.0</v>
      </c>
      <c r="AI75" s="13">
        <v>1727.0</v>
      </c>
      <c r="AJ75" s="11">
        <v>0.724</v>
      </c>
      <c r="AK75" s="13">
        <v>229.0</v>
      </c>
      <c r="AL75" s="14">
        <v>274.0</v>
      </c>
      <c r="AM75" s="13">
        <v>-0.95968188</v>
      </c>
      <c r="AN75" s="13">
        <v>-0.92560845</v>
      </c>
      <c r="AO75" s="13">
        <v>-1.728783</v>
      </c>
      <c r="AP75" s="11">
        <v>-1.072250346</v>
      </c>
      <c r="AQ75" s="11">
        <v>-0.778612</v>
      </c>
      <c r="AR75" s="11">
        <v>-1.178097171</v>
      </c>
      <c r="AS75" s="13">
        <v>74.0</v>
      </c>
      <c r="AT75" s="13">
        <v>488.0</v>
      </c>
      <c r="AU75" s="13">
        <v>130.0</v>
      </c>
      <c r="AV75" s="15">
        <v>144.0</v>
      </c>
      <c r="AW75" s="15">
        <v>0.76</v>
      </c>
    </row>
    <row r="76">
      <c r="A76" s="13" t="s">
        <v>138</v>
      </c>
      <c r="B76" s="13">
        <v>22.0</v>
      </c>
      <c r="C76" s="13">
        <v>12.0</v>
      </c>
      <c r="D76" s="13">
        <v>10.0</v>
      </c>
      <c r="E76" s="13">
        <v>0.545</v>
      </c>
      <c r="F76" s="13">
        <v>-3.27</v>
      </c>
      <c r="G76" s="13">
        <v>-5.82</v>
      </c>
      <c r="H76" s="13">
        <v>10.0</v>
      </c>
      <c r="I76" s="13">
        <v>6.0</v>
      </c>
      <c r="J76" s="13">
        <v>7.0</v>
      </c>
      <c r="K76" s="13">
        <v>5.0</v>
      </c>
      <c r="L76" s="13">
        <v>5.0</v>
      </c>
      <c r="M76" s="13">
        <v>5.0</v>
      </c>
      <c r="N76" s="13">
        <v>1683.0</v>
      </c>
      <c r="O76" s="13">
        <v>1627.0</v>
      </c>
      <c r="P76" s="13">
        <v>76.5</v>
      </c>
      <c r="Q76" s="13">
        <v>74.0</v>
      </c>
      <c r="R76" s="13">
        <v>885.0</v>
      </c>
      <c r="S76" s="13">
        <v>598.0</v>
      </c>
      <c r="T76" s="13">
        <v>0.46</v>
      </c>
      <c r="U76" s="13">
        <v>1290.0</v>
      </c>
      <c r="V76" s="13">
        <v>373.0</v>
      </c>
      <c r="W76" s="13">
        <v>715.0</v>
      </c>
      <c r="X76" s="13">
        <v>225.0</v>
      </c>
      <c r="Y76" s="13">
        <v>575.0</v>
      </c>
      <c r="Z76" s="13">
        <v>262.0</v>
      </c>
      <c r="AA76" s="13">
        <v>326.0</v>
      </c>
      <c r="AB76" s="13">
        <v>0.52</v>
      </c>
      <c r="AC76" s="13">
        <v>0.39</v>
      </c>
      <c r="AD76" s="13">
        <v>0.8</v>
      </c>
      <c r="AE76" s="13">
        <v>315.0</v>
      </c>
      <c r="AF76" s="13">
        <v>719.0</v>
      </c>
      <c r="AG76" s="13">
        <v>313.0</v>
      </c>
      <c r="AH76" s="13">
        <v>253.0</v>
      </c>
      <c r="AI76" s="13">
        <v>1869.0</v>
      </c>
      <c r="AJ76" s="11">
        <v>0.9</v>
      </c>
      <c r="AK76" s="13">
        <v>197.0</v>
      </c>
      <c r="AL76" s="14">
        <v>279.0</v>
      </c>
      <c r="AM76" s="13">
        <v>-1.09532701</v>
      </c>
      <c r="AN76" s="13">
        <v>-1.14987998</v>
      </c>
      <c r="AO76" s="13">
        <v>-2.05028905</v>
      </c>
      <c r="AP76" s="11">
        <v>-1.16420593</v>
      </c>
      <c r="AQ76" s="11">
        <v>-0.928788536</v>
      </c>
      <c r="AR76" s="11">
        <v>-1.159882929</v>
      </c>
      <c r="AS76" s="13">
        <v>54.0</v>
      </c>
      <c r="AT76" s="13">
        <v>522.0</v>
      </c>
      <c r="AU76" s="13">
        <v>150.0</v>
      </c>
      <c r="AV76" s="15">
        <v>129.0</v>
      </c>
      <c r="AW76" s="15">
        <v>0.864</v>
      </c>
    </row>
    <row r="77">
      <c r="A77" s="13" t="s">
        <v>273</v>
      </c>
      <c r="B77" s="13">
        <v>21.0</v>
      </c>
      <c r="C77" s="13">
        <v>8.0</v>
      </c>
      <c r="D77" s="13">
        <v>13.0</v>
      </c>
      <c r="E77" s="13">
        <v>0.381</v>
      </c>
      <c r="F77" s="13">
        <v>-14.3</v>
      </c>
      <c r="G77" s="13">
        <v>-3.73</v>
      </c>
      <c r="H77" s="13">
        <v>4.0</v>
      </c>
      <c r="I77" s="13">
        <v>10.0</v>
      </c>
      <c r="J77" s="13">
        <v>5.0</v>
      </c>
      <c r="K77" s="13">
        <v>7.0</v>
      </c>
      <c r="L77" s="13">
        <v>3.0</v>
      </c>
      <c r="M77" s="13">
        <v>6.0</v>
      </c>
      <c r="N77" s="13">
        <v>1461.0</v>
      </c>
      <c r="O77" s="13">
        <v>1603.0</v>
      </c>
      <c r="P77" s="13">
        <v>69.5714286</v>
      </c>
      <c r="Q77" s="13">
        <v>76.3</v>
      </c>
      <c r="R77" s="13">
        <v>840.0</v>
      </c>
      <c r="S77" s="13">
        <v>514.0</v>
      </c>
      <c r="T77" s="13">
        <v>0.42</v>
      </c>
      <c r="U77" s="13">
        <v>1227.0</v>
      </c>
      <c r="V77" s="13">
        <v>386.0</v>
      </c>
      <c r="W77" s="13">
        <v>809.0</v>
      </c>
      <c r="X77" s="13">
        <v>128.0</v>
      </c>
      <c r="Y77" s="13">
        <v>418.0</v>
      </c>
      <c r="Z77" s="13">
        <v>305.0</v>
      </c>
      <c r="AA77" s="13">
        <v>427.0</v>
      </c>
      <c r="AB77" s="13">
        <v>0.48</v>
      </c>
      <c r="AC77" s="13">
        <v>0.31</v>
      </c>
      <c r="AD77" s="13">
        <v>0.71</v>
      </c>
      <c r="AE77" s="13">
        <v>321.0</v>
      </c>
      <c r="AF77" s="13">
        <v>740.0</v>
      </c>
      <c r="AG77" s="13">
        <v>439.0</v>
      </c>
      <c r="AH77" s="13">
        <v>320.0</v>
      </c>
      <c r="AI77" s="13">
        <v>1974.0</v>
      </c>
      <c r="AJ77" s="11">
        <v>0.74</v>
      </c>
      <c r="AK77" s="13">
        <v>200.0</v>
      </c>
      <c r="AL77" s="14">
        <v>307.0</v>
      </c>
      <c r="AM77" s="13">
        <v>-1.00179714</v>
      </c>
      <c r="AN77" s="13">
        <v>-0.89985292</v>
      </c>
      <c r="AO77" s="13">
        <v>-1.82223073</v>
      </c>
      <c r="AP77" s="11">
        <v>-1.169219115</v>
      </c>
      <c r="AQ77" s="11">
        <v>-0.772747017</v>
      </c>
      <c r="AR77" s="11">
        <v>-1.088098158</v>
      </c>
      <c r="AS77" s="13">
        <v>43.0</v>
      </c>
      <c r="AT77" s="13">
        <v>540.0</v>
      </c>
      <c r="AU77" s="13">
        <v>143.0</v>
      </c>
      <c r="AV77" s="15">
        <v>164.0</v>
      </c>
      <c r="AW77" s="15">
        <v>0.785</v>
      </c>
    </row>
    <row r="78">
      <c r="A78" s="13" t="s">
        <v>64</v>
      </c>
      <c r="B78" s="13">
        <v>31.0</v>
      </c>
      <c r="C78" s="13">
        <v>26.0</v>
      </c>
      <c r="D78" s="13">
        <v>5.0</v>
      </c>
      <c r="E78" s="13">
        <v>0.839</v>
      </c>
      <c r="F78" s="13">
        <v>9.65</v>
      </c>
      <c r="G78" s="13">
        <v>-0.25</v>
      </c>
      <c r="H78" s="13">
        <v>15.0</v>
      </c>
      <c r="I78" s="13">
        <v>3.0</v>
      </c>
      <c r="J78" s="13">
        <v>14.0</v>
      </c>
      <c r="K78" s="13">
        <v>1.0</v>
      </c>
      <c r="L78" s="13">
        <v>9.0</v>
      </c>
      <c r="M78" s="13">
        <v>2.0</v>
      </c>
      <c r="N78" s="13">
        <v>2354.0</v>
      </c>
      <c r="O78" s="13">
        <v>1999.0</v>
      </c>
      <c r="P78" s="13">
        <v>75.9354839</v>
      </c>
      <c r="Q78" s="13">
        <v>64.5</v>
      </c>
      <c r="R78" s="13">
        <v>1250.0</v>
      </c>
      <c r="S78" s="13">
        <v>908.0</v>
      </c>
      <c r="T78" s="13">
        <v>0.48</v>
      </c>
      <c r="U78" s="13">
        <v>1878.0</v>
      </c>
      <c r="V78" s="13">
        <v>690.0</v>
      </c>
      <c r="W78" s="13">
        <v>1284.0</v>
      </c>
      <c r="X78" s="13">
        <v>218.0</v>
      </c>
      <c r="Y78" s="13">
        <v>594.0</v>
      </c>
      <c r="Z78" s="13">
        <v>320.0</v>
      </c>
      <c r="AA78" s="13">
        <v>449.0</v>
      </c>
      <c r="AB78" s="13">
        <v>0.54</v>
      </c>
      <c r="AC78" s="13">
        <v>0.37</v>
      </c>
      <c r="AD78" s="13">
        <v>0.71</v>
      </c>
      <c r="AE78" s="13">
        <v>423.0</v>
      </c>
      <c r="AF78" s="13">
        <v>1120.0</v>
      </c>
      <c r="AG78" s="13">
        <v>488.0</v>
      </c>
      <c r="AH78" s="13">
        <v>320.0</v>
      </c>
      <c r="AI78" s="13">
        <v>2647.0</v>
      </c>
      <c r="AJ78" s="11">
        <v>0.889</v>
      </c>
      <c r="AK78" s="13">
        <v>317.0</v>
      </c>
      <c r="AL78" s="14">
        <v>392.0</v>
      </c>
      <c r="AM78" s="13">
        <v>-1.12830126</v>
      </c>
      <c r="AN78" s="13">
        <v>-1.07846955</v>
      </c>
      <c r="AO78" s="13">
        <v>-1.8181723</v>
      </c>
      <c r="AP78" s="11">
        <v>-1.056073261</v>
      </c>
      <c r="AQ78" s="11">
        <v>-0.78811032</v>
      </c>
      <c r="AR78" s="11">
        <v>-1.179079127</v>
      </c>
      <c r="AS78" s="13">
        <v>92.0</v>
      </c>
      <c r="AT78" s="13">
        <v>803.0</v>
      </c>
      <c r="AU78" s="13">
        <v>216.0</v>
      </c>
      <c r="AV78" s="15">
        <v>176.0</v>
      </c>
      <c r="AW78" s="15">
        <v>0.767</v>
      </c>
    </row>
    <row r="79">
      <c r="A79" s="13" t="s">
        <v>126</v>
      </c>
      <c r="B79" s="13">
        <v>20.0</v>
      </c>
      <c r="C79" s="13">
        <v>12.0</v>
      </c>
      <c r="D79" s="13">
        <v>8.0</v>
      </c>
      <c r="E79" s="13">
        <v>0.6</v>
      </c>
      <c r="F79" s="13">
        <v>-0.64</v>
      </c>
      <c r="G79" s="13">
        <v>-3.59</v>
      </c>
      <c r="H79" s="13">
        <v>4.0</v>
      </c>
      <c r="I79" s="13">
        <v>5.0</v>
      </c>
      <c r="J79" s="13">
        <v>3.0</v>
      </c>
      <c r="K79" s="13">
        <v>2.0</v>
      </c>
      <c r="L79" s="13">
        <v>4.0</v>
      </c>
      <c r="M79" s="13">
        <v>5.0</v>
      </c>
      <c r="N79" s="13">
        <v>1407.0</v>
      </c>
      <c r="O79" s="13">
        <v>1348.0</v>
      </c>
      <c r="P79" s="13">
        <v>70.35</v>
      </c>
      <c r="Q79" s="13">
        <v>67.4</v>
      </c>
      <c r="R79" s="13">
        <v>800.0</v>
      </c>
      <c r="S79" s="13">
        <v>514.0</v>
      </c>
      <c r="T79" s="13">
        <v>0.47</v>
      </c>
      <c r="U79" s="13">
        <v>1100.0</v>
      </c>
      <c r="V79" s="13">
        <v>369.0</v>
      </c>
      <c r="W79" s="13">
        <v>709.0</v>
      </c>
      <c r="X79" s="13">
        <v>145.0</v>
      </c>
      <c r="Y79" s="13">
        <v>391.0</v>
      </c>
      <c r="Z79" s="13">
        <v>234.0</v>
      </c>
      <c r="AA79" s="13">
        <v>300.0</v>
      </c>
      <c r="AB79" s="13">
        <v>0.52</v>
      </c>
      <c r="AC79" s="13">
        <v>0.37</v>
      </c>
      <c r="AD79" s="13">
        <v>0.78</v>
      </c>
      <c r="AE79" s="13">
        <v>298.0</v>
      </c>
      <c r="AF79" s="13">
        <v>677.0</v>
      </c>
      <c r="AG79" s="13">
        <v>298.0</v>
      </c>
      <c r="AH79" s="13">
        <v>256.0</v>
      </c>
      <c r="AI79" s="13">
        <v>1656.0</v>
      </c>
      <c r="AJ79" s="11">
        <v>0.85</v>
      </c>
      <c r="AK79" s="13">
        <v>174.0</v>
      </c>
      <c r="AL79" s="14">
        <v>210.0</v>
      </c>
      <c r="AM79" s="13">
        <v>-1.09275081</v>
      </c>
      <c r="AN79" s="13">
        <v>-1.08975554</v>
      </c>
      <c r="AO79" s="13">
        <v>-1.98987595</v>
      </c>
      <c r="AP79" s="11">
        <v>-1.117938695</v>
      </c>
      <c r="AQ79" s="11">
        <v>-0.807276298</v>
      </c>
      <c r="AR79" s="11">
        <v>-1.219927374</v>
      </c>
      <c r="AS79" s="13">
        <v>48.0</v>
      </c>
      <c r="AT79" s="13">
        <v>503.0</v>
      </c>
      <c r="AU79" s="13">
        <v>91.0</v>
      </c>
      <c r="AV79" s="15">
        <v>119.0</v>
      </c>
      <c r="AW79" s="15">
        <v>0.826</v>
      </c>
    </row>
    <row r="80">
      <c r="A80" s="13" t="s">
        <v>153</v>
      </c>
      <c r="B80" s="13">
        <v>24.0</v>
      </c>
      <c r="C80" s="13">
        <v>13.0</v>
      </c>
      <c r="D80" s="13">
        <v>11.0</v>
      </c>
      <c r="E80" s="13">
        <v>0.542</v>
      </c>
      <c r="F80" s="13">
        <v>13.32</v>
      </c>
      <c r="G80" s="13">
        <v>8.61</v>
      </c>
      <c r="H80" s="13">
        <v>9.0</v>
      </c>
      <c r="I80" s="13">
        <v>9.0</v>
      </c>
      <c r="J80" s="13">
        <v>8.0</v>
      </c>
      <c r="K80" s="13">
        <v>5.0</v>
      </c>
      <c r="L80" s="13">
        <v>3.0</v>
      </c>
      <c r="M80" s="13">
        <v>6.0</v>
      </c>
      <c r="N80" s="13">
        <v>1824.0</v>
      </c>
      <c r="O80" s="13">
        <v>1711.0</v>
      </c>
      <c r="P80" s="13">
        <v>76.0</v>
      </c>
      <c r="Q80" s="13">
        <v>71.3</v>
      </c>
      <c r="R80" s="13">
        <v>970.0</v>
      </c>
      <c r="S80" s="13">
        <v>692.0</v>
      </c>
      <c r="T80" s="13">
        <v>0.47</v>
      </c>
      <c r="U80" s="13">
        <v>1479.0</v>
      </c>
      <c r="V80" s="13">
        <v>491.0</v>
      </c>
      <c r="W80" s="13">
        <v>908.0</v>
      </c>
      <c r="X80" s="13">
        <v>201.0</v>
      </c>
      <c r="Y80" s="13">
        <v>571.0</v>
      </c>
      <c r="Z80" s="13">
        <v>239.0</v>
      </c>
      <c r="AA80" s="13">
        <v>346.0</v>
      </c>
      <c r="AB80" s="13">
        <v>0.54</v>
      </c>
      <c r="AC80" s="13">
        <v>0.35</v>
      </c>
      <c r="AD80" s="13">
        <v>0.69</v>
      </c>
      <c r="AE80" s="13">
        <v>387.0</v>
      </c>
      <c r="AF80" s="13">
        <v>851.0</v>
      </c>
      <c r="AG80" s="13">
        <v>410.0</v>
      </c>
      <c r="AH80" s="13">
        <v>307.0</v>
      </c>
      <c r="AI80" s="13">
        <v>2132.0</v>
      </c>
      <c r="AJ80" s="11">
        <v>0.856</v>
      </c>
      <c r="AK80" s="13">
        <v>269.0</v>
      </c>
      <c r="AL80" s="14">
        <v>332.0</v>
      </c>
      <c r="AM80" s="13">
        <v>-1.135368</v>
      </c>
      <c r="AN80" s="13">
        <v>-1.0344221</v>
      </c>
      <c r="AO80" s="13">
        <v>-1.76219191</v>
      </c>
      <c r="AP80" s="11">
        <v>-1.09769398</v>
      </c>
      <c r="AQ80" s="11">
        <v>-0.898419652</v>
      </c>
      <c r="AR80" s="11">
        <v>-1.158143514</v>
      </c>
      <c r="AS80" s="13">
        <v>109.0</v>
      </c>
      <c r="AT80" s="13">
        <v>582.0</v>
      </c>
      <c r="AU80" s="13">
        <v>197.0</v>
      </c>
      <c r="AV80" s="15">
        <v>135.0</v>
      </c>
      <c r="AW80" s="15">
        <v>0.801</v>
      </c>
    </row>
    <row r="81">
      <c r="A81" s="13" t="s">
        <v>241</v>
      </c>
      <c r="B81" s="13">
        <v>18.0</v>
      </c>
      <c r="C81" s="13">
        <v>9.0</v>
      </c>
      <c r="D81" s="13">
        <v>9.0</v>
      </c>
      <c r="E81" s="13">
        <v>0.5</v>
      </c>
      <c r="F81" s="13">
        <v>2.58</v>
      </c>
      <c r="G81" s="13">
        <v>2.74</v>
      </c>
      <c r="H81" s="13">
        <v>7.0</v>
      </c>
      <c r="I81" s="13">
        <v>7.0</v>
      </c>
      <c r="J81" s="13">
        <v>5.0</v>
      </c>
      <c r="K81" s="13">
        <v>2.0</v>
      </c>
      <c r="L81" s="13">
        <v>2.0</v>
      </c>
      <c r="M81" s="13">
        <v>5.0</v>
      </c>
      <c r="N81" s="13">
        <v>1205.0</v>
      </c>
      <c r="O81" s="13">
        <v>1208.0</v>
      </c>
      <c r="P81" s="13">
        <v>66.9444444</v>
      </c>
      <c r="Q81" s="13">
        <v>67.1</v>
      </c>
      <c r="R81" s="13">
        <v>720.0</v>
      </c>
      <c r="S81" s="13">
        <v>438.0</v>
      </c>
      <c r="T81" s="13">
        <v>0.42</v>
      </c>
      <c r="U81" s="13">
        <v>1040.0</v>
      </c>
      <c r="V81" s="13">
        <v>323.0</v>
      </c>
      <c r="W81" s="13">
        <v>655.0</v>
      </c>
      <c r="X81" s="13">
        <v>115.0</v>
      </c>
      <c r="Y81" s="13">
        <v>385.0</v>
      </c>
      <c r="Z81" s="13">
        <v>214.0</v>
      </c>
      <c r="AA81" s="13">
        <v>329.0</v>
      </c>
      <c r="AB81" s="13">
        <v>0.49</v>
      </c>
      <c r="AC81" s="13">
        <v>0.3</v>
      </c>
      <c r="AD81" s="13">
        <v>0.65</v>
      </c>
      <c r="AE81" s="13">
        <v>241.0</v>
      </c>
      <c r="AF81" s="13">
        <v>654.0</v>
      </c>
      <c r="AG81" s="13">
        <v>310.0</v>
      </c>
      <c r="AH81" s="13">
        <v>240.0</v>
      </c>
      <c r="AI81" s="13">
        <v>1609.0</v>
      </c>
      <c r="AJ81" s="11">
        <v>0.749</v>
      </c>
      <c r="AK81" s="13">
        <v>205.0</v>
      </c>
      <c r="AL81" s="14">
        <v>241.0</v>
      </c>
      <c r="AM81" s="13">
        <v>-1.03538586</v>
      </c>
      <c r="AN81" s="13">
        <v>-0.87775831</v>
      </c>
      <c r="AO81" s="13">
        <v>-1.65939309</v>
      </c>
      <c r="AP81" s="11">
        <v>-1.098894707</v>
      </c>
      <c r="AQ81" s="11">
        <v>-0.715548552</v>
      </c>
      <c r="AR81" s="11">
        <v>-1.150811636</v>
      </c>
      <c r="AS81" s="13">
        <v>80.0</v>
      </c>
      <c r="AT81" s="13">
        <v>449.0</v>
      </c>
      <c r="AU81" s="13">
        <v>121.0</v>
      </c>
      <c r="AV81" s="15">
        <v>120.0</v>
      </c>
      <c r="AW81" s="15">
        <v>0.75</v>
      </c>
    </row>
    <row r="82">
      <c r="A82" s="13" t="s">
        <v>264</v>
      </c>
      <c r="B82" s="13">
        <v>19.0</v>
      </c>
      <c r="C82" s="13">
        <v>8.0</v>
      </c>
      <c r="D82" s="13">
        <v>11.0</v>
      </c>
      <c r="E82" s="13">
        <v>0.421</v>
      </c>
      <c r="F82" s="13">
        <v>0.92</v>
      </c>
      <c r="G82" s="13">
        <v>3.75</v>
      </c>
      <c r="H82" s="13">
        <v>2.0</v>
      </c>
      <c r="I82" s="13">
        <v>10.0</v>
      </c>
      <c r="J82" s="13">
        <v>7.0</v>
      </c>
      <c r="K82" s="13">
        <v>6.0</v>
      </c>
      <c r="L82" s="13">
        <v>1.0</v>
      </c>
      <c r="M82" s="13">
        <v>4.0</v>
      </c>
      <c r="N82" s="13">
        <v>1269.0</v>
      </c>
      <c r="O82" s="13">
        <v>1291.0</v>
      </c>
      <c r="P82" s="13">
        <v>66.7894737</v>
      </c>
      <c r="Q82" s="13">
        <v>67.9</v>
      </c>
      <c r="R82" s="13">
        <v>765.0</v>
      </c>
      <c r="S82" s="13">
        <v>449.0</v>
      </c>
      <c r="T82" s="13">
        <v>0.41</v>
      </c>
      <c r="U82" s="13">
        <v>1094.0</v>
      </c>
      <c r="V82" s="13">
        <v>340.0</v>
      </c>
      <c r="W82" s="13">
        <v>735.0</v>
      </c>
      <c r="X82" s="13">
        <v>109.0</v>
      </c>
      <c r="Y82" s="13">
        <v>359.0</v>
      </c>
      <c r="Z82" s="13">
        <v>262.0</v>
      </c>
      <c r="AA82" s="13">
        <v>362.0</v>
      </c>
      <c r="AB82" s="13">
        <v>0.46</v>
      </c>
      <c r="AC82" s="13">
        <v>0.3</v>
      </c>
      <c r="AD82" s="13">
        <v>0.72</v>
      </c>
      <c r="AE82" s="13">
        <v>303.0</v>
      </c>
      <c r="AF82" s="13">
        <v>653.0</v>
      </c>
      <c r="AG82" s="13">
        <v>325.0</v>
      </c>
      <c r="AH82" s="13">
        <v>240.0</v>
      </c>
      <c r="AI82" s="13">
        <v>1696.0</v>
      </c>
      <c r="AJ82" s="11">
        <v>0.748</v>
      </c>
      <c r="AK82" s="13">
        <v>189.0</v>
      </c>
      <c r="AL82" s="14">
        <v>277.0</v>
      </c>
      <c r="AM82" s="13">
        <v>-0.97125347</v>
      </c>
      <c r="AN82" s="13">
        <v>-0.89221576</v>
      </c>
      <c r="AO82" s="13">
        <v>-1.8463929</v>
      </c>
      <c r="AP82" s="11">
        <v>-1.089963908</v>
      </c>
      <c r="AQ82" s="11">
        <v>-0.810536866</v>
      </c>
      <c r="AR82" s="11">
        <v>-1.166206637</v>
      </c>
      <c r="AS82" s="13">
        <v>59.0</v>
      </c>
      <c r="AT82" s="13">
        <v>464.0</v>
      </c>
      <c r="AU82" s="13">
        <v>117.0</v>
      </c>
      <c r="AV82" s="15">
        <v>160.0</v>
      </c>
      <c r="AW82" s="15">
        <v>0.761</v>
      </c>
    </row>
    <row r="83">
      <c r="A83" s="13" t="s">
        <v>158</v>
      </c>
      <c r="B83" s="13">
        <v>25.0</v>
      </c>
      <c r="C83" s="13">
        <v>13.0</v>
      </c>
      <c r="D83" s="13">
        <v>12.0</v>
      </c>
      <c r="E83" s="13">
        <v>0.52</v>
      </c>
      <c r="F83" s="13">
        <v>1.85</v>
      </c>
      <c r="G83" s="13">
        <v>0.51</v>
      </c>
      <c r="H83" s="13">
        <v>8.0</v>
      </c>
      <c r="I83" s="13">
        <v>7.0</v>
      </c>
      <c r="J83" s="13">
        <v>8.0</v>
      </c>
      <c r="K83" s="13">
        <v>4.0</v>
      </c>
      <c r="L83" s="13">
        <v>3.0</v>
      </c>
      <c r="M83" s="13">
        <v>5.0</v>
      </c>
      <c r="N83" s="13">
        <v>1736.0</v>
      </c>
      <c r="O83" s="13">
        <v>1654.0</v>
      </c>
      <c r="P83" s="13">
        <v>69.44</v>
      </c>
      <c r="Q83" s="13">
        <v>66.2</v>
      </c>
      <c r="R83" s="13">
        <v>1005.0</v>
      </c>
      <c r="S83" s="13">
        <v>620.0</v>
      </c>
      <c r="T83" s="13">
        <v>0.44</v>
      </c>
      <c r="U83" s="13">
        <v>1416.0</v>
      </c>
      <c r="V83" s="13">
        <v>419.0</v>
      </c>
      <c r="W83" s="13">
        <v>841.0</v>
      </c>
      <c r="X83" s="13">
        <v>201.0</v>
      </c>
      <c r="Y83" s="13">
        <v>575.0</v>
      </c>
      <c r="Z83" s="13">
        <v>295.0</v>
      </c>
      <c r="AA83" s="13">
        <v>423.0</v>
      </c>
      <c r="AB83" s="13">
        <v>0.5</v>
      </c>
      <c r="AC83" s="13">
        <v>0.35</v>
      </c>
      <c r="AD83" s="13">
        <v>0.7</v>
      </c>
      <c r="AE83" s="13">
        <v>295.0</v>
      </c>
      <c r="AF83" s="13">
        <v>897.0</v>
      </c>
      <c r="AG83" s="13">
        <v>431.0</v>
      </c>
      <c r="AH83" s="13">
        <v>339.0</v>
      </c>
      <c r="AI83" s="13">
        <v>2178.0</v>
      </c>
      <c r="AJ83" s="11">
        <v>0.797</v>
      </c>
      <c r="AK83" s="13">
        <v>253.0</v>
      </c>
      <c r="AL83" s="14">
        <v>344.0</v>
      </c>
      <c r="AM83" s="13">
        <v>-1.04606587</v>
      </c>
      <c r="AN83" s="13">
        <v>-1.02722612</v>
      </c>
      <c r="AO83" s="13">
        <v>-1.77915198</v>
      </c>
      <c r="AP83" s="11">
        <v>-1.049756794</v>
      </c>
      <c r="AQ83" s="11">
        <v>-0.863009292</v>
      </c>
      <c r="AR83" s="11">
        <v>-1.135003783</v>
      </c>
      <c r="AS83" s="13">
        <v>63.0</v>
      </c>
      <c r="AT83" s="13">
        <v>644.0</v>
      </c>
      <c r="AU83" s="13">
        <v>184.0</v>
      </c>
      <c r="AV83" s="15">
        <v>160.0</v>
      </c>
      <c r="AW83" s="15">
        <v>0.772</v>
      </c>
    </row>
    <row r="84">
      <c r="A84" s="13" t="s">
        <v>298</v>
      </c>
      <c r="B84" s="13">
        <v>27.0</v>
      </c>
      <c r="C84" s="13">
        <v>9.0</v>
      </c>
      <c r="D84" s="13">
        <v>18.0</v>
      </c>
      <c r="E84" s="13">
        <v>0.333</v>
      </c>
      <c r="F84" s="13">
        <v>-12.5</v>
      </c>
      <c r="G84" s="13">
        <v>-6.96</v>
      </c>
      <c r="H84" s="13">
        <v>6.0</v>
      </c>
      <c r="I84" s="13">
        <v>14.0</v>
      </c>
      <c r="J84" s="13">
        <v>5.0</v>
      </c>
      <c r="K84" s="13">
        <v>7.0</v>
      </c>
      <c r="L84" s="13">
        <v>4.0</v>
      </c>
      <c r="M84" s="13">
        <v>11.0</v>
      </c>
      <c r="N84" s="13">
        <v>1874.0</v>
      </c>
      <c r="O84" s="13">
        <v>2023.0</v>
      </c>
      <c r="P84" s="13">
        <v>69.4074074</v>
      </c>
      <c r="Q84" s="13">
        <v>74.9</v>
      </c>
      <c r="R84" s="13">
        <v>1095.0</v>
      </c>
      <c r="S84" s="13">
        <v>707.0</v>
      </c>
      <c r="T84" s="13">
        <v>0.44</v>
      </c>
      <c r="U84" s="13">
        <v>1623.0</v>
      </c>
      <c r="V84" s="13">
        <v>521.0</v>
      </c>
      <c r="W84" s="13">
        <v>1049.0</v>
      </c>
      <c r="X84" s="13">
        <v>186.0</v>
      </c>
      <c r="Y84" s="13">
        <v>574.0</v>
      </c>
      <c r="Z84" s="13">
        <v>274.0</v>
      </c>
      <c r="AA84" s="13">
        <v>417.0</v>
      </c>
      <c r="AB84" s="13">
        <v>0.5</v>
      </c>
      <c r="AC84" s="13">
        <v>0.32</v>
      </c>
      <c r="AD84" s="13">
        <v>0.66</v>
      </c>
      <c r="AE84" s="13">
        <v>360.0</v>
      </c>
      <c r="AF84" s="13">
        <v>944.0</v>
      </c>
      <c r="AG84" s="13">
        <v>435.0</v>
      </c>
      <c r="AH84" s="13">
        <v>383.0</v>
      </c>
      <c r="AI84" s="13">
        <v>2423.0</v>
      </c>
      <c r="AJ84" s="11">
        <v>0.773</v>
      </c>
      <c r="AK84" s="13">
        <v>285.0</v>
      </c>
      <c r="AL84" s="14">
        <v>361.0</v>
      </c>
      <c r="AM84" s="13">
        <v>-1.04280533</v>
      </c>
      <c r="AN84" s="13">
        <v>-0.95222349</v>
      </c>
      <c r="AO84" s="13">
        <v>-1.67627747</v>
      </c>
      <c r="AP84" s="11">
        <v>-1.098329795</v>
      </c>
      <c r="AQ84" s="11">
        <v>-0.917283503</v>
      </c>
      <c r="AR84" s="11">
        <v>-1.194126493</v>
      </c>
      <c r="AS84" s="13">
        <v>88.0</v>
      </c>
      <c r="AT84" s="13">
        <v>659.0</v>
      </c>
      <c r="AU84" s="13">
        <v>193.0</v>
      </c>
      <c r="AV84" s="15">
        <v>168.0</v>
      </c>
      <c r="AW84" s="15">
        <v>0.823</v>
      </c>
    </row>
    <row r="85">
      <c r="A85" s="13" t="s">
        <v>62</v>
      </c>
      <c r="B85" s="13">
        <v>29.0</v>
      </c>
      <c r="C85" s="13">
        <v>22.0</v>
      </c>
      <c r="D85" s="13">
        <v>7.0</v>
      </c>
      <c r="E85" s="13">
        <v>0.759</v>
      </c>
      <c r="F85" s="13">
        <v>-2.47</v>
      </c>
      <c r="G85" s="13">
        <v>-8.03</v>
      </c>
      <c r="H85" s="13">
        <v>15.0</v>
      </c>
      <c r="I85" s="13">
        <v>5.0</v>
      </c>
      <c r="J85" s="13">
        <v>10.0</v>
      </c>
      <c r="K85" s="13">
        <v>2.0</v>
      </c>
      <c r="L85" s="13">
        <v>9.0</v>
      </c>
      <c r="M85" s="13">
        <v>4.0</v>
      </c>
      <c r="N85" s="13">
        <v>2372.0</v>
      </c>
      <c r="O85" s="13">
        <v>2137.0</v>
      </c>
      <c r="P85" s="13">
        <v>81.7931034</v>
      </c>
      <c r="Q85" s="13">
        <v>73.7</v>
      </c>
      <c r="R85" s="13">
        <v>1180.0</v>
      </c>
      <c r="S85" s="13">
        <v>871.0</v>
      </c>
      <c r="T85" s="13">
        <v>0.45</v>
      </c>
      <c r="U85" s="13">
        <v>1946.0</v>
      </c>
      <c r="V85" s="13">
        <v>592.0</v>
      </c>
      <c r="W85" s="13">
        <v>1168.0</v>
      </c>
      <c r="X85" s="13">
        <v>279.0</v>
      </c>
      <c r="Y85" s="13">
        <v>778.0</v>
      </c>
      <c r="Z85" s="13">
        <v>351.0</v>
      </c>
      <c r="AA85" s="13">
        <v>497.0</v>
      </c>
      <c r="AB85" s="13">
        <v>0.51</v>
      </c>
      <c r="AC85" s="13">
        <v>0.36</v>
      </c>
      <c r="AD85" s="13">
        <v>0.71</v>
      </c>
      <c r="AE85" s="13">
        <v>461.0</v>
      </c>
      <c r="AF85" s="13">
        <v>1033.0</v>
      </c>
      <c r="AG85" s="13">
        <v>533.0</v>
      </c>
      <c r="AH85" s="13">
        <v>372.0</v>
      </c>
      <c r="AI85" s="13">
        <v>2815.0</v>
      </c>
      <c r="AJ85" s="11">
        <v>0.843</v>
      </c>
      <c r="AK85" s="13">
        <v>306.0</v>
      </c>
      <c r="AL85" s="14">
        <v>555.0</v>
      </c>
      <c r="AM85" s="13">
        <v>-1.06419171</v>
      </c>
      <c r="AN85" s="13">
        <v>-1.05381032</v>
      </c>
      <c r="AO85" s="13">
        <v>-1.80169855</v>
      </c>
      <c r="AP85" s="11">
        <v>-1.113328102</v>
      </c>
      <c r="AQ85" s="11">
        <v>-0.81945213</v>
      </c>
      <c r="AR85" s="11">
        <v>-1.189051583</v>
      </c>
      <c r="AS85" s="13">
        <v>103.0</v>
      </c>
      <c r="AT85" s="13">
        <v>727.0</v>
      </c>
      <c r="AU85" s="13">
        <v>299.0</v>
      </c>
      <c r="AV85" s="15">
        <v>256.0</v>
      </c>
      <c r="AW85" s="15">
        <v>0.754</v>
      </c>
    </row>
    <row r="86">
      <c r="A86" s="13" t="s">
        <v>340</v>
      </c>
      <c r="B86" s="13">
        <v>18.0</v>
      </c>
      <c r="C86" s="13">
        <v>6.0</v>
      </c>
      <c r="D86" s="13">
        <v>12.0</v>
      </c>
      <c r="E86" s="13">
        <v>0.333</v>
      </c>
      <c r="F86" s="13">
        <v>-13.7</v>
      </c>
      <c r="G86" s="13">
        <v>-0.67</v>
      </c>
      <c r="H86" s="13">
        <v>3.0</v>
      </c>
      <c r="I86" s="13">
        <v>11.0</v>
      </c>
      <c r="J86" s="13">
        <v>5.0</v>
      </c>
      <c r="K86" s="13">
        <v>4.0</v>
      </c>
      <c r="L86" s="13">
        <v>1.0</v>
      </c>
      <c r="M86" s="13">
        <v>8.0</v>
      </c>
      <c r="N86" s="13">
        <v>1267.0</v>
      </c>
      <c r="O86" s="13">
        <v>1362.0</v>
      </c>
      <c r="P86" s="13">
        <v>70.3888889</v>
      </c>
      <c r="Q86" s="13">
        <v>75.7</v>
      </c>
      <c r="R86" s="13">
        <v>720.0</v>
      </c>
      <c r="S86" s="13">
        <v>448.0</v>
      </c>
      <c r="T86" s="13">
        <v>0.42</v>
      </c>
      <c r="U86" s="13">
        <v>1077.0</v>
      </c>
      <c r="V86" s="13">
        <v>320.0</v>
      </c>
      <c r="W86" s="13">
        <v>666.0</v>
      </c>
      <c r="X86" s="13">
        <v>128.0</v>
      </c>
      <c r="Y86" s="13">
        <v>411.0</v>
      </c>
      <c r="Z86" s="13">
        <v>243.0</v>
      </c>
      <c r="AA86" s="13">
        <v>326.0</v>
      </c>
      <c r="AB86" s="13">
        <v>0.48</v>
      </c>
      <c r="AC86" s="13">
        <v>0.31</v>
      </c>
      <c r="AD86" s="13">
        <v>0.75</v>
      </c>
      <c r="AE86" s="13">
        <v>198.0</v>
      </c>
      <c r="AF86" s="13">
        <v>594.0</v>
      </c>
      <c r="AG86" s="13">
        <v>274.0</v>
      </c>
      <c r="AH86" s="13">
        <v>221.0</v>
      </c>
      <c r="AI86" s="13">
        <v>1624.0</v>
      </c>
      <c r="AJ86" s="11">
        <v>0.78</v>
      </c>
      <c r="AK86" s="13">
        <v>169.0</v>
      </c>
      <c r="AL86" s="14">
        <v>278.0</v>
      </c>
      <c r="AM86" s="13">
        <v>-1.00882713</v>
      </c>
      <c r="AN86" s="13">
        <v>-0.91517888</v>
      </c>
      <c r="AO86" s="13">
        <v>-1.90160397</v>
      </c>
      <c r="AP86" s="11">
        <v>-1.2223864</v>
      </c>
      <c r="AQ86" s="11">
        <v>-0.937332096</v>
      </c>
      <c r="AR86" s="11">
        <v>-1.107240424</v>
      </c>
      <c r="AS86" s="13">
        <v>42.0</v>
      </c>
      <c r="AT86" s="13">
        <v>425.0</v>
      </c>
      <c r="AU86" s="13">
        <v>160.0</v>
      </c>
      <c r="AV86" s="15">
        <v>118.0</v>
      </c>
      <c r="AW86" s="15">
        <v>0.85</v>
      </c>
    </row>
    <row r="87">
      <c r="A87" s="13" t="s">
        <v>53</v>
      </c>
      <c r="B87" s="13">
        <v>24.0</v>
      </c>
      <c r="C87" s="13">
        <v>16.0</v>
      </c>
      <c r="D87" s="13">
        <v>8.0</v>
      </c>
      <c r="E87" s="13">
        <v>0.667</v>
      </c>
      <c r="F87" s="13">
        <v>3.48</v>
      </c>
      <c r="G87" s="13">
        <v>-3.69</v>
      </c>
      <c r="H87" s="13">
        <v>12.0</v>
      </c>
      <c r="I87" s="13">
        <v>3.0</v>
      </c>
      <c r="J87" s="13">
        <v>7.0</v>
      </c>
      <c r="K87" s="13">
        <v>2.0</v>
      </c>
      <c r="L87" s="13">
        <v>6.0</v>
      </c>
      <c r="M87" s="13">
        <v>5.0</v>
      </c>
      <c r="N87" s="13">
        <v>1879.0</v>
      </c>
      <c r="O87" s="13">
        <v>1690.0</v>
      </c>
      <c r="P87" s="13">
        <v>78.2916667</v>
      </c>
      <c r="Q87" s="13">
        <v>70.4</v>
      </c>
      <c r="R87" s="13">
        <v>960.0</v>
      </c>
      <c r="S87" s="13">
        <v>667.0</v>
      </c>
      <c r="T87" s="13">
        <v>0.47</v>
      </c>
      <c r="U87" s="13">
        <v>1425.0</v>
      </c>
      <c r="V87" s="13">
        <v>463.0</v>
      </c>
      <c r="W87" s="13">
        <v>851.0</v>
      </c>
      <c r="X87" s="13">
        <v>204.0</v>
      </c>
      <c r="Y87" s="13">
        <v>574.0</v>
      </c>
      <c r="Z87" s="13">
        <v>341.0</v>
      </c>
      <c r="AA87" s="13">
        <v>431.0</v>
      </c>
      <c r="AB87" s="13">
        <v>0.54</v>
      </c>
      <c r="AC87" s="13">
        <v>0.36</v>
      </c>
      <c r="AD87" s="13">
        <v>0.79</v>
      </c>
      <c r="AE87" s="13">
        <v>365.0</v>
      </c>
      <c r="AF87" s="13">
        <v>848.0</v>
      </c>
      <c r="AG87" s="13">
        <v>407.0</v>
      </c>
      <c r="AH87" s="13">
        <v>277.0</v>
      </c>
      <c r="AI87" s="13">
        <v>2133.0</v>
      </c>
      <c r="AJ87" s="11">
        <v>0.881</v>
      </c>
      <c r="AK87" s="13">
        <v>178.0</v>
      </c>
      <c r="AL87" s="14">
        <v>279.0</v>
      </c>
      <c r="AM87" s="13">
        <v>-1.14233225</v>
      </c>
      <c r="AN87" s="13">
        <v>-1.04437415</v>
      </c>
      <c r="AO87" s="13">
        <v>-2.01840591</v>
      </c>
      <c r="AP87" s="11">
        <v>-1.036640176</v>
      </c>
      <c r="AQ87" s="11">
        <v>-0.791900462</v>
      </c>
      <c r="AR87" s="11">
        <v>-1.185637092</v>
      </c>
      <c r="AS87" s="13">
        <v>70.0</v>
      </c>
      <c r="AT87" s="13">
        <v>670.0</v>
      </c>
      <c r="AU87" s="13">
        <v>115.0</v>
      </c>
      <c r="AV87" s="15">
        <v>164.0</v>
      </c>
      <c r="AW87" s="15">
        <v>0.783</v>
      </c>
    </row>
    <row r="88">
      <c r="A88" s="13" t="s">
        <v>219</v>
      </c>
      <c r="B88" s="13">
        <v>19.0</v>
      </c>
      <c r="C88" s="13">
        <v>10.0</v>
      </c>
      <c r="D88" s="13">
        <v>9.0</v>
      </c>
      <c r="E88" s="13">
        <v>0.526</v>
      </c>
      <c r="F88" s="13">
        <v>-5.05</v>
      </c>
      <c r="G88" s="13">
        <v>-4.16</v>
      </c>
      <c r="H88" s="13">
        <v>4.0</v>
      </c>
      <c r="I88" s="13">
        <v>7.0</v>
      </c>
      <c r="J88" s="13">
        <v>4.0</v>
      </c>
      <c r="K88" s="13">
        <v>2.0</v>
      </c>
      <c r="L88" s="13">
        <v>3.0</v>
      </c>
      <c r="M88" s="13">
        <v>6.0</v>
      </c>
      <c r="N88" s="13">
        <v>1249.0</v>
      </c>
      <c r="O88" s="13">
        <v>1235.0</v>
      </c>
      <c r="P88" s="13">
        <v>65.7368421</v>
      </c>
      <c r="Q88" s="13">
        <v>65.0</v>
      </c>
      <c r="R88" s="13">
        <v>760.0</v>
      </c>
      <c r="S88" s="13">
        <v>449.0</v>
      </c>
      <c r="T88" s="13">
        <v>0.41</v>
      </c>
      <c r="U88" s="13">
        <v>1084.0</v>
      </c>
      <c r="V88" s="13">
        <v>295.0</v>
      </c>
      <c r="W88" s="13">
        <v>611.0</v>
      </c>
      <c r="X88" s="13">
        <v>154.0</v>
      </c>
      <c r="Y88" s="13">
        <v>473.0</v>
      </c>
      <c r="Z88" s="13">
        <v>197.0</v>
      </c>
      <c r="AA88" s="13">
        <v>266.0</v>
      </c>
      <c r="AB88" s="13">
        <v>0.48</v>
      </c>
      <c r="AC88" s="13">
        <v>0.33</v>
      </c>
      <c r="AD88" s="13">
        <v>0.74</v>
      </c>
      <c r="AE88" s="13">
        <v>206.0</v>
      </c>
      <c r="AF88" s="13">
        <v>652.0</v>
      </c>
      <c r="AG88" s="13">
        <v>359.0</v>
      </c>
      <c r="AH88" s="13">
        <v>218.0</v>
      </c>
      <c r="AI88" s="13">
        <v>1568.0</v>
      </c>
      <c r="AJ88" s="11">
        <v>0.797</v>
      </c>
      <c r="AK88" s="13">
        <v>166.0</v>
      </c>
      <c r="AL88" s="14">
        <v>235.0</v>
      </c>
      <c r="AM88" s="13">
        <v>-1.01372886</v>
      </c>
      <c r="AN88" s="13">
        <v>-0.95674769</v>
      </c>
      <c r="AO88" s="13">
        <v>-1.88936554</v>
      </c>
      <c r="AP88" s="11">
        <v>-1.099334754</v>
      </c>
      <c r="AQ88" s="11">
        <v>-0.803809005</v>
      </c>
      <c r="AR88" s="11">
        <v>-1.076653672</v>
      </c>
      <c r="AS88" s="13">
        <v>39.0</v>
      </c>
      <c r="AT88" s="13">
        <v>486.0</v>
      </c>
      <c r="AU88" s="13">
        <v>108.0</v>
      </c>
      <c r="AV88" s="15">
        <v>127.0</v>
      </c>
      <c r="AW88" s="15">
        <v>0.761</v>
      </c>
    </row>
    <row r="89">
      <c r="A89" s="13" t="s">
        <v>327</v>
      </c>
      <c r="B89" s="13">
        <v>25.0</v>
      </c>
      <c r="C89" s="13">
        <v>9.0</v>
      </c>
      <c r="D89" s="13">
        <v>16.0</v>
      </c>
      <c r="E89" s="13">
        <v>0.36</v>
      </c>
      <c r="F89" s="13">
        <v>-4.52</v>
      </c>
      <c r="G89" s="13">
        <v>0.32</v>
      </c>
      <c r="H89" s="13">
        <v>7.0</v>
      </c>
      <c r="I89" s="13">
        <v>11.0</v>
      </c>
      <c r="J89" s="13">
        <v>8.0</v>
      </c>
      <c r="K89" s="13">
        <v>4.0</v>
      </c>
      <c r="L89" s="13">
        <v>1.0</v>
      </c>
      <c r="M89" s="13">
        <v>10.0</v>
      </c>
      <c r="N89" s="13">
        <v>1619.0</v>
      </c>
      <c r="O89" s="13">
        <v>1740.0</v>
      </c>
      <c r="P89" s="13">
        <v>64.76</v>
      </c>
      <c r="Q89" s="13">
        <v>69.6</v>
      </c>
      <c r="R89" s="13">
        <v>1015.0</v>
      </c>
      <c r="S89" s="13">
        <v>571.0</v>
      </c>
      <c r="T89" s="13">
        <v>0.44</v>
      </c>
      <c r="U89" s="13">
        <v>1299.0</v>
      </c>
      <c r="V89" s="13">
        <v>331.0</v>
      </c>
      <c r="W89" s="13">
        <v>662.0</v>
      </c>
      <c r="X89" s="13">
        <v>240.0</v>
      </c>
      <c r="Y89" s="13">
        <v>637.0</v>
      </c>
      <c r="Z89" s="13">
        <v>237.0</v>
      </c>
      <c r="AA89" s="13">
        <v>330.0</v>
      </c>
      <c r="AB89" s="13">
        <v>0.5</v>
      </c>
      <c r="AC89" s="13">
        <v>0.38</v>
      </c>
      <c r="AD89" s="13">
        <v>0.72</v>
      </c>
      <c r="AE89" s="13">
        <v>291.0</v>
      </c>
      <c r="AF89" s="13">
        <v>670.0</v>
      </c>
      <c r="AG89" s="13">
        <v>377.0</v>
      </c>
      <c r="AH89" s="13">
        <v>274.0</v>
      </c>
      <c r="AI89" s="13">
        <v>1903.0</v>
      </c>
      <c r="AJ89" s="11">
        <v>0.851</v>
      </c>
      <c r="AK89" s="13">
        <v>149.0</v>
      </c>
      <c r="AL89" s="14">
        <v>289.0</v>
      </c>
      <c r="AM89" s="13">
        <v>-1.04981074</v>
      </c>
      <c r="AN89" s="13">
        <v>-1.10715812</v>
      </c>
      <c r="AO89" s="13">
        <v>-1.83217017</v>
      </c>
      <c r="AP89" s="11">
        <v>-1.215845909</v>
      </c>
      <c r="AQ89" s="11">
        <v>-1.034256726</v>
      </c>
      <c r="AR89" s="11">
        <v>-1.141148429</v>
      </c>
      <c r="AS89" s="13">
        <v>56.0</v>
      </c>
      <c r="AT89" s="13">
        <v>521.0</v>
      </c>
      <c r="AU89" s="13">
        <v>122.0</v>
      </c>
      <c r="AV89" s="15">
        <v>167.0</v>
      </c>
      <c r="AW89" s="15">
        <v>0.881</v>
      </c>
    </row>
    <row r="90">
      <c r="A90" s="13" t="s">
        <v>323</v>
      </c>
      <c r="B90" s="13">
        <v>27.0</v>
      </c>
      <c r="C90" s="13">
        <v>10.0</v>
      </c>
      <c r="D90" s="13">
        <v>17.0</v>
      </c>
      <c r="E90" s="13">
        <v>0.37</v>
      </c>
      <c r="F90" s="13">
        <v>-11.1</v>
      </c>
      <c r="G90" s="13">
        <v>-6.17</v>
      </c>
      <c r="H90" s="13">
        <v>7.0</v>
      </c>
      <c r="I90" s="13">
        <v>11.0</v>
      </c>
      <c r="J90" s="13">
        <v>4.0</v>
      </c>
      <c r="K90" s="13">
        <v>8.0</v>
      </c>
      <c r="L90" s="13">
        <v>3.0</v>
      </c>
      <c r="M90" s="13">
        <v>8.0</v>
      </c>
      <c r="N90" s="13">
        <v>1668.0</v>
      </c>
      <c r="O90" s="13">
        <v>1800.0</v>
      </c>
      <c r="P90" s="13">
        <v>61.7777778</v>
      </c>
      <c r="Q90" s="13">
        <v>66.7</v>
      </c>
      <c r="R90" s="13">
        <v>1090.0</v>
      </c>
      <c r="S90" s="13">
        <v>580.0</v>
      </c>
      <c r="T90" s="13">
        <v>0.4</v>
      </c>
      <c r="U90" s="13">
        <v>1456.0</v>
      </c>
      <c r="V90" s="13">
        <v>417.0</v>
      </c>
      <c r="W90" s="13">
        <v>939.0</v>
      </c>
      <c r="X90" s="13">
        <v>163.0</v>
      </c>
      <c r="Y90" s="13">
        <v>517.0</v>
      </c>
      <c r="Z90" s="13">
        <v>345.0</v>
      </c>
      <c r="AA90" s="13">
        <v>496.0</v>
      </c>
      <c r="AB90" s="13">
        <v>0.44</v>
      </c>
      <c r="AC90" s="13">
        <v>0.32</v>
      </c>
      <c r="AD90" s="13">
        <v>0.7</v>
      </c>
      <c r="AE90" s="13">
        <v>271.0</v>
      </c>
      <c r="AF90" s="13">
        <v>949.0</v>
      </c>
      <c r="AG90" s="13">
        <v>480.0</v>
      </c>
      <c r="AH90" s="13">
        <v>349.0</v>
      </c>
      <c r="AI90" s="13">
        <v>2301.0</v>
      </c>
      <c r="AJ90" s="11">
        <v>0.725</v>
      </c>
      <c r="AK90" s="13">
        <v>265.0</v>
      </c>
      <c r="AL90" s="14">
        <v>290.0</v>
      </c>
      <c r="AM90" s="13">
        <v>-0.93241976</v>
      </c>
      <c r="AN90" s="13">
        <v>-0.92647755</v>
      </c>
      <c r="AO90" s="13">
        <v>-1.77447065</v>
      </c>
      <c r="AP90" s="11">
        <v>-1.075606175</v>
      </c>
      <c r="AQ90" s="11">
        <v>-0.822908613</v>
      </c>
      <c r="AR90" s="11">
        <v>-1.087103052</v>
      </c>
      <c r="AS90" s="13">
        <v>62.0</v>
      </c>
      <c r="AT90" s="13">
        <v>684.0</v>
      </c>
      <c r="AU90" s="13">
        <v>125.0</v>
      </c>
      <c r="AV90" s="15">
        <v>165.0</v>
      </c>
      <c r="AW90" s="15">
        <v>0.792</v>
      </c>
    </row>
    <row r="91">
      <c r="A91" s="13" t="s">
        <v>227</v>
      </c>
      <c r="B91" s="13">
        <v>24.0</v>
      </c>
      <c r="C91" s="13">
        <v>9.0</v>
      </c>
      <c r="D91" s="13">
        <v>15.0</v>
      </c>
      <c r="E91" s="13">
        <v>0.375</v>
      </c>
      <c r="F91" s="13">
        <v>-9.36</v>
      </c>
      <c r="G91" s="13">
        <v>-5.65</v>
      </c>
      <c r="H91" s="13">
        <v>8.0</v>
      </c>
      <c r="I91" s="13">
        <v>10.0</v>
      </c>
      <c r="J91" s="13">
        <v>4.0</v>
      </c>
      <c r="K91" s="13">
        <v>6.0</v>
      </c>
      <c r="L91" s="13">
        <v>5.0</v>
      </c>
      <c r="M91" s="13">
        <v>9.0</v>
      </c>
      <c r="N91" s="13">
        <v>1801.0</v>
      </c>
      <c r="O91" s="13">
        <v>1890.0</v>
      </c>
      <c r="P91" s="13">
        <v>75.0416667</v>
      </c>
      <c r="Q91" s="13">
        <v>78.8</v>
      </c>
      <c r="R91" s="13">
        <v>970.0</v>
      </c>
      <c r="S91" s="13">
        <v>645.0</v>
      </c>
      <c r="T91" s="13">
        <v>0.45</v>
      </c>
      <c r="U91" s="13">
        <v>1432.0</v>
      </c>
      <c r="V91" s="13">
        <v>451.0</v>
      </c>
      <c r="W91" s="13">
        <v>915.0</v>
      </c>
      <c r="X91" s="13">
        <v>194.0</v>
      </c>
      <c r="Y91" s="13">
        <v>517.0</v>
      </c>
      <c r="Z91" s="13">
        <v>317.0</v>
      </c>
      <c r="AA91" s="13">
        <v>445.0</v>
      </c>
      <c r="AB91" s="13">
        <v>0.49</v>
      </c>
      <c r="AC91" s="13">
        <v>0.38</v>
      </c>
      <c r="AD91" s="13">
        <v>0.71</v>
      </c>
      <c r="AE91" s="13">
        <v>287.0</v>
      </c>
      <c r="AF91" s="13">
        <v>813.0</v>
      </c>
      <c r="AG91" s="13">
        <v>439.0</v>
      </c>
      <c r="AH91" s="13">
        <v>340.0</v>
      </c>
      <c r="AI91" s="13">
        <v>2217.0</v>
      </c>
      <c r="AJ91" s="11">
        <v>0.812</v>
      </c>
      <c r="AK91" s="13">
        <v>244.0</v>
      </c>
      <c r="AL91" s="14">
        <v>337.0</v>
      </c>
      <c r="AM91" s="13">
        <v>-1.03489539</v>
      </c>
      <c r="AN91" s="13">
        <v>-1.10267881</v>
      </c>
      <c r="AO91" s="13">
        <v>-1.81731684</v>
      </c>
      <c r="AP91" s="11">
        <v>-1.196365459</v>
      </c>
      <c r="AQ91" s="11">
        <v>-0.844189049</v>
      </c>
      <c r="AR91" s="11">
        <v>-1.132710847</v>
      </c>
      <c r="AS91" s="13">
        <v>93.0</v>
      </c>
      <c r="AT91" s="13">
        <v>569.0</v>
      </c>
      <c r="AU91" s="13">
        <v>182.0</v>
      </c>
      <c r="AV91" s="15">
        <v>155.0</v>
      </c>
      <c r="AW91" s="15">
        <v>0.825</v>
      </c>
    </row>
    <row r="92">
      <c r="A92" s="13" t="s">
        <v>180</v>
      </c>
      <c r="B92" s="13">
        <v>20.0</v>
      </c>
      <c r="C92" s="13">
        <v>8.0</v>
      </c>
      <c r="D92" s="13">
        <v>12.0</v>
      </c>
      <c r="E92" s="13">
        <v>0.4</v>
      </c>
      <c r="F92" s="13">
        <v>-12.2</v>
      </c>
      <c r="G92" s="13">
        <v>-9.44</v>
      </c>
      <c r="H92" s="13">
        <v>7.0</v>
      </c>
      <c r="I92" s="13">
        <v>5.0</v>
      </c>
      <c r="J92" s="13">
        <v>4.0</v>
      </c>
      <c r="K92" s="13">
        <v>1.0</v>
      </c>
      <c r="L92" s="13">
        <v>4.0</v>
      </c>
      <c r="M92" s="13">
        <v>10.0</v>
      </c>
      <c r="N92" s="13">
        <v>1314.0</v>
      </c>
      <c r="O92" s="13">
        <v>1370.0</v>
      </c>
      <c r="P92" s="13">
        <v>65.7</v>
      </c>
      <c r="Q92" s="13">
        <v>68.5</v>
      </c>
      <c r="R92" s="13">
        <v>800.0</v>
      </c>
      <c r="S92" s="13">
        <v>500.0</v>
      </c>
      <c r="T92" s="13">
        <v>0.44</v>
      </c>
      <c r="U92" s="13">
        <v>1126.0</v>
      </c>
      <c r="V92" s="13">
        <v>405.0</v>
      </c>
      <c r="W92" s="13">
        <v>823.0</v>
      </c>
      <c r="X92" s="13">
        <v>95.0</v>
      </c>
      <c r="Y92" s="13">
        <v>303.0</v>
      </c>
      <c r="Z92" s="13">
        <v>219.0</v>
      </c>
      <c r="AA92" s="13">
        <v>336.0</v>
      </c>
      <c r="AB92" s="13">
        <v>0.49</v>
      </c>
      <c r="AC92" s="13">
        <v>0.31</v>
      </c>
      <c r="AD92" s="13">
        <v>0.65</v>
      </c>
      <c r="AE92" s="13">
        <v>265.0</v>
      </c>
      <c r="AF92" s="13">
        <v>705.0</v>
      </c>
      <c r="AG92" s="13">
        <v>364.0</v>
      </c>
      <c r="AH92" s="13">
        <v>338.0</v>
      </c>
      <c r="AI92" s="13">
        <v>1800.0</v>
      </c>
      <c r="AJ92" s="11">
        <v>0.73</v>
      </c>
      <c r="AK92" s="13">
        <v>206.0</v>
      </c>
      <c r="AL92" s="14">
        <v>304.0</v>
      </c>
      <c r="AM92" s="13">
        <v>-1.03322806</v>
      </c>
      <c r="AN92" s="13">
        <v>-0.92133765</v>
      </c>
      <c r="AO92" s="13">
        <v>-1.66278554</v>
      </c>
      <c r="AP92" s="11">
        <v>-1.109510011</v>
      </c>
      <c r="AQ92" s="11">
        <v>-0.719312041</v>
      </c>
      <c r="AR92" s="11">
        <v>-1.076280093</v>
      </c>
      <c r="AS92" s="13">
        <v>50.0</v>
      </c>
      <c r="AT92" s="13">
        <v>499.0</v>
      </c>
      <c r="AU92" s="13">
        <v>130.0</v>
      </c>
      <c r="AV92" s="15">
        <v>174.0</v>
      </c>
      <c r="AW92" s="15">
        <v>0.737</v>
      </c>
    </row>
    <row r="93">
      <c r="A93" s="13" t="s">
        <v>71</v>
      </c>
      <c r="B93" s="13">
        <v>23.0</v>
      </c>
      <c r="C93" s="13">
        <v>13.0</v>
      </c>
      <c r="D93" s="13">
        <v>10.0</v>
      </c>
      <c r="E93" s="13">
        <v>0.565</v>
      </c>
      <c r="F93" s="13">
        <v>-1.86</v>
      </c>
      <c r="G93" s="13">
        <v>-4.75</v>
      </c>
      <c r="H93" s="13">
        <v>7.0</v>
      </c>
      <c r="I93" s="13">
        <v>5.0</v>
      </c>
      <c r="J93" s="13">
        <v>7.0</v>
      </c>
      <c r="K93" s="13">
        <v>1.0</v>
      </c>
      <c r="L93" s="13">
        <v>4.0</v>
      </c>
      <c r="M93" s="13">
        <v>7.0</v>
      </c>
      <c r="N93" s="13">
        <v>1796.0</v>
      </c>
      <c r="O93" s="13">
        <v>1537.0</v>
      </c>
      <c r="P93" s="13">
        <v>78.0869565</v>
      </c>
      <c r="Q93" s="13">
        <v>66.8</v>
      </c>
      <c r="R93" s="13">
        <v>925.0</v>
      </c>
      <c r="S93" s="13">
        <v>652.0</v>
      </c>
      <c r="T93" s="13">
        <v>0.46</v>
      </c>
      <c r="U93" s="13">
        <v>1409.0</v>
      </c>
      <c r="V93" s="13">
        <v>429.0</v>
      </c>
      <c r="W93" s="13">
        <v>822.0</v>
      </c>
      <c r="X93" s="13">
        <v>223.0</v>
      </c>
      <c r="Y93" s="13">
        <v>587.0</v>
      </c>
      <c r="Z93" s="13">
        <v>269.0</v>
      </c>
      <c r="AA93" s="13">
        <v>407.0</v>
      </c>
      <c r="AB93" s="13">
        <v>0.52</v>
      </c>
      <c r="AC93" s="13">
        <v>0.38</v>
      </c>
      <c r="AD93" s="13">
        <v>0.66</v>
      </c>
      <c r="AE93" s="13">
        <v>335.0</v>
      </c>
      <c r="AF93" s="13">
        <v>929.0</v>
      </c>
      <c r="AG93" s="13">
        <v>415.0</v>
      </c>
      <c r="AH93" s="13">
        <v>318.0</v>
      </c>
      <c r="AI93" s="13">
        <v>2134.0</v>
      </c>
      <c r="AJ93" s="11">
        <v>0.842</v>
      </c>
      <c r="AK93" s="13">
        <v>287.0</v>
      </c>
      <c r="AL93" s="14">
        <v>327.0</v>
      </c>
      <c r="AM93" s="13">
        <v>-1.09578785</v>
      </c>
      <c r="AN93" s="13">
        <v>-1.11636086</v>
      </c>
      <c r="AO93" s="13">
        <v>-1.68612307</v>
      </c>
      <c r="AP93" s="11">
        <v>-0.995704862</v>
      </c>
      <c r="AQ93" s="11">
        <v>-0.859093247</v>
      </c>
      <c r="AR93" s="11">
        <v>-1.140646358</v>
      </c>
      <c r="AS93" s="13">
        <v>63.0</v>
      </c>
      <c r="AT93" s="13">
        <v>642.0</v>
      </c>
      <c r="AU93" s="13">
        <v>175.0</v>
      </c>
      <c r="AV93" s="15">
        <v>152.0</v>
      </c>
      <c r="AW93" s="15">
        <v>0.745</v>
      </c>
    </row>
    <row r="94">
      <c r="A94" s="13" t="s">
        <v>179</v>
      </c>
      <c r="B94" s="13">
        <v>18.0</v>
      </c>
      <c r="C94" s="13">
        <v>10.0</v>
      </c>
      <c r="D94" s="13">
        <v>8.0</v>
      </c>
      <c r="E94" s="13">
        <v>0.556</v>
      </c>
      <c r="F94" s="13">
        <v>-9.75</v>
      </c>
      <c r="G94" s="13">
        <v>-7.25</v>
      </c>
      <c r="H94" s="13">
        <v>4.0</v>
      </c>
      <c r="I94" s="13">
        <v>4.0</v>
      </c>
      <c r="J94" s="13">
        <v>7.0</v>
      </c>
      <c r="K94" s="13">
        <v>4.0</v>
      </c>
      <c r="L94" s="13">
        <v>2.0</v>
      </c>
      <c r="M94" s="13">
        <v>2.0</v>
      </c>
      <c r="N94" s="13">
        <v>1292.0</v>
      </c>
      <c r="O94" s="13">
        <v>1242.0</v>
      </c>
      <c r="P94" s="13">
        <v>71.7777778</v>
      </c>
      <c r="Q94" s="13">
        <v>69.0</v>
      </c>
      <c r="R94" s="13">
        <v>720.0</v>
      </c>
      <c r="S94" s="13">
        <v>483.0</v>
      </c>
      <c r="T94" s="13">
        <v>0.43</v>
      </c>
      <c r="U94" s="13">
        <v>1126.0</v>
      </c>
      <c r="V94" s="13">
        <v>337.0</v>
      </c>
      <c r="W94" s="13">
        <v>627.0</v>
      </c>
      <c r="X94" s="13">
        <v>146.0</v>
      </c>
      <c r="Y94" s="13">
        <v>499.0</v>
      </c>
      <c r="Z94" s="13">
        <v>180.0</v>
      </c>
      <c r="AA94" s="13">
        <v>271.0</v>
      </c>
      <c r="AB94" s="13">
        <v>0.54</v>
      </c>
      <c r="AC94" s="13">
        <v>0.29</v>
      </c>
      <c r="AD94" s="13">
        <v>0.66</v>
      </c>
      <c r="AE94" s="13">
        <v>246.0</v>
      </c>
      <c r="AF94" s="13">
        <v>700.0</v>
      </c>
      <c r="AG94" s="13">
        <v>280.0</v>
      </c>
      <c r="AH94" s="13">
        <v>265.0</v>
      </c>
      <c r="AI94" s="13">
        <v>1662.0</v>
      </c>
      <c r="AJ94" s="11">
        <v>0.777</v>
      </c>
      <c r="AK94" s="13">
        <v>206.0</v>
      </c>
      <c r="AL94" s="14">
        <v>260.0</v>
      </c>
      <c r="AM94" s="13">
        <v>-1.12850468</v>
      </c>
      <c r="AN94" s="13">
        <v>-0.85978557</v>
      </c>
      <c r="AO94" s="13">
        <v>-1.69447285</v>
      </c>
      <c r="AP94" s="11">
        <v>-1.059974012</v>
      </c>
      <c r="AQ94" s="11">
        <v>-0.789777655</v>
      </c>
      <c r="AR94" s="11">
        <v>-1.128223594</v>
      </c>
      <c r="AS94" s="13">
        <v>77.0</v>
      </c>
      <c r="AT94" s="13">
        <v>494.0</v>
      </c>
      <c r="AU94" s="13">
        <v>134.0</v>
      </c>
      <c r="AV94" s="15">
        <v>126.0</v>
      </c>
      <c r="AW94" s="15">
        <v>0.76</v>
      </c>
    </row>
    <row r="95">
      <c r="A95" s="13" t="s">
        <v>198</v>
      </c>
      <c r="B95" s="13">
        <v>26.0</v>
      </c>
      <c r="C95" s="13">
        <v>9.0</v>
      </c>
      <c r="D95" s="13">
        <v>17.0</v>
      </c>
      <c r="E95" s="13">
        <v>0.346</v>
      </c>
      <c r="F95" s="13">
        <v>-11.0</v>
      </c>
      <c r="G95" s="13">
        <v>-3.02</v>
      </c>
      <c r="H95" s="13">
        <v>2.0</v>
      </c>
      <c r="I95" s="13">
        <v>15.0</v>
      </c>
      <c r="J95" s="13">
        <v>7.0</v>
      </c>
      <c r="K95" s="13">
        <v>8.0</v>
      </c>
      <c r="L95" s="13">
        <v>2.0</v>
      </c>
      <c r="M95" s="13">
        <v>9.0</v>
      </c>
      <c r="N95" s="13">
        <v>1914.0</v>
      </c>
      <c r="O95" s="13">
        <v>1985.0</v>
      </c>
      <c r="P95" s="13">
        <v>73.6153846</v>
      </c>
      <c r="Q95" s="13">
        <v>76.3</v>
      </c>
      <c r="R95" s="13">
        <v>1055.0</v>
      </c>
      <c r="S95" s="13">
        <v>690.0</v>
      </c>
      <c r="T95" s="13">
        <v>0.43</v>
      </c>
      <c r="U95" s="13">
        <v>1604.0</v>
      </c>
      <c r="V95" s="13">
        <v>417.0</v>
      </c>
      <c r="W95" s="13">
        <v>788.0</v>
      </c>
      <c r="X95" s="13">
        <v>273.0</v>
      </c>
      <c r="Y95" s="13">
        <v>816.0</v>
      </c>
      <c r="Z95" s="13">
        <v>261.0</v>
      </c>
      <c r="AA95" s="13">
        <v>392.0</v>
      </c>
      <c r="AB95" s="13">
        <v>0.53</v>
      </c>
      <c r="AC95" s="13">
        <v>0.34</v>
      </c>
      <c r="AD95" s="13">
        <v>0.67</v>
      </c>
      <c r="AE95" s="13">
        <v>388.0</v>
      </c>
      <c r="AF95" s="13">
        <v>847.0</v>
      </c>
      <c r="AG95" s="13">
        <v>463.0</v>
      </c>
      <c r="AH95" s="13">
        <v>380.0</v>
      </c>
      <c r="AI95" s="13">
        <v>2376.0</v>
      </c>
      <c r="AJ95" s="11">
        <v>0.806</v>
      </c>
      <c r="AK95" s="13">
        <v>252.0</v>
      </c>
      <c r="AL95" s="14">
        <v>431.0</v>
      </c>
      <c r="AM95" s="13">
        <v>-1.1110941</v>
      </c>
      <c r="AN95" s="13">
        <v>-0.9831286</v>
      </c>
      <c r="AO95" s="13">
        <v>-1.69857935</v>
      </c>
      <c r="AP95" s="11">
        <v>-1.144886149</v>
      </c>
      <c r="AQ95" s="11">
        <v>-0.908698811</v>
      </c>
      <c r="AR95" s="11">
        <v>-1.168716767</v>
      </c>
      <c r="AS95" s="13">
        <v>105.0</v>
      </c>
      <c r="AT95" s="13">
        <v>595.0</v>
      </c>
      <c r="AU95" s="13">
        <v>219.0</v>
      </c>
      <c r="AV95" s="15">
        <v>212.0</v>
      </c>
      <c r="AW95" s="15">
        <v>0.803</v>
      </c>
    </row>
    <row r="96">
      <c r="A96" s="13" t="s">
        <v>30</v>
      </c>
      <c r="B96" s="13">
        <v>23.0</v>
      </c>
      <c r="C96" s="13">
        <v>17.0</v>
      </c>
      <c r="D96" s="13">
        <v>6.0</v>
      </c>
      <c r="E96" s="13">
        <v>0.739</v>
      </c>
      <c r="F96" s="13">
        <v>17.08</v>
      </c>
      <c r="G96" s="13">
        <v>8.43</v>
      </c>
      <c r="H96" s="13">
        <v>11.0</v>
      </c>
      <c r="I96" s="13">
        <v>4.0</v>
      </c>
      <c r="J96" s="13">
        <v>12.0</v>
      </c>
      <c r="K96" s="13">
        <v>1.0</v>
      </c>
      <c r="L96" s="13">
        <v>3.0</v>
      </c>
      <c r="M96" s="13">
        <v>4.0</v>
      </c>
      <c r="N96" s="13">
        <v>1800.0</v>
      </c>
      <c r="O96" s="13">
        <v>1601.0</v>
      </c>
      <c r="P96" s="13">
        <v>78.2608696</v>
      </c>
      <c r="Q96" s="13">
        <v>69.6</v>
      </c>
      <c r="R96" s="13">
        <v>930.0</v>
      </c>
      <c r="S96" s="13">
        <v>645.0</v>
      </c>
      <c r="T96" s="13">
        <v>0.48</v>
      </c>
      <c r="U96" s="13">
        <v>1355.0</v>
      </c>
      <c r="V96" s="13">
        <v>464.0</v>
      </c>
      <c r="W96" s="13">
        <v>882.0</v>
      </c>
      <c r="X96" s="13">
        <v>181.0</v>
      </c>
      <c r="Y96" s="13">
        <v>473.0</v>
      </c>
      <c r="Z96" s="13">
        <v>329.0</v>
      </c>
      <c r="AA96" s="13">
        <v>447.0</v>
      </c>
      <c r="AB96" s="13">
        <v>0.53</v>
      </c>
      <c r="AC96" s="13">
        <v>0.38</v>
      </c>
      <c r="AD96" s="13">
        <v>0.74</v>
      </c>
      <c r="AE96" s="13">
        <v>337.0</v>
      </c>
      <c r="AF96" s="13">
        <v>860.0</v>
      </c>
      <c r="AG96" s="13">
        <v>422.0</v>
      </c>
      <c r="AH96" s="13">
        <v>330.0</v>
      </c>
      <c r="AI96" s="13">
        <v>2132.0</v>
      </c>
      <c r="AJ96" s="11">
        <v>0.844</v>
      </c>
      <c r="AK96" s="13">
        <v>260.0</v>
      </c>
      <c r="AL96" s="14">
        <v>316.0</v>
      </c>
      <c r="AM96" s="13">
        <v>-1.10456277</v>
      </c>
      <c r="AN96" s="13">
        <v>-1.12448916</v>
      </c>
      <c r="AO96" s="13">
        <v>-1.8776722</v>
      </c>
      <c r="AP96" s="11">
        <v>-0.957866152</v>
      </c>
      <c r="AQ96" s="11">
        <v>-0.831900493</v>
      </c>
      <c r="AR96" s="11">
        <v>-1.213397438</v>
      </c>
      <c r="AS96" s="13">
        <v>119.0</v>
      </c>
      <c r="AT96" s="13">
        <v>600.0</v>
      </c>
      <c r="AU96" s="13">
        <v>166.0</v>
      </c>
      <c r="AV96" s="15">
        <v>150.0</v>
      </c>
      <c r="AW96" s="15">
        <v>0.746</v>
      </c>
    </row>
    <row r="97">
      <c r="A97" s="13" t="s">
        <v>51</v>
      </c>
      <c r="B97" s="13">
        <v>25.0</v>
      </c>
      <c r="C97" s="13">
        <v>15.0</v>
      </c>
      <c r="D97" s="13">
        <v>10.0</v>
      </c>
      <c r="E97" s="13">
        <v>0.6</v>
      </c>
      <c r="F97" s="13">
        <v>13.87</v>
      </c>
      <c r="G97" s="13">
        <v>9.99</v>
      </c>
      <c r="H97" s="13">
        <v>9.0</v>
      </c>
      <c r="I97" s="13">
        <v>7.0</v>
      </c>
      <c r="J97" s="13">
        <v>6.0</v>
      </c>
      <c r="K97" s="13">
        <v>3.0</v>
      </c>
      <c r="L97" s="13">
        <v>5.0</v>
      </c>
      <c r="M97" s="13">
        <v>5.0</v>
      </c>
      <c r="N97" s="13">
        <v>1854.0</v>
      </c>
      <c r="O97" s="13">
        <v>1757.0</v>
      </c>
      <c r="P97" s="13">
        <v>74.16</v>
      </c>
      <c r="Q97" s="13">
        <v>70.3</v>
      </c>
      <c r="R97" s="13">
        <v>1005.0</v>
      </c>
      <c r="S97" s="13">
        <v>663.0</v>
      </c>
      <c r="T97" s="13">
        <v>0.47</v>
      </c>
      <c r="U97" s="13">
        <v>1407.0</v>
      </c>
      <c r="V97" s="13">
        <v>494.0</v>
      </c>
      <c r="W97" s="13">
        <v>932.0</v>
      </c>
      <c r="X97" s="13">
        <v>169.0</v>
      </c>
      <c r="Y97" s="13">
        <v>475.0</v>
      </c>
      <c r="Z97" s="13">
        <v>359.0</v>
      </c>
      <c r="AA97" s="13">
        <v>477.0</v>
      </c>
      <c r="AB97" s="13">
        <v>0.53</v>
      </c>
      <c r="AC97" s="13">
        <v>0.36</v>
      </c>
      <c r="AD97" s="13">
        <v>0.75</v>
      </c>
      <c r="AE97" s="13">
        <v>293.0</v>
      </c>
      <c r="AF97" s="13">
        <v>882.0</v>
      </c>
      <c r="AG97" s="13">
        <v>464.0</v>
      </c>
      <c r="AH97" s="13">
        <v>375.0</v>
      </c>
      <c r="AI97" s="13">
        <v>2259.0</v>
      </c>
      <c r="AJ97" s="11">
        <v>0.821</v>
      </c>
      <c r="AK97" s="13">
        <v>245.0</v>
      </c>
      <c r="AL97" s="14">
        <v>357.0</v>
      </c>
      <c r="AM97" s="13">
        <v>-1.11288949</v>
      </c>
      <c r="AN97" s="13">
        <v>-1.04551661</v>
      </c>
      <c r="AO97" s="13">
        <v>-1.92002759</v>
      </c>
      <c r="AP97" s="11">
        <v>-1.065977417</v>
      </c>
      <c r="AQ97" s="11">
        <v>-0.774282194</v>
      </c>
      <c r="AR97" s="11">
        <v>-1.162344369</v>
      </c>
      <c r="AS97" s="13">
        <v>131.0</v>
      </c>
      <c r="AT97" s="13">
        <v>637.0</v>
      </c>
      <c r="AU97" s="13">
        <v>180.0</v>
      </c>
      <c r="AV97" s="15">
        <v>177.0</v>
      </c>
      <c r="AW97" s="15">
        <v>0.755</v>
      </c>
    </row>
    <row r="98">
      <c r="A98" s="13" t="s">
        <v>361</v>
      </c>
      <c r="B98" s="13">
        <v>14.0</v>
      </c>
      <c r="C98" s="13">
        <v>2.0</v>
      </c>
      <c r="D98" s="13">
        <v>12.0</v>
      </c>
      <c r="E98" s="13">
        <v>0.143</v>
      </c>
      <c r="F98" s="13">
        <v>-11.4</v>
      </c>
      <c r="G98" s="13">
        <v>3.38</v>
      </c>
      <c r="H98" s="13">
        <v>2.0</v>
      </c>
      <c r="I98" s="13">
        <v>11.0</v>
      </c>
      <c r="J98" s="13">
        <v>2.0</v>
      </c>
      <c r="K98" s="13">
        <v>5.0</v>
      </c>
      <c r="L98" s="13">
        <v>0.0</v>
      </c>
      <c r="M98" s="13">
        <v>6.0</v>
      </c>
      <c r="N98" s="13">
        <v>725.0</v>
      </c>
      <c r="O98" s="13">
        <v>932.0</v>
      </c>
      <c r="P98" s="13">
        <v>51.7857143</v>
      </c>
      <c r="Q98" s="13">
        <v>66.6</v>
      </c>
      <c r="R98" s="13">
        <v>560.0</v>
      </c>
      <c r="S98" s="13">
        <v>257.0</v>
      </c>
      <c r="T98" s="13">
        <v>0.36</v>
      </c>
      <c r="U98" s="13">
        <v>716.0</v>
      </c>
      <c r="V98" s="13">
        <v>178.0</v>
      </c>
      <c r="W98" s="13">
        <v>422.0</v>
      </c>
      <c r="X98" s="13">
        <v>79.0</v>
      </c>
      <c r="Y98" s="13">
        <v>294.0</v>
      </c>
      <c r="Z98" s="13">
        <v>132.0</v>
      </c>
      <c r="AA98" s="13">
        <v>197.0</v>
      </c>
      <c r="AB98" s="13">
        <v>0.42</v>
      </c>
      <c r="AC98" s="13">
        <v>0.27</v>
      </c>
      <c r="AD98" s="13">
        <v>0.67</v>
      </c>
      <c r="AE98" s="13">
        <v>153.0</v>
      </c>
      <c r="AF98" s="13">
        <v>415.0</v>
      </c>
      <c r="AG98" s="13">
        <v>221.0</v>
      </c>
      <c r="AH98" s="13">
        <v>187.0</v>
      </c>
      <c r="AI98" s="13">
        <v>1100.0</v>
      </c>
      <c r="AJ98" s="11">
        <v>0.659</v>
      </c>
      <c r="AK98" s="13">
        <v>95.0</v>
      </c>
      <c r="AL98" s="14">
        <v>173.0</v>
      </c>
      <c r="AM98" s="13">
        <v>-0.88562233</v>
      </c>
      <c r="AN98" s="13">
        <v>-0.78961902</v>
      </c>
      <c r="AO98" s="13">
        <v>-1.70938192</v>
      </c>
      <c r="AP98" s="11">
        <v>-1.152156097</v>
      </c>
      <c r="AQ98" s="11">
        <v>-0.843500116</v>
      </c>
      <c r="AR98" s="11">
        <v>-1.129055126</v>
      </c>
      <c r="AS98" s="13">
        <v>28.0</v>
      </c>
      <c r="AT98" s="13">
        <v>320.0</v>
      </c>
      <c r="AU98" s="13">
        <v>87.0</v>
      </c>
      <c r="AV98" s="15">
        <v>86.0</v>
      </c>
      <c r="AW98" s="15">
        <v>0.812</v>
      </c>
    </row>
    <row r="99">
      <c r="A99" s="13" t="s">
        <v>259</v>
      </c>
      <c r="B99" s="13">
        <v>24.0</v>
      </c>
      <c r="C99" s="13">
        <v>12.0</v>
      </c>
      <c r="D99" s="13">
        <v>12.0</v>
      </c>
      <c r="E99" s="13">
        <v>0.5</v>
      </c>
      <c r="F99" s="13">
        <v>-3.54</v>
      </c>
      <c r="G99" s="13">
        <v>0.1</v>
      </c>
      <c r="H99" s="13">
        <v>9.0</v>
      </c>
      <c r="I99" s="13">
        <v>11.0</v>
      </c>
      <c r="J99" s="13">
        <v>7.0</v>
      </c>
      <c r="K99" s="13">
        <v>5.0</v>
      </c>
      <c r="L99" s="13">
        <v>4.0</v>
      </c>
      <c r="M99" s="13">
        <v>6.0</v>
      </c>
      <c r="N99" s="13">
        <v>1591.0</v>
      </c>
      <c r="O99" s="13">
        <v>1618.0</v>
      </c>
      <c r="P99" s="13">
        <v>66.2916667</v>
      </c>
      <c r="Q99" s="13">
        <v>67.4</v>
      </c>
      <c r="R99" s="13">
        <v>965.0</v>
      </c>
      <c r="S99" s="13">
        <v>552.0</v>
      </c>
      <c r="T99" s="13">
        <v>0.43</v>
      </c>
      <c r="U99" s="13">
        <v>1289.0</v>
      </c>
      <c r="V99" s="13">
        <v>388.0</v>
      </c>
      <c r="W99" s="13">
        <v>790.0</v>
      </c>
      <c r="X99" s="13">
        <v>164.0</v>
      </c>
      <c r="Y99" s="13">
        <v>499.0</v>
      </c>
      <c r="Z99" s="13">
        <v>323.0</v>
      </c>
      <c r="AA99" s="13">
        <v>485.0</v>
      </c>
      <c r="AB99" s="13">
        <v>0.49</v>
      </c>
      <c r="AC99" s="13">
        <v>0.33</v>
      </c>
      <c r="AD99" s="13">
        <v>0.67</v>
      </c>
      <c r="AE99" s="13">
        <v>249.0</v>
      </c>
      <c r="AF99" s="13">
        <v>853.0</v>
      </c>
      <c r="AG99" s="13">
        <v>427.0</v>
      </c>
      <c r="AH99" s="13">
        <v>344.0</v>
      </c>
      <c r="AI99" s="13">
        <v>2118.0</v>
      </c>
      <c r="AJ99" s="11">
        <v>0.751</v>
      </c>
      <c r="AK99" s="13">
        <v>257.0</v>
      </c>
      <c r="AL99" s="14">
        <v>314.0</v>
      </c>
      <c r="AM99" s="13">
        <v>-1.0312065</v>
      </c>
      <c r="AN99" s="13">
        <v>-0.96578653</v>
      </c>
      <c r="AO99" s="13">
        <v>-1.69899533</v>
      </c>
      <c r="AP99" s="11">
        <v>-1.05937521</v>
      </c>
      <c r="AQ99" s="11">
        <v>-0.88149226</v>
      </c>
      <c r="AR99" s="11">
        <v>-1.200450289</v>
      </c>
      <c r="AS99" s="13">
        <v>70.0</v>
      </c>
      <c r="AT99" s="13">
        <v>596.0</v>
      </c>
      <c r="AU99" s="13">
        <v>158.0</v>
      </c>
      <c r="AV99" s="15">
        <v>156.0</v>
      </c>
      <c r="AW99" s="15">
        <v>0.791</v>
      </c>
    </row>
    <row r="100">
      <c r="A100" s="13" t="s">
        <v>29</v>
      </c>
      <c r="B100" s="13">
        <v>25.0</v>
      </c>
      <c r="C100" s="13">
        <v>16.0</v>
      </c>
      <c r="D100" s="13">
        <v>9.0</v>
      </c>
      <c r="E100" s="13">
        <v>0.64</v>
      </c>
      <c r="F100" s="13">
        <v>6.18</v>
      </c>
      <c r="G100" s="13">
        <v>-1.51</v>
      </c>
      <c r="H100" s="13">
        <v>10.0</v>
      </c>
      <c r="I100" s="13">
        <v>5.0</v>
      </c>
      <c r="J100" s="13">
        <v>11.0</v>
      </c>
      <c r="K100" s="13">
        <v>1.0</v>
      </c>
      <c r="L100" s="13">
        <v>5.0</v>
      </c>
      <c r="M100" s="13">
        <v>7.0</v>
      </c>
      <c r="N100" s="13">
        <v>1990.0</v>
      </c>
      <c r="O100" s="13">
        <v>1723.0</v>
      </c>
      <c r="P100" s="13">
        <v>79.6</v>
      </c>
      <c r="Q100" s="13">
        <v>68.9</v>
      </c>
      <c r="R100" s="13">
        <v>1005.0</v>
      </c>
      <c r="S100" s="13">
        <v>730.0</v>
      </c>
      <c r="T100" s="13">
        <v>0.49</v>
      </c>
      <c r="U100" s="13">
        <v>1499.0</v>
      </c>
      <c r="V100" s="13">
        <v>488.0</v>
      </c>
      <c r="W100" s="13">
        <v>791.0</v>
      </c>
      <c r="X100" s="13">
        <v>242.0</v>
      </c>
      <c r="Y100" s="13">
        <v>708.0</v>
      </c>
      <c r="Z100" s="13">
        <v>288.0</v>
      </c>
      <c r="AA100" s="13">
        <v>398.0</v>
      </c>
      <c r="AB100" s="13">
        <v>0.62</v>
      </c>
      <c r="AC100" s="13">
        <v>0.34</v>
      </c>
      <c r="AD100" s="13">
        <v>0.72</v>
      </c>
      <c r="AE100" s="13">
        <v>416.0</v>
      </c>
      <c r="AF100" s="13">
        <v>879.0</v>
      </c>
      <c r="AG100" s="13">
        <v>428.0</v>
      </c>
      <c r="AH100" s="13">
        <v>313.0</v>
      </c>
      <c r="AI100" s="13">
        <v>2210.0</v>
      </c>
      <c r="AJ100" s="11">
        <v>0.9</v>
      </c>
      <c r="AK100" s="13">
        <v>223.0</v>
      </c>
      <c r="AL100" s="14">
        <v>370.0</v>
      </c>
      <c r="AM100" s="13">
        <v>-1.29534169</v>
      </c>
      <c r="AN100" s="13">
        <v>-1.00443063</v>
      </c>
      <c r="AO100" s="13">
        <v>-1.84603876</v>
      </c>
      <c r="AP100" s="11">
        <v>-1.125265605</v>
      </c>
      <c r="AQ100" s="11">
        <v>-0.817118319</v>
      </c>
      <c r="AR100" s="11">
        <v>-1.054208925</v>
      </c>
      <c r="AS100" s="13">
        <v>84.0</v>
      </c>
      <c r="AT100" s="13">
        <v>656.0</v>
      </c>
      <c r="AU100" s="13">
        <v>205.0</v>
      </c>
      <c r="AV100" s="15">
        <v>165.0</v>
      </c>
      <c r="AW100" s="15">
        <v>0.772</v>
      </c>
    </row>
    <row r="101">
      <c r="A101" s="13" t="s">
        <v>151</v>
      </c>
      <c r="B101" s="13">
        <v>26.0</v>
      </c>
      <c r="C101" s="13">
        <v>11.0</v>
      </c>
      <c r="D101" s="13">
        <v>15.0</v>
      </c>
      <c r="E101" s="13">
        <v>0.423</v>
      </c>
      <c r="F101" s="13">
        <v>-3.65</v>
      </c>
      <c r="G101" s="13">
        <v>-5.92</v>
      </c>
      <c r="H101" s="13">
        <v>10.0</v>
      </c>
      <c r="I101" s="13">
        <v>10.0</v>
      </c>
      <c r="J101" s="13">
        <v>7.0</v>
      </c>
      <c r="K101" s="13">
        <v>4.0</v>
      </c>
      <c r="L101" s="13">
        <v>4.0</v>
      </c>
      <c r="M101" s="13">
        <v>11.0</v>
      </c>
      <c r="N101" s="13">
        <v>1837.0</v>
      </c>
      <c r="O101" s="13">
        <v>1778.0</v>
      </c>
      <c r="P101" s="13">
        <v>70.6538462</v>
      </c>
      <c r="Q101" s="13">
        <v>68.4</v>
      </c>
      <c r="R101" s="13">
        <v>1040.0</v>
      </c>
      <c r="S101" s="13">
        <v>651.0</v>
      </c>
      <c r="T101" s="13">
        <v>0.44</v>
      </c>
      <c r="U101" s="13">
        <v>1465.0</v>
      </c>
      <c r="V101" s="13">
        <v>419.0</v>
      </c>
      <c r="W101" s="13">
        <v>822.0</v>
      </c>
      <c r="X101" s="13">
        <v>232.0</v>
      </c>
      <c r="Y101" s="13">
        <v>643.0</v>
      </c>
      <c r="Z101" s="13">
        <v>303.0</v>
      </c>
      <c r="AA101" s="13">
        <v>439.0</v>
      </c>
      <c r="AB101" s="13">
        <v>0.51</v>
      </c>
      <c r="AC101" s="13">
        <v>0.36</v>
      </c>
      <c r="AD101" s="13">
        <v>0.69</v>
      </c>
      <c r="AE101" s="13">
        <v>339.0</v>
      </c>
      <c r="AF101" s="13">
        <v>895.0</v>
      </c>
      <c r="AG101" s="13">
        <v>492.0</v>
      </c>
      <c r="AH101" s="13">
        <v>304.0</v>
      </c>
      <c r="AI101" s="13">
        <v>2208.0</v>
      </c>
      <c r="AJ101" s="11">
        <v>0.832</v>
      </c>
      <c r="AK101" s="13">
        <v>239.0</v>
      </c>
      <c r="AL101" s="14">
        <v>317.0</v>
      </c>
      <c r="AM101" s="13">
        <v>-1.07024501</v>
      </c>
      <c r="AN101" s="13">
        <v>-1.06026604</v>
      </c>
      <c r="AO101" s="13">
        <v>-1.76079789</v>
      </c>
      <c r="AP101" s="11">
        <v>-1.023807803</v>
      </c>
      <c r="AQ101" s="11">
        <v>-0.861395705</v>
      </c>
      <c r="AR101" s="11">
        <v>-1.200591425</v>
      </c>
      <c r="AS101" s="13">
        <v>125.0</v>
      </c>
      <c r="AT101" s="13">
        <v>656.0</v>
      </c>
      <c r="AU101" s="13">
        <v>153.0</v>
      </c>
      <c r="AV101" s="15">
        <v>164.0</v>
      </c>
      <c r="AW101" s="15">
        <v>0.782</v>
      </c>
    </row>
    <row r="102">
      <c r="A102" s="13" t="s">
        <v>285</v>
      </c>
      <c r="B102" s="13">
        <v>22.0</v>
      </c>
      <c r="C102" s="13">
        <v>13.0</v>
      </c>
      <c r="D102" s="13">
        <v>9.0</v>
      </c>
      <c r="E102" s="13">
        <v>0.591</v>
      </c>
      <c r="F102" s="13">
        <v>2.17</v>
      </c>
      <c r="G102" s="13">
        <v>0.74</v>
      </c>
      <c r="H102" s="13">
        <v>8.0</v>
      </c>
      <c r="I102" s="13">
        <v>6.0</v>
      </c>
      <c r="J102" s="13">
        <v>7.0</v>
      </c>
      <c r="K102" s="13">
        <v>3.0</v>
      </c>
      <c r="L102" s="13">
        <v>3.0</v>
      </c>
      <c r="M102" s="13">
        <v>4.0</v>
      </c>
      <c r="N102" s="13">
        <v>1569.0</v>
      </c>
      <c r="O102" s="13">
        <v>1538.0</v>
      </c>
      <c r="P102" s="13">
        <v>71.3181818</v>
      </c>
      <c r="Q102" s="13">
        <v>69.9</v>
      </c>
      <c r="R102" s="13">
        <v>905.0</v>
      </c>
      <c r="S102" s="13">
        <v>578.0</v>
      </c>
      <c r="T102" s="13">
        <v>0.43</v>
      </c>
      <c r="U102" s="13">
        <v>1347.0</v>
      </c>
      <c r="V102" s="13">
        <v>418.0</v>
      </c>
      <c r="W102" s="13">
        <v>860.0</v>
      </c>
      <c r="X102" s="13">
        <v>160.0</v>
      </c>
      <c r="Y102" s="13">
        <v>487.0</v>
      </c>
      <c r="Z102" s="13">
        <v>253.0</v>
      </c>
      <c r="AA102" s="13">
        <v>394.0</v>
      </c>
      <c r="AB102" s="13">
        <v>0.49</v>
      </c>
      <c r="AC102" s="13">
        <v>0.33</v>
      </c>
      <c r="AD102" s="13">
        <v>0.64</v>
      </c>
      <c r="AE102" s="13">
        <v>287.0</v>
      </c>
      <c r="AF102" s="13">
        <v>834.0</v>
      </c>
      <c r="AG102" s="13">
        <v>353.0</v>
      </c>
      <c r="AH102" s="13">
        <v>282.0</v>
      </c>
      <c r="AI102" s="13">
        <v>2023.0</v>
      </c>
      <c r="AJ102" s="11">
        <v>0.776</v>
      </c>
      <c r="AK102" s="13">
        <v>254.0</v>
      </c>
      <c r="AL102" s="14">
        <v>310.0</v>
      </c>
      <c r="AM102" s="13">
        <v>-1.02051369</v>
      </c>
      <c r="AN102" s="13">
        <v>-0.96544794</v>
      </c>
      <c r="AO102" s="13">
        <v>-1.63815767</v>
      </c>
      <c r="AP102" s="11">
        <v>-1.05581149</v>
      </c>
      <c r="AQ102" s="11">
        <v>-0.896537278</v>
      </c>
      <c r="AR102" s="11">
        <v>-1.187345338</v>
      </c>
      <c r="AS102" s="13">
        <v>95.0</v>
      </c>
      <c r="AT102" s="13">
        <v>580.0</v>
      </c>
      <c r="AU102" s="13">
        <v>159.0</v>
      </c>
      <c r="AV102" s="15">
        <v>151.0</v>
      </c>
      <c r="AW102" s="15">
        <v>0.791</v>
      </c>
    </row>
    <row r="103">
      <c r="A103" s="13" t="s">
        <v>276</v>
      </c>
      <c r="B103" s="13">
        <v>17.0</v>
      </c>
      <c r="C103" s="13">
        <v>5.0</v>
      </c>
      <c r="D103" s="13">
        <v>12.0</v>
      </c>
      <c r="E103" s="13">
        <v>0.294</v>
      </c>
      <c r="F103" s="13">
        <v>-5.43</v>
      </c>
      <c r="G103" s="13">
        <v>-1.25</v>
      </c>
      <c r="H103" s="13">
        <v>3.0</v>
      </c>
      <c r="I103" s="13">
        <v>5.0</v>
      </c>
      <c r="J103" s="13">
        <v>3.0</v>
      </c>
      <c r="K103" s="13">
        <v>6.0</v>
      </c>
      <c r="L103" s="13">
        <v>1.0</v>
      </c>
      <c r="M103" s="13">
        <v>5.0</v>
      </c>
      <c r="N103" s="13">
        <v>1158.0</v>
      </c>
      <c r="O103" s="13">
        <v>1229.0</v>
      </c>
      <c r="P103" s="13">
        <v>68.1176471</v>
      </c>
      <c r="Q103" s="13">
        <v>72.3</v>
      </c>
      <c r="R103" s="13">
        <v>685.0</v>
      </c>
      <c r="S103" s="13">
        <v>411.0</v>
      </c>
      <c r="T103" s="13">
        <v>0.44</v>
      </c>
      <c r="U103" s="13">
        <v>928.0</v>
      </c>
      <c r="V103" s="13">
        <v>309.0</v>
      </c>
      <c r="W103" s="13">
        <v>613.0</v>
      </c>
      <c r="X103" s="13">
        <v>102.0</v>
      </c>
      <c r="Y103" s="13">
        <v>315.0</v>
      </c>
      <c r="Z103" s="13">
        <v>234.0</v>
      </c>
      <c r="AA103" s="13">
        <v>335.0</v>
      </c>
      <c r="AB103" s="13">
        <v>0.5</v>
      </c>
      <c r="AC103" s="13">
        <v>0.32</v>
      </c>
      <c r="AD103" s="13">
        <v>0.7</v>
      </c>
      <c r="AE103" s="13">
        <v>194.0</v>
      </c>
      <c r="AF103" s="13">
        <v>582.0</v>
      </c>
      <c r="AG103" s="13">
        <v>247.0</v>
      </c>
      <c r="AH103" s="13">
        <v>233.0</v>
      </c>
      <c r="AI103" s="13">
        <v>1496.0</v>
      </c>
      <c r="AJ103" s="11">
        <v>0.774</v>
      </c>
      <c r="AK103" s="13">
        <v>136.0</v>
      </c>
      <c r="AL103" s="14">
        <v>197.0</v>
      </c>
      <c r="AM103" s="13">
        <v>-1.05837363</v>
      </c>
      <c r="AN103" s="13">
        <v>-0.9515409</v>
      </c>
      <c r="AO103" s="13">
        <v>-1.78197846</v>
      </c>
      <c r="AP103" s="11">
        <v>-1.110084905</v>
      </c>
      <c r="AQ103" s="11">
        <v>-0.863508348</v>
      </c>
      <c r="AR103" s="11">
        <v>-1.10567552</v>
      </c>
      <c r="AS103" s="13">
        <v>46.0</v>
      </c>
      <c r="AT103" s="13">
        <v>446.0</v>
      </c>
      <c r="AU103" s="13">
        <v>107.0</v>
      </c>
      <c r="AV103" s="15">
        <v>90.0</v>
      </c>
      <c r="AW103" s="15">
        <v>0.825</v>
      </c>
    </row>
    <row r="104">
      <c r="A104" s="13" t="s">
        <v>224</v>
      </c>
      <c r="B104" s="13">
        <v>26.0</v>
      </c>
      <c r="C104" s="13">
        <v>13.0</v>
      </c>
      <c r="D104" s="13">
        <v>13.0</v>
      </c>
      <c r="E104" s="13">
        <v>0.5</v>
      </c>
      <c r="F104" s="13">
        <v>10.45</v>
      </c>
      <c r="G104" s="13">
        <v>10.68</v>
      </c>
      <c r="H104" s="13">
        <v>7.0</v>
      </c>
      <c r="I104" s="13">
        <v>9.0</v>
      </c>
      <c r="J104" s="13">
        <v>7.0</v>
      </c>
      <c r="K104" s="13">
        <v>6.0</v>
      </c>
      <c r="L104" s="13">
        <v>2.0</v>
      </c>
      <c r="M104" s="13">
        <v>6.0</v>
      </c>
      <c r="N104" s="13">
        <v>1857.0</v>
      </c>
      <c r="O104" s="13">
        <v>1863.0</v>
      </c>
      <c r="P104" s="13">
        <v>71.4230769</v>
      </c>
      <c r="Q104" s="13">
        <v>71.7</v>
      </c>
      <c r="R104" s="13">
        <v>1045.0</v>
      </c>
      <c r="S104" s="13">
        <v>644.0</v>
      </c>
      <c r="T104" s="13">
        <v>0.42</v>
      </c>
      <c r="U104" s="13">
        <v>1521.0</v>
      </c>
      <c r="V104" s="13">
        <v>428.0</v>
      </c>
      <c r="W104" s="13">
        <v>929.0</v>
      </c>
      <c r="X104" s="13">
        <v>216.0</v>
      </c>
      <c r="Y104" s="13">
        <v>592.0</v>
      </c>
      <c r="Z104" s="13">
        <v>353.0</v>
      </c>
      <c r="AA104" s="13">
        <v>469.0</v>
      </c>
      <c r="AB104" s="13">
        <v>0.46</v>
      </c>
      <c r="AC104" s="13">
        <v>0.37</v>
      </c>
      <c r="AD104" s="13">
        <v>0.75</v>
      </c>
      <c r="AE104" s="13">
        <v>333.0</v>
      </c>
      <c r="AF104" s="13">
        <v>1034.0</v>
      </c>
      <c r="AG104" s="13">
        <v>413.0</v>
      </c>
      <c r="AH104" s="13">
        <v>395.0</v>
      </c>
      <c r="AI104" s="13">
        <v>2385.0</v>
      </c>
      <c r="AJ104" s="11">
        <v>0.779</v>
      </c>
      <c r="AK104" s="13">
        <v>298.0</v>
      </c>
      <c r="AL104" s="14">
        <v>298.0</v>
      </c>
      <c r="AM104" s="13">
        <v>-0.96731754</v>
      </c>
      <c r="AN104" s="13">
        <v>-1.07218539</v>
      </c>
      <c r="AO104" s="13">
        <v>-1.92014163</v>
      </c>
      <c r="AP104" s="11">
        <v>-1.043255304</v>
      </c>
      <c r="AQ104" s="11">
        <v>-0.85298793</v>
      </c>
      <c r="AR104" s="11">
        <v>-1.135003783</v>
      </c>
      <c r="AS104" s="13">
        <v>101.0</v>
      </c>
      <c r="AT104" s="13">
        <v>736.0</v>
      </c>
      <c r="AU104" s="13">
        <v>153.0</v>
      </c>
      <c r="AV104" s="15">
        <v>145.0</v>
      </c>
      <c r="AW104" s="15">
        <v>0.802</v>
      </c>
    </row>
    <row r="105">
      <c r="A105" s="13" t="s">
        <v>149</v>
      </c>
      <c r="B105" s="13">
        <v>26.0</v>
      </c>
      <c r="C105" s="13">
        <v>13.0</v>
      </c>
      <c r="D105" s="13">
        <v>13.0</v>
      </c>
      <c r="E105" s="13">
        <v>0.5</v>
      </c>
      <c r="F105" s="13">
        <v>-10.0</v>
      </c>
      <c r="G105" s="13">
        <v>-6.06</v>
      </c>
      <c r="H105" s="13">
        <v>7.0</v>
      </c>
      <c r="I105" s="13">
        <v>9.0</v>
      </c>
      <c r="J105" s="13">
        <v>9.0</v>
      </c>
      <c r="K105" s="13">
        <v>4.0</v>
      </c>
      <c r="L105" s="13">
        <v>4.0</v>
      </c>
      <c r="M105" s="13">
        <v>8.0</v>
      </c>
      <c r="N105" s="13">
        <v>1860.0</v>
      </c>
      <c r="O105" s="13">
        <v>1762.0</v>
      </c>
      <c r="P105" s="13">
        <v>71.5384615</v>
      </c>
      <c r="Q105" s="13">
        <v>67.8</v>
      </c>
      <c r="R105" s="13">
        <v>1070.0</v>
      </c>
      <c r="S105" s="13">
        <v>686.0</v>
      </c>
      <c r="T105" s="13">
        <v>0.45</v>
      </c>
      <c r="U105" s="13">
        <v>1536.0</v>
      </c>
      <c r="V105" s="13">
        <v>492.0</v>
      </c>
      <c r="W105" s="13">
        <v>928.0</v>
      </c>
      <c r="X105" s="13">
        <v>194.0</v>
      </c>
      <c r="Y105" s="13">
        <v>608.0</v>
      </c>
      <c r="Z105" s="13">
        <v>294.0</v>
      </c>
      <c r="AA105" s="13">
        <v>463.0</v>
      </c>
      <c r="AB105" s="13">
        <v>0.53</v>
      </c>
      <c r="AC105" s="13">
        <v>0.32</v>
      </c>
      <c r="AD105" s="13">
        <v>0.64</v>
      </c>
      <c r="AE105" s="13">
        <v>322.0</v>
      </c>
      <c r="AF105" s="13">
        <v>964.0</v>
      </c>
      <c r="AG105" s="13">
        <v>444.0</v>
      </c>
      <c r="AH105" s="13">
        <v>374.0</v>
      </c>
      <c r="AI105" s="13">
        <v>2373.0</v>
      </c>
      <c r="AJ105" s="11">
        <v>0.784</v>
      </c>
      <c r="AK105" s="13">
        <v>306.0</v>
      </c>
      <c r="AL105" s="14">
        <v>410.0</v>
      </c>
      <c r="AM105" s="13">
        <v>-1.11316138</v>
      </c>
      <c r="AN105" s="13">
        <v>-0.93763971</v>
      </c>
      <c r="AO105" s="13">
        <v>-1.61993556</v>
      </c>
      <c r="AP105" s="11">
        <v>-1.028299624</v>
      </c>
      <c r="AQ105" s="11">
        <v>-0.882158033</v>
      </c>
      <c r="AR105" s="11">
        <v>-1.16005719</v>
      </c>
      <c r="AS105" s="13">
        <v>101.0</v>
      </c>
      <c r="AT105" s="13">
        <v>658.0</v>
      </c>
      <c r="AU105" s="13">
        <v>210.0</v>
      </c>
      <c r="AV105" s="15">
        <v>200.0</v>
      </c>
      <c r="AW105" s="15">
        <v>0.757</v>
      </c>
    </row>
    <row r="106">
      <c r="A106" s="13" t="s">
        <v>74</v>
      </c>
      <c r="B106" s="13">
        <v>22.0</v>
      </c>
      <c r="C106" s="13">
        <v>16.0</v>
      </c>
      <c r="D106" s="13">
        <v>6.0</v>
      </c>
      <c r="E106" s="13">
        <v>0.727</v>
      </c>
      <c r="F106" s="13">
        <v>-1.49</v>
      </c>
      <c r="G106" s="13">
        <v>-4.39</v>
      </c>
      <c r="H106" s="13">
        <v>8.0</v>
      </c>
      <c r="I106" s="13">
        <v>4.0</v>
      </c>
      <c r="J106" s="13">
        <v>9.0</v>
      </c>
      <c r="K106" s="13">
        <v>1.0</v>
      </c>
      <c r="L106" s="13">
        <v>5.0</v>
      </c>
      <c r="M106" s="13">
        <v>4.0</v>
      </c>
      <c r="N106" s="13">
        <v>1767.0</v>
      </c>
      <c r="O106" s="13">
        <v>1599.0</v>
      </c>
      <c r="P106" s="13">
        <v>80.3181818</v>
      </c>
      <c r="Q106" s="13">
        <v>72.7</v>
      </c>
      <c r="R106" s="13">
        <v>900.0</v>
      </c>
      <c r="S106" s="13">
        <v>649.0</v>
      </c>
      <c r="T106" s="13">
        <v>0.47</v>
      </c>
      <c r="U106" s="13">
        <v>1386.0</v>
      </c>
      <c r="V106" s="13">
        <v>471.0</v>
      </c>
      <c r="W106" s="13">
        <v>889.0</v>
      </c>
      <c r="X106" s="13">
        <v>178.0</v>
      </c>
      <c r="Y106" s="13">
        <v>497.0</v>
      </c>
      <c r="Z106" s="13">
        <v>291.0</v>
      </c>
      <c r="AA106" s="13">
        <v>425.0</v>
      </c>
      <c r="AB106" s="13">
        <v>0.53</v>
      </c>
      <c r="AC106" s="13">
        <v>0.36</v>
      </c>
      <c r="AD106" s="13">
        <v>0.69</v>
      </c>
      <c r="AE106" s="13">
        <v>369.0</v>
      </c>
      <c r="AF106" s="13">
        <v>826.0</v>
      </c>
      <c r="AG106" s="13">
        <v>365.0</v>
      </c>
      <c r="AH106" s="13">
        <v>255.0</v>
      </c>
      <c r="AI106" s="13">
        <v>2066.0</v>
      </c>
      <c r="AJ106" s="11">
        <v>0.855</v>
      </c>
      <c r="AK106" s="13">
        <v>250.0</v>
      </c>
      <c r="AL106" s="14">
        <v>324.0</v>
      </c>
      <c r="AM106" s="13">
        <v>-1.11239788</v>
      </c>
      <c r="AN106" s="13">
        <v>-1.05244996</v>
      </c>
      <c r="AO106" s="13">
        <v>-1.74676894</v>
      </c>
      <c r="AP106" s="11">
        <v>-1.013524701</v>
      </c>
      <c r="AQ106" s="11">
        <v>-0.853498147</v>
      </c>
      <c r="AR106" s="11">
        <v>-1.142760074</v>
      </c>
      <c r="AS106" s="13">
        <v>97.0</v>
      </c>
      <c r="AT106" s="13">
        <v>576.0</v>
      </c>
      <c r="AU106" s="13">
        <v>157.0</v>
      </c>
      <c r="AV106" s="15">
        <v>167.0</v>
      </c>
      <c r="AW106" s="15">
        <v>0.76</v>
      </c>
    </row>
    <row r="107">
      <c r="A107" s="13" t="s">
        <v>97</v>
      </c>
      <c r="B107" s="13">
        <v>26.0</v>
      </c>
      <c r="C107" s="13">
        <v>17.0</v>
      </c>
      <c r="D107" s="13">
        <v>9.0</v>
      </c>
      <c r="E107" s="13">
        <v>0.654</v>
      </c>
      <c r="F107" s="13">
        <v>13.05</v>
      </c>
      <c r="G107" s="13">
        <v>8.17</v>
      </c>
      <c r="H107" s="13">
        <v>11.0</v>
      </c>
      <c r="I107" s="13">
        <v>6.0</v>
      </c>
      <c r="J107" s="13">
        <v>11.0</v>
      </c>
      <c r="K107" s="13">
        <v>3.0</v>
      </c>
      <c r="L107" s="13">
        <v>4.0</v>
      </c>
      <c r="M107" s="13">
        <v>5.0</v>
      </c>
      <c r="N107" s="13">
        <v>1948.0</v>
      </c>
      <c r="O107" s="13">
        <v>1821.0</v>
      </c>
      <c r="P107" s="13">
        <v>74.9230769</v>
      </c>
      <c r="Q107" s="13">
        <v>70.0</v>
      </c>
      <c r="R107" s="13">
        <v>1065.0</v>
      </c>
      <c r="S107" s="13">
        <v>722.0</v>
      </c>
      <c r="T107" s="13">
        <v>0.48</v>
      </c>
      <c r="U107" s="13">
        <v>1514.0</v>
      </c>
      <c r="V107" s="13">
        <v>530.0</v>
      </c>
      <c r="W107" s="13">
        <v>962.0</v>
      </c>
      <c r="X107" s="13">
        <v>192.0</v>
      </c>
      <c r="Y107" s="13">
        <v>552.0</v>
      </c>
      <c r="Z107" s="13">
        <v>312.0</v>
      </c>
      <c r="AA107" s="13">
        <v>430.0</v>
      </c>
      <c r="AB107" s="13">
        <v>0.55</v>
      </c>
      <c r="AC107" s="13">
        <v>0.35</v>
      </c>
      <c r="AD107" s="13">
        <v>0.73</v>
      </c>
      <c r="AE107" s="13">
        <v>411.0</v>
      </c>
      <c r="AF107" s="13">
        <v>787.0</v>
      </c>
      <c r="AG107" s="13">
        <v>410.0</v>
      </c>
      <c r="AH107" s="13">
        <v>290.0</v>
      </c>
      <c r="AI107" s="13">
        <v>2234.0</v>
      </c>
      <c r="AJ107" s="11">
        <v>0.872</v>
      </c>
      <c r="AK107" s="13">
        <v>205.0</v>
      </c>
      <c r="AL107" s="14">
        <v>408.0</v>
      </c>
      <c r="AM107" s="13">
        <v>-1.15675611</v>
      </c>
      <c r="AN107" s="13">
        <v>-1.02211554</v>
      </c>
      <c r="AO107" s="13">
        <v>-1.8510474</v>
      </c>
      <c r="AP107" s="11">
        <v>-1.110349523</v>
      </c>
      <c r="AQ107" s="11">
        <v>-0.929742362</v>
      </c>
      <c r="AR107" s="11">
        <v>-1.155421841</v>
      </c>
      <c r="AS107" s="13">
        <v>90.0</v>
      </c>
      <c r="AT107" s="13">
        <v>582.0</v>
      </c>
      <c r="AU107" s="13">
        <v>236.0</v>
      </c>
      <c r="AV107" s="15">
        <v>172.0</v>
      </c>
      <c r="AW107" s="15">
        <v>0.798</v>
      </c>
    </row>
    <row r="108">
      <c r="A108" s="13" t="s">
        <v>196</v>
      </c>
      <c r="B108" s="13">
        <v>26.0</v>
      </c>
      <c r="C108" s="13">
        <v>14.0</v>
      </c>
      <c r="D108" s="13">
        <v>12.0</v>
      </c>
      <c r="E108" s="13">
        <v>0.538</v>
      </c>
      <c r="F108" s="13">
        <v>6.73</v>
      </c>
      <c r="G108" s="13">
        <v>8.13</v>
      </c>
      <c r="H108" s="13">
        <v>7.0</v>
      </c>
      <c r="I108" s="13">
        <v>11.0</v>
      </c>
      <c r="J108" s="13">
        <v>12.0</v>
      </c>
      <c r="K108" s="13">
        <v>5.0</v>
      </c>
      <c r="L108" s="13">
        <v>2.0</v>
      </c>
      <c r="M108" s="13">
        <v>6.0</v>
      </c>
      <c r="N108" s="13">
        <v>2014.0</v>
      </c>
      <c r="O108" s="13">
        <v>2027.0</v>
      </c>
      <c r="P108" s="13">
        <v>77.4615385</v>
      </c>
      <c r="Q108" s="13">
        <v>78.0</v>
      </c>
      <c r="R108" s="13">
        <v>1045.0</v>
      </c>
      <c r="S108" s="13">
        <v>734.0</v>
      </c>
      <c r="T108" s="13">
        <v>0.46</v>
      </c>
      <c r="U108" s="13">
        <v>1603.0</v>
      </c>
      <c r="V108" s="13">
        <v>569.0</v>
      </c>
      <c r="W108" s="13">
        <v>1094.0</v>
      </c>
      <c r="X108" s="13">
        <v>165.0</v>
      </c>
      <c r="Y108" s="13">
        <v>509.0</v>
      </c>
      <c r="Z108" s="13">
        <v>381.0</v>
      </c>
      <c r="AA108" s="13">
        <v>553.0</v>
      </c>
      <c r="AB108" s="13">
        <v>0.52</v>
      </c>
      <c r="AC108" s="13">
        <v>0.32</v>
      </c>
      <c r="AD108" s="13">
        <v>0.69</v>
      </c>
      <c r="AE108" s="13">
        <v>389.0</v>
      </c>
      <c r="AF108" s="13">
        <v>973.0</v>
      </c>
      <c r="AG108" s="13">
        <v>484.0</v>
      </c>
      <c r="AH108" s="13">
        <v>434.0</v>
      </c>
      <c r="AI108" s="13">
        <v>2590.0</v>
      </c>
      <c r="AJ108" s="11">
        <v>0.778</v>
      </c>
      <c r="AK108" s="13">
        <v>318.0</v>
      </c>
      <c r="AL108" s="14">
        <v>431.0</v>
      </c>
      <c r="AM108" s="13">
        <v>-1.09203347</v>
      </c>
      <c r="AN108" s="13">
        <v>-0.95258558</v>
      </c>
      <c r="AO108" s="13">
        <v>-1.75764533</v>
      </c>
      <c r="AP108" s="11">
        <v>-1.1524609</v>
      </c>
      <c r="AQ108" s="11">
        <v>-0.856591727</v>
      </c>
      <c r="AR108" s="11">
        <v>-1.153200237</v>
      </c>
      <c r="AS108" s="13">
        <v>64.0</v>
      </c>
      <c r="AT108" s="13">
        <v>655.0</v>
      </c>
      <c r="AU108" s="13">
        <v>220.0</v>
      </c>
      <c r="AV108" s="15">
        <v>211.0</v>
      </c>
      <c r="AW108" s="15">
        <v>0.798</v>
      </c>
    </row>
    <row r="109">
      <c r="A109" s="13" t="s">
        <v>19</v>
      </c>
      <c r="B109" s="13">
        <v>27.0</v>
      </c>
      <c r="C109" s="13">
        <v>27.0</v>
      </c>
      <c r="D109" s="13">
        <v>0.0</v>
      </c>
      <c r="E109" s="13">
        <v>1.0</v>
      </c>
      <c r="F109" s="13">
        <v>27.03</v>
      </c>
      <c r="G109" s="13">
        <v>3.29</v>
      </c>
      <c r="H109" s="13">
        <v>15.0</v>
      </c>
      <c r="I109" s="13">
        <v>0.0</v>
      </c>
      <c r="J109" s="13">
        <v>12.0</v>
      </c>
      <c r="K109" s="13">
        <v>0.0</v>
      </c>
      <c r="L109" s="13">
        <v>7.0</v>
      </c>
      <c r="M109" s="13">
        <v>0.0</v>
      </c>
      <c r="N109" s="13">
        <v>2493.0</v>
      </c>
      <c r="O109" s="13">
        <v>1852.0</v>
      </c>
      <c r="P109" s="13">
        <v>92.3333333</v>
      </c>
      <c r="Q109" s="13">
        <v>68.6</v>
      </c>
      <c r="R109" s="13">
        <v>1080.0</v>
      </c>
      <c r="S109" s="13">
        <v>922.0</v>
      </c>
      <c r="T109" s="13">
        <v>0.55</v>
      </c>
      <c r="U109" s="13">
        <v>1673.0</v>
      </c>
      <c r="V109" s="13">
        <v>718.0</v>
      </c>
      <c r="W109" s="13">
        <v>1126.0</v>
      </c>
      <c r="X109" s="13">
        <v>204.0</v>
      </c>
      <c r="Y109" s="13">
        <v>547.0</v>
      </c>
      <c r="Z109" s="13">
        <v>445.0</v>
      </c>
      <c r="AA109" s="13">
        <v>608.0</v>
      </c>
      <c r="AB109" s="13">
        <v>0.64</v>
      </c>
      <c r="AC109" s="13">
        <v>0.37</v>
      </c>
      <c r="AD109" s="13">
        <v>0.73</v>
      </c>
      <c r="AE109" s="13">
        <v>503.0</v>
      </c>
      <c r="AF109" s="13">
        <v>1031.0</v>
      </c>
      <c r="AG109" s="13">
        <v>448.0</v>
      </c>
      <c r="AH109" s="13">
        <v>326.0</v>
      </c>
      <c r="AI109" s="13">
        <v>2607.0</v>
      </c>
      <c r="AJ109" s="11">
        <v>0.956</v>
      </c>
      <c r="AK109" s="13">
        <v>258.0</v>
      </c>
      <c r="AL109" s="14">
        <v>408.0</v>
      </c>
      <c r="AM109" s="13">
        <v>-1.33883501</v>
      </c>
      <c r="AN109" s="13">
        <v>-1.09592462</v>
      </c>
      <c r="AO109" s="13">
        <v>-1.86718708</v>
      </c>
      <c r="AP109" s="11">
        <v>-1.007043857</v>
      </c>
      <c r="AQ109" s="11">
        <v>-0.820498218</v>
      </c>
      <c r="AR109" s="11">
        <v>-1.147998883</v>
      </c>
      <c r="AS109" s="13">
        <v>77.0</v>
      </c>
      <c r="AT109" s="13">
        <v>773.0</v>
      </c>
      <c r="AU109" s="13">
        <v>224.0</v>
      </c>
      <c r="AV109" s="15">
        <v>184.0</v>
      </c>
      <c r="AW109" s="15">
        <v>0.745</v>
      </c>
    </row>
    <row r="110">
      <c r="A110" s="13" t="s">
        <v>145</v>
      </c>
      <c r="B110" s="13">
        <v>24.0</v>
      </c>
      <c r="C110" s="13">
        <v>12.0</v>
      </c>
      <c r="D110" s="13">
        <v>12.0</v>
      </c>
      <c r="E110" s="13">
        <v>0.5</v>
      </c>
      <c r="F110" s="13">
        <v>-14.3</v>
      </c>
      <c r="G110" s="13">
        <v>-12.5</v>
      </c>
      <c r="H110" s="13">
        <v>9.0</v>
      </c>
      <c r="I110" s="13">
        <v>6.0</v>
      </c>
      <c r="J110" s="13">
        <v>6.0</v>
      </c>
      <c r="K110" s="13">
        <v>4.0</v>
      </c>
      <c r="L110" s="13">
        <v>5.0</v>
      </c>
      <c r="M110" s="13">
        <v>7.0</v>
      </c>
      <c r="N110" s="13">
        <v>1617.0</v>
      </c>
      <c r="O110" s="13">
        <v>1649.0</v>
      </c>
      <c r="P110" s="13">
        <v>67.375</v>
      </c>
      <c r="Q110" s="13">
        <v>68.7</v>
      </c>
      <c r="R110" s="13">
        <v>965.0</v>
      </c>
      <c r="S110" s="13">
        <v>562.0</v>
      </c>
      <c r="T110" s="13">
        <v>0.43</v>
      </c>
      <c r="U110" s="13">
        <v>1313.0</v>
      </c>
      <c r="V110" s="13">
        <v>437.0</v>
      </c>
      <c r="W110" s="13">
        <v>936.0</v>
      </c>
      <c r="X110" s="13">
        <v>125.0</v>
      </c>
      <c r="Y110" s="13">
        <v>377.0</v>
      </c>
      <c r="Z110" s="13">
        <v>368.0</v>
      </c>
      <c r="AA110" s="13">
        <v>553.0</v>
      </c>
      <c r="AB110" s="13">
        <v>0.47</v>
      </c>
      <c r="AC110" s="13">
        <v>0.33</v>
      </c>
      <c r="AD110" s="13">
        <v>0.67</v>
      </c>
      <c r="AE110" s="13">
        <v>337.0</v>
      </c>
      <c r="AF110" s="13">
        <v>827.0</v>
      </c>
      <c r="AG110" s="13">
        <v>433.0</v>
      </c>
      <c r="AH110" s="13">
        <v>371.0</v>
      </c>
      <c r="AI110" s="13">
        <v>2237.0</v>
      </c>
      <c r="AJ110" s="11">
        <v>0.723</v>
      </c>
      <c r="AK110" s="13">
        <v>207.0</v>
      </c>
      <c r="AL110" s="14">
        <v>359.0</v>
      </c>
      <c r="AM110" s="13">
        <v>-0.98027199</v>
      </c>
      <c r="AN110" s="13">
        <v>-0.97433096</v>
      </c>
      <c r="AO110" s="13">
        <v>-1.69767318</v>
      </c>
      <c r="AP110" s="11">
        <v>-0.950601637</v>
      </c>
      <c r="AQ110" s="11">
        <v>-0.85697775</v>
      </c>
      <c r="AR110" s="11">
        <v>-1.090900507</v>
      </c>
      <c r="AS110" s="13">
        <v>73.0</v>
      </c>
      <c r="AT110" s="13">
        <v>620.0</v>
      </c>
      <c r="AU110" s="13">
        <v>195.0</v>
      </c>
      <c r="AV110" s="15">
        <v>164.0</v>
      </c>
      <c r="AW110" s="15">
        <v>0.721</v>
      </c>
    </row>
    <row r="111">
      <c r="A111" s="13" t="s">
        <v>41</v>
      </c>
      <c r="B111" s="13">
        <v>24.0</v>
      </c>
      <c r="C111" s="13">
        <v>17.0</v>
      </c>
      <c r="D111" s="13">
        <v>7.0</v>
      </c>
      <c r="E111" s="13">
        <v>0.708</v>
      </c>
      <c r="F111" s="13">
        <v>4.81</v>
      </c>
      <c r="G111" s="13">
        <v>-3.76</v>
      </c>
      <c r="H111" s="13">
        <v>9.0</v>
      </c>
      <c r="I111" s="13">
        <v>3.0</v>
      </c>
      <c r="J111" s="13">
        <v>10.0</v>
      </c>
      <c r="K111" s="13">
        <v>3.0</v>
      </c>
      <c r="L111" s="13">
        <v>5.0</v>
      </c>
      <c r="M111" s="13">
        <v>1.0</v>
      </c>
      <c r="N111" s="13">
        <v>1812.0</v>
      </c>
      <c r="O111" s="13">
        <v>1491.0</v>
      </c>
      <c r="P111" s="13">
        <v>75.5</v>
      </c>
      <c r="Q111" s="13">
        <v>62.1</v>
      </c>
      <c r="R111" s="13">
        <v>960.0</v>
      </c>
      <c r="S111" s="13">
        <v>676.0</v>
      </c>
      <c r="T111" s="13">
        <v>0.49</v>
      </c>
      <c r="U111" s="13">
        <v>1384.0</v>
      </c>
      <c r="V111" s="13">
        <v>513.0</v>
      </c>
      <c r="W111" s="13">
        <v>888.0</v>
      </c>
      <c r="X111" s="13">
        <v>163.0</v>
      </c>
      <c r="Y111" s="13">
        <v>496.0</v>
      </c>
      <c r="Z111" s="13">
        <v>297.0</v>
      </c>
      <c r="AA111" s="13">
        <v>434.0</v>
      </c>
      <c r="AB111" s="13">
        <v>0.58</v>
      </c>
      <c r="AC111" s="13">
        <v>0.33</v>
      </c>
      <c r="AD111" s="13">
        <v>0.68</v>
      </c>
      <c r="AE111" s="13">
        <v>390.0</v>
      </c>
      <c r="AF111" s="13">
        <v>958.0</v>
      </c>
      <c r="AG111" s="13">
        <v>412.0</v>
      </c>
      <c r="AH111" s="13">
        <v>308.0</v>
      </c>
      <c r="AI111" s="13">
        <v>2126.0</v>
      </c>
      <c r="AJ111" s="11">
        <v>0.852</v>
      </c>
      <c r="AK111" s="13">
        <v>254.0</v>
      </c>
      <c r="AL111" s="14">
        <v>279.0</v>
      </c>
      <c r="AM111" s="13">
        <v>-1.212957</v>
      </c>
      <c r="AN111" s="13">
        <v>-0.96570342</v>
      </c>
      <c r="AO111" s="13">
        <v>-1.7458146</v>
      </c>
      <c r="AP111" s="11">
        <v>-0.975714399</v>
      </c>
      <c r="AQ111" s="11">
        <v>-0.74379389</v>
      </c>
      <c r="AR111" s="11">
        <v>-1.160416687</v>
      </c>
      <c r="AS111" s="13">
        <v>72.0</v>
      </c>
      <c r="AT111" s="13">
        <v>704.0</v>
      </c>
      <c r="AU111" s="13">
        <v>116.0</v>
      </c>
      <c r="AV111" s="15">
        <v>163.0</v>
      </c>
      <c r="AW111" s="15">
        <v>0.732</v>
      </c>
    </row>
    <row r="112">
      <c r="A112" s="13" t="s">
        <v>317</v>
      </c>
      <c r="B112" s="13">
        <v>25.0</v>
      </c>
      <c r="C112" s="13">
        <v>8.0</v>
      </c>
      <c r="D112" s="13">
        <v>17.0</v>
      </c>
      <c r="E112" s="13">
        <v>0.32</v>
      </c>
      <c r="F112" s="13">
        <v>-9.79</v>
      </c>
      <c r="G112" s="13">
        <v>-4.87</v>
      </c>
      <c r="H112" s="13">
        <v>8.0</v>
      </c>
      <c r="I112" s="13">
        <v>12.0</v>
      </c>
      <c r="J112" s="13">
        <v>6.0</v>
      </c>
      <c r="K112" s="13">
        <v>6.0</v>
      </c>
      <c r="L112" s="13">
        <v>2.0</v>
      </c>
      <c r="M112" s="13">
        <v>11.0</v>
      </c>
      <c r="N112" s="13">
        <v>1790.0</v>
      </c>
      <c r="O112" s="13">
        <v>1913.0</v>
      </c>
      <c r="P112" s="13">
        <v>71.6</v>
      </c>
      <c r="Q112" s="13">
        <v>76.5</v>
      </c>
      <c r="R112" s="13">
        <v>1030.0</v>
      </c>
      <c r="S112" s="13">
        <v>656.0</v>
      </c>
      <c r="T112" s="13">
        <v>0.44</v>
      </c>
      <c r="U112" s="13">
        <v>1507.0</v>
      </c>
      <c r="V112" s="13">
        <v>486.0</v>
      </c>
      <c r="W112" s="13">
        <v>996.0</v>
      </c>
      <c r="X112" s="13">
        <v>170.0</v>
      </c>
      <c r="Y112" s="13">
        <v>511.0</v>
      </c>
      <c r="Z112" s="13">
        <v>308.0</v>
      </c>
      <c r="AA112" s="13">
        <v>411.0</v>
      </c>
      <c r="AB112" s="13">
        <v>0.49</v>
      </c>
      <c r="AC112" s="13">
        <v>0.33</v>
      </c>
      <c r="AD112" s="13">
        <v>0.75</v>
      </c>
      <c r="AE112" s="13">
        <v>352.0</v>
      </c>
      <c r="AF112" s="13">
        <v>817.0</v>
      </c>
      <c r="AG112" s="13">
        <v>405.0</v>
      </c>
      <c r="AH112" s="13">
        <v>269.0</v>
      </c>
      <c r="AI112" s="13">
        <v>2187.0</v>
      </c>
      <c r="AJ112" s="11">
        <v>0.818</v>
      </c>
      <c r="AK112" s="13">
        <v>228.0</v>
      </c>
      <c r="AL112" s="14">
        <v>294.0</v>
      </c>
      <c r="AM112" s="13">
        <v>-1.02451409</v>
      </c>
      <c r="AN112" s="13">
        <v>-0.97761051</v>
      </c>
      <c r="AO112" s="13">
        <v>-1.91179048</v>
      </c>
      <c r="AP112" s="11">
        <v>-1.16082072</v>
      </c>
      <c r="AQ112" s="11">
        <v>-0.913106813</v>
      </c>
      <c r="AR112" s="11">
        <v>-1.194556451</v>
      </c>
      <c r="AS112" s="13">
        <v>90.0</v>
      </c>
      <c r="AT112" s="13">
        <v>589.0</v>
      </c>
      <c r="AU112" s="13">
        <v>138.0</v>
      </c>
      <c r="AV112" s="15">
        <v>156.0</v>
      </c>
      <c r="AW112" s="15">
        <v>0.858</v>
      </c>
    </row>
    <row r="113">
      <c r="A113" s="13" t="s">
        <v>223</v>
      </c>
      <c r="B113" s="13">
        <v>25.0</v>
      </c>
      <c r="C113" s="13">
        <v>11.0</v>
      </c>
      <c r="D113" s="13">
        <v>14.0</v>
      </c>
      <c r="E113" s="13">
        <v>0.44</v>
      </c>
      <c r="F113" s="13">
        <v>-13.5</v>
      </c>
      <c r="G113" s="13">
        <v>-9.06</v>
      </c>
      <c r="H113" s="13">
        <v>9.0</v>
      </c>
      <c r="I113" s="13">
        <v>9.0</v>
      </c>
      <c r="J113" s="13">
        <v>5.0</v>
      </c>
      <c r="K113" s="13">
        <v>7.0</v>
      </c>
      <c r="L113" s="13">
        <v>6.0</v>
      </c>
      <c r="M113" s="13">
        <v>7.0</v>
      </c>
      <c r="N113" s="13">
        <v>1721.0</v>
      </c>
      <c r="O113" s="13">
        <v>1831.0</v>
      </c>
      <c r="P113" s="13">
        <v>68.84</v>
      </c>
      <c r="Q113" s="13">
        <v>73.2</v>
      </c>
      <c r="R113" s="13">
        <v>1000.0</v>
      </c>
      <c r="S113" s="13">
        <v>619.0</v>
      </c>
      <c r="T113" s="13">
        <v>0.43</v>
      </c>
      <c r="U113" s="13">
        <v>1437.0</v>
      </c>
      <c r="V113" s="13">
        <v>434.0</v>
      </c>
      <c r="W113" s="13">
        <v>880.0</v>
      </c>
      <c r="X113" s="13">
        <v>185.0</v>
      </c>
      <c r="Y113" s="13">
        <v>557.0</v>
      </c>
      <c r="Z113" s="13">
        <v>298.0</v>
      </c>
      <c r="AA113" s="13">
        <v>411.0</v>
      </c>
      <c r="AB113" s="13">
        <v>0.49</v>
      </c>
      <c r="AC113" s="13">
        <v>0.33</v>
      </c>
      <c r="AD113" s="13">
        <v>0.73</v>
      </c>
      <c r="AE113" s="13">
        <v>292.0</v>
      </c>
      <c r="AF113" s="13">
        <v>844.0</v>
      </c>
      <c r="AG113" s="13">
        <v>426.0</v>
      </c>
      <c r="AH113" s="13">
        <v>318.0</v>
      </c>
      <c r="AI113" s="13">
        <v>2166.0</v>
      </c>
      <c r="AJ113" s="11">
        <v>0.795</v>
      </c>
      <c r="AK113" s="13">
        <v>196.0</v>
      </c>
      <c r="AL113" s="14">
        <v>314.0</v>
      </c>
      <c r="AM113" s="13">
        <v>-1.03549514</v>
      </c>
      <c r="AN113" s="13">
        <v>-0.97601024</v>
      </c>
      <c r="AO113" s="13">
        <v>-1.84971936</v>
      </c>
      <c r="AP113" s="11">
        <v>-1.05521484</v>
      </c>
      <c r="AQ113" s="11">
        <v>-0.853169783</v>
      </c>
      <c r="AR113" s="11">
        <v>-1.141704206</v>
      </c>
      <c r="AS113" s="13">
        <v>149.0</v>
      </c>
      <c r="AT113" s="13">
        <v>648.0</v>
      </c>
      <c r="AU113" s="13">
        <v>152.0</v>
      </c>
      <c r="AV113" s="15">
        <v>162.0</v>
      </c>
      <c r="AW113" s="15">
        <v>0.787</v>
      </c>
    </row>
    <row r="114">
      <c r="A114" s="13" t="s">
        <v>128</v>
      </c>
      <c r="B114" s="13">
        <v>24.0</v>
      </c>
      <c r="C114" s="13">
        <v>15.0</v>
      </c>
      <c r="D114" s="13">
        <v>9.0</v>
      </c>
      <c r="E114" s="13">
        <v>0.625</v>
      </c>
      <c r="F114" s="13">
        <v>-3.14</v>
      </c>
      <c r="G114" s="13">
        <v>-4.64</v>
      </c>
      <c r="H114" s="13">
        <v>8.0</v>
      </c>
      <c r="I114" s="13">
        <v>6.0</v>
      </c>
      <c r="J114" s="13">
        <v>10.0</v>
      </c>
      <c r="K114" s="13">
        <v>1.0</v>
      </c>
      <c r="L114" s="13">
        <v>5.0</v>
      </c>
      <c r="M114" s="13">
        <v>6.0</v>
      </c>
      <c r="N114" s="13">
        <v>1570.0</v>
      </c>
      <c r="O114" s="13">
        <v>1534.0</v>
      </c>
      <c r="P114" s="13">
        <v>65.4166667</v>
      </c>
      <c r="Q114" s="13">
        <v>63.9</v>
      </c>
      <c r="R114" s="13">
        <v>960.0</v>
      </c>
      <c r="S114" s="13">
        <v>562.0</v>
      </c>
      <c r="T114" s="13">
        <v>0.43</v>
      </c>
      <c r="U114" s="13">
        <v>1305.0</v>
      </c>
      <c r="V114" s="13">
        <v>383.0</v>
      </c>
      <c r="W114" s="13">
        <v>751.0</v>
      </c>
      <c r="X114" s="13">
        <v>179.0</v>
      </c>
      <c r="Y114" s="13">
        <v>554.0</v>
      </c>
      <c r="Z114" s="13">
        <v>267.0</v>
      </c>
      <c r="AA114" s="13">
        <v>373.0</v>
      </c>
      <c r="AB114" s="13">
        <v>0.51</v>
      </c>
      <c r="AC114" s="13">
        <v>0.32</v>
      </c>
      <c r="AD114" s="13">
        <v>0.72</v>
      </c>
      <c r="AE114" s="13">
        <v>264.0</v>
      </c>
      <c r="AF114" s="13">
        <v>798.0</v>
      </c>
      <c r="AG114" s="13">
        <v>386.0</v>
      </c>
      <c r="AH114" s="13">
        <v>315.0</v>
      </c>
      <c r="AI114" s="13">
        <v>1993.0</v>
      </c>
      <c r="AJ114" s="11">
        <v>0.788</v>
      </c>
      <c r="AK114" s="13">
        <v>191.0</v>
      </c>
      <c r="AL114" s="14">
        <v>322.0</v>
      </c>
      <c r="AM114" s="13">
        <v>-1.07077899</v>
      </c>
      <c r="AN114" s="13">
        <v>-0.94946969</v>
      </c>
      <c r="AO114" s="13">
        <v>-1.82613899</v>
      </c>
      <c r="AP114" s="11">
        <v>-1.103891466</v>
      </c>
      <c r="AQ114" s="11">
        <v>-0.731929867</v>
      </c>
      <c r="AR114" s="11">
        <v>-1.091335313</v>
      </c>
      <c r="AS114" s="13">
        <v>54.0</v>
      </c>
      <c r="AT114" s="13">
        <v>607.0</v>
      </c>
      <c r="AU114" s="13">
        <v>166.0</v>
      </c>
      <c r="AV114" s="15">
        <v>156.0</v>
      </c>
      <c r="AW114" s="15">
        <v>0.755</v>
      </c>
    </row>
    <row r="115">
      <c r="A115" s="13" t="s">
        <v>175</v>
      </c>
      <c r="B115" s="13">
        <v>21.0</v>
      </c>
      <c r="C115" s="13">
        <v>11.0</v>
      </c>
      <c r="D115" s="13">
        <v>10.0</v>
      </c>
      <c r="E115" s="13">
        <v>0.524</v>
      </c>
      <c r="F115" s="13">
        <v>-3.61</v>
      </c>
      <c r="G115" s="13">
        <v>-3.34</v>
      </c>
      <c r="H115" s="13">
        <v>9.0</v>
      </c>
      <c r="I115" s="13">
        <v>9.0</v>
      </c>
      <c r="J115" s="13">
        <v>7.0</v>
      </c>
      <c r="K115" s="13">
        <v>5.0</v>
      </c>
      <c r="L115" s="13">
        <v>4.0</v>
      </c>
      <c r="M115" s="13">
        <v>4.0</v>
      </c>
      <c r="N115" s="13">
        <v>1503.0</v>
      </c>
      <c r="O115" s="13">
        <v>1452.0</v>
      </c>
      <c r="P115" s="13">
        <v>71.5714286</v>
      </c>
      <c r="Q115" s="13">
        <v>69.1</v>
      </c>
      <c r="R115" s="13">
        <v>855.0</v>
      </c>
      <c r="S115" s="13">
        <v>534.0</v>
      </c>
      <c r="T115" s="13">
        <v>0.44</v>
      </c>
      <c r="U115" s="13">
        <v>1208.0</v>
      </c>
      <c r="V115" s="13">
        <v>370.0</v>
      </c>
      <c r="W115" s="13">
        <v>752.0</v>
      </c>
      <c r="X115" s="13">
        <v>164.0</v>
      </c>
      <c r="Y115" s="13">
        <v>456.0</v>
      </c>
      <c r="Z115" s="13">
        <v>271.0</v>
      </c>
      <c r="AA115" s="13">
        <v>376.0</v>
      </c>
      <c r="AB115" s="13">
        <v>0.49</v>
      </c>
      <c r="AC115" s="13">
        <v>0.36</v>
      </c>
      <c r="AD115" s="13">
        <v>0.72</v>
      </c>
      <c r="AE115" s="13">
        <v>246.0</v>
      </c>
      <c r="AF115" s="13">
        <v>752.0</v>
      </c>
      <c r="AG115" s="13">
        <v>350.0</v>
      </c>
      <c r="AH115" s="13">
        <v>291.0</v>
      </c>
      <c r="AI115" s="13">
        <v>1875.0</v>
      </c>
      <c r="AJ115" s="11">
        <v>0.802</v>
      </c>
      <c r="AK115" s="13">
        <v>217.0</v>
      </c>
      <c r="AL115" s="14">
        <v>254.0</v>
      </c>
      <c r="AM115" s="13">
        <v>-1.03305844</v>
      </c>
      <c r="AN115" s="13">
        <v>-1.0568585</v>
      </c>
      <c r="AO115" s="13">
        <v>-1.83870834</v>
      </c>
      <c r="AP115" s="11">
        <v>-1.078960298</v>
      </c>
      <c r="AQ115" s="11">
        <v>-0.825280962</v>
      </c>
      <c r="AR115" s="11">
        <v>-1.193634583</v>
      </c>
      <c r="AS115" s="13">
        <v>32.0</v>
      </c>
      <c r="AT115" s="13">
        <v>535.0</v>
      </c>
      <c r="AU115" s="13">
        <v>119.0</v>
      </c>
      <c r="AV115" s="15">
        <v>135.0</v>
      </c>
      <c r="AW115" s="15">
        <v>0.8</v>
      </c>
    </row>
    <row r="116">
      <c r="A116" s="13" t="s">
        <v>338</v>
      </c>
      <c r="B116" s="13">
        <v>24.0</v>
      </c>
      <c r="C116" s="13">
        <v>9.0</v>
      </c>
      <c r="D116" s="13">
        <v>15.0</v>
      </c>
      <c r="E116" s="13">
        <v>0.375</v>
      </c>
      <c r="F116" s="13">
        <v>-10.6</v>
      </c>
      <c r="G116" s="13">
        <v>-7.36</v>
      </c>
      <c r="H116" s="13">
        <v>6.0</v>
      </c>
      <c r="I116" s="13">
        <v>11.0</v>
      </c>
      <c r="J116" s="13">
        <v>5.0</v>
      </c>
      <c r="K116" s="13">
        <v>5.0</v>
      </c>
      <c r="L116" s="13">
        <v>4.0</v>
      </c>
      <c r="M116" s="13">
        <v>10.0</v>
      </c>
      <c r="N116" s="13">
        <v>1600.0</v>
      </c>
      <c r="O116" s="13">
        <v>1677.0</v>
      </c>
      <c r="P116" s="13">
        <v>66.6666667</v>
      </c>
      <c r="Q116" s="13">
        <v>69.9</v>
      </c>
      <c r="R116" s="13">
        <v>965.0</v>
      </c>
      <c r="S116" s="13">
        <v>564.0</v>
      </c>
      <c r="T116" s="13">
        <v>0.42</v>
      </c>
      <c r="U116" s="13">
        <v>1357.0</v>
      </c>
      <c r="V116" s="13">
        <v>449.0</v>
      </c>
      <c r="W116" s="13">
        <v>961.0</v>
      </c>
      <c r="X116" s="13">
        <v>115.0</v>
      </c>
      <c r="Y116" s="13">
        <v>396.0</v>
      </c>
      <c r="Z116" s="13">
        <v>357.0</v>
      </c>
      <c r="AA116" s="13">
        <v>520.0</v>
      </c>
      <c r="AB116" s="13">
        <v>0.47</v>
      </c>
      <c r="AC116" s="13">
        <v>0.29</v>
      </c>
      <c r="AD116" s="13">
        <v>0.69</v>
      </c>
      <c r="AE116" s="13">
        <v>292.0</v>
      </c>
      <c r="AF116" s="13">
        <v>851.0</v>
      </c>
      <c r="AG116" s="13">
        <v>428.0</v>
      </c>
      <c r="AH116" s="13">
        <v>303.0</v>
      </c>
      <c r="AI116" s="13">
        <v>2180.0</v>
      </c>
      <c r="AJ116" s="11">
        <v>0.734</v>
      </c>
      <c r="AK116" s="13">
        <v>279.0</v>
      </c>
      <c r="AL116" s="14">
        <v>327.0</v>
      </c>
      <c r="AM116" s="13">
        <v>-0.9809886</v>
      </c>
      <c r="AN116" s="13">
        <v>-0.85337614</v>
      </c>
      <c r="AO116" s="13">
        <v>-1.75144407</v>
      </c>
      <c r="AP116" s="11">
        <v>-1.128097753</v>
      </c>
      <c r="AQ116" s="11">
        <v>-0.895466146</v>
      </c>
      <c r="AR116" s="11">
        <v>-1.114972645</v>
      </c>
      <c r="AS116" s="13">
        <v>90.0</v>
      </c>
      <c r="AT116" s="13">
        <v>572.0</v>
      </c>
      <c r="AU116" s="13">
        <v>158.0</v>
      </c>
      <c r="AV116" s="15">
        <v>169.0</v>
      </c>
      <c r="AW116" s="15">
        <v>0.804</v>
      </c>
    </row>
    <row r="117">
      <c r="A117" s="13" t="s">
        <v>244</v>
      </c>
      <c r="B117" s="13">
        <v>23.0</v>
      </c>
      <c r="C117" s="13">
        <v>13.0</v>
      </c>
      <c r="D117" s="13">
        <v>10.0</v>
      </c>
      <c r="E117" s="13">
        <v>0.565</v>
      </c>
      <c r="F117" s="13">
        <v>-2.44</v>
      </c>
      <c r="G117" s="13">
        <v>-2.62</v>
      </c>
      <c r="H117" s="13">
        <v>8.0</v>
      </c>
      <c r="I117" s="13">
        <v>6.0</v>
      </c>
      <c r="J117" s="13">
        <v>7.0</v>
      </c>
      <c r="K117" s="13">
        <v>3.0</v>
      </c>
      <c r="L117" s="13">
        <v>5.0</v>
      </c>
      <c r="M117" s="13">
        <v>6.0</v>
      </c>
      <c r="N117" s="13">
        <v>1683.0</v>
      </c>
      <c r="O117" s="13">
        <v>1679.0</v>
      </c>
      <c r="P117" s="13">
        <v>73.173913</v>
      </c>
      <c r="Q117" s="13">
        <v>73.0</v>
      </c>
      <c r="R117" s="13">
        <v>925.0</v>
      </c>
      <c r="S117" s="13">
        <v>595.0</v>
      </c>
      <c r="T117" s="13">
        <v>0.44</v>
      </c>
      <c r="U117" s="13">
        <v>1342.0</v>
      </c>
      <c r="V117" s="13">
        <v>421.0</v>
      </c>
      <c r="W117" s="13">
        <v>815.0</v>
      </c>
      <c r="X117" s="13">
        <v>174.0</v>
      </c>
      <c r="Y117" s="13">
        <v>527.0</v>
      </c>
      <c r="Z117" s="13">
        <v>319.0</v>
      </c>
      <c r="AA117" s="13">
        <v>445.0</v>
      </c>
      <c r="AB117" s="13">
        <v>0.52</v>
      </c>
      <c r="AC117" s="13">
        <v>0.33</v>
      </c>
      <c r="AD117" s="13">
        <v>0.72</v>
      </c>
      <c r="AE117" s="13">
        <v>293.0</v>
      </c>
      <c r="AF117" s="13">
        <v>816.0</v>
      </c>
      <c r="AG117" s="13">
        <v>368.0</v>
      </c>
      <c r="AH117" s="13">
        <v>279.0</v>
      </c>
      <c r="AI117" s="13">
        <v>2066.0</v>
      </c>
      <c r="AJ117" s="11">
        <v>0.815</v>
      </c>
      <c r="AK117" s="13">
        <v>241.0</v>
      </c>
      <c r="AL117" s="14">
        <v>277.0</v>
      </c>
      <c r="AM117" s="13">
        <v>-1.08458974</v>
      </c>
      <c r="AN117" s="13">
        <v>-0.97023396</v>
      </c>
      <c r="AO117" s="13">
        <v>-1.82878257</v>
      </c>
      <c r="AP117" s="11">
        <v>-1.12241642</v>
      </c>
      <c r="AQ117" s="11">
        <v>-0.852368845</v>
      </c>
      <c r="AR117" s="11">
        <v>-1.216958616</v>
      </c>
      <c r="AS117" s="13">
        <v>68.0</v>
      </c>
      <c r="AT117" s="13">
        <v>575.0</v>
      </c>
      <c r="AU117" s="13">
        <v>152.0</v>
      </c>
      <c r="AV117" s="15">
        <v>125.0</v>
      </c>
      <c r="AW117" s="15">
        <v>0.832</v>
      </c>
    </row>
    <row r="118">
      <c r="A118" s="13" t="s">
        <v>281</v>
      </c>
      <c r="B118" s="13">
        <v>16.0</v>
      </c>
      <c r="C118" s="13">
        <v>5.0</v>
      </c>
      <c r="D118" s="13">
        <v>11.0</v>
      </c>
      <c r="E118" s="13">
        <v>0.313</v>
      </c>
      <c r="F118" s="13">
        <v>-3.16</v>
      </c>
      <c r="G118" s="13">
        <v>2.28</v>
      </c>
      <c r="H118" s="13">
        <v>5.0</v>
      </c>
      <c r="I118" s="13">
        <v>11.0</v>
      </c>
      <c r="J118" s="13">
        <v>2.0</v>
      </c>
      <c r="K118" s="13">
        <v>7.0</v>
      </c>
      <c r="L118" s="13">
        <v>3.0</v>
      </c>
      <c r="M118" s="13">
        <v>4.0</v>
      </c>
      <c r="N118" s="13">
        <v>1130.0</v>
      </c>
      <c r="O118" s="13">
        <v>1217.0</v>
      </c>
      <c r="P118" s="13">
        <v>70.625</v>
      </c>
      <c r="Q118" s="13">
        <v>76.1</v>
      </c>
      <c r="R118" s="13">
        <v>645.0</v>
      </c>
      <c r="S118" s="13">
        <v>423.0</v>
      </c>
      <c r="T118" s="13">
        <v>0.45</v>
      </c>
      <c r="U118" s="13">
        <v>951.0</v>
      </c>
      <c r="V118" s="13">
        <v>312.0</v>
      </c>
      <c r="W118" s="13">
        <v>637.0</v>
      </c>
      <c r="X118" s="13">
        <v>111.0</v>
      </c>
      <c r="Y118" s="13">
        <v>314.0</v>
      </c>
      <c r="Z118" s="13">
        <v>173.0</v>
      </c>
      <c r="AA118" s="13">
        <v>248.0</v>
      </c>
      <c r="AB118" s="13">
        <v>0.49</v>
      </c>
      <c r="AC118" s="13">
        <v>0.35</v>
      </c>
      <c r="AD118" s="13">
        <v>0.7</v>
      </c>
      <c r="AE118" s="13">
        <v>193.0</v>
      </c>
      <c r="AF118" s="13">
        <v>522.0</v>
      </c>
      <c r="AG118" s="13">
        <v>305.0</v>
      </c>
      <c r="AH118" s="13">
        <v>206.0</v>
      </c>
      <c r="AI118" s="13">
        <v>1405.0</v>
      </c>
      <c r="AJ118" s="11">
        <v>0.804</v>
      </c>
      <c r="AK118" s="13">
        <v>150.0</v>
      </c>
      <c r="AL118" s="14">
        <v>210.0</v>
      </c>
      <c r="AM118" s="13">
        <v>-1.02838603</v>
      </c>
      <c r="AN118" s="13">
        <v>-1.03879816</v>
      </c>
      <c r="AO118" s="13">
        <v>-1.77961404</v>
      </c>
      <c r="AP118" s="11">
        <v>-1.138971042</v>
      </c>
      <c r="AQ118" s="11">
        <v>-0.898364095</v>
      </c>
      <c r="AR118" s="11">
        <v>-1.17103565</v>
      </c>
      <c r="AS118" s="13">
        <v>63.0</v>
      </c>
      <c r="AT118" s="13">
        <v>372.0</v>
      </c>
      <c r="AU118" s="13">
        <v>110.0</v>
      </c>
      <c r="AV118" s="15">
        <v>100.0</v>
      </c>
      <c r="AW118" s="15">
        <v>0.826</v>
      </c>
    </row>
    <row r="119">
      <c r="A119" s="13" t="s">
        <v>292</v>
      </c>
      <c r="B119" s="13">
        <v>25.0</v>
      </c>
      <c r="C119" s="13">
        <v>6.0</v>
      </c>
      <c r="D119" s="13">
        <v>19.0</v>
      </c>
      <c r="E119" s="13">
        <v>0.24</v>
      </c>
      <c r="F119" s="13">
        <v>-16.6</v>
      </c>
      <c r="G119" s="13">
        <v>-5.63</v>
      </c>
      <c r="H119" s="13">
        <v>4.0</v>
      </c>
      <c r="I119" s="13">
        <v>11.0</v>
      </c>
      <c r="J119" s="13">
        <v>4.0</v>
      </c>
      <c r="K119" s="13">
        <v>6.0</v>
      </c>
      <c r="L119" s="13">
        <v>1.0</v>
      </c>
      <c r="M119" s="13">
        <v>12.0</v>
      </c>
      <c r="N119" s="13">
        <v>1776.0</v>
      </c>
      <c r="O119" s="13">
        <v>2007.0</v>
      </c>
      <c r="P119" s="13">
        <v>71.04</v>
      </c>
      <c r="Q119" s="13">
        <v>80.3</v>
      </c>
      <c r="R119" s="13">
        <v>1005.0</v>
      </c>
      <c r="S119" s="13">
        <v>635.0</v>
      </c>
      <c r="T119" s="13">
        <v>0.43</v>
      </c>
      <c r="U119" s="13">
        <v>1485.0</v>
      </c>
      <c r="V119" s="13">
        <v>433.0</v>
      </c>
      <c r="W119" s="13">
        <v>897.0</v>
      </c>
      <c r="X119" s="13">
        <v>202.0</v>
      </c>
      <c r="Y119" s="13">
        <v>588.0</v>
      </c>
      <c r="Z119" s="13">
        <v>304.0</v>
      </c>
      <c r="AA119" s="13">
        <v>415.0</v>
      </c>
      <c r="AB119" s="13">
        <v>0.48</v>
      </c>
      <c r="AC119" s="13">
        <v>0.34</v>
      </c>
      <c r="AD119" s="13">
        <v>0.73</v>
      </c>
      <c r="AE119" s="13">
        <v>354.0</v>
      </c>
      <c r="AF119" s="13">
        <v>849.0</v>
      </c>
      <c r="AG119" s="13">
        <v>424.0</v>
      </c>
      <c r="AH119" s="13">
        <v>418.0</v>
      </c>
      <c r="AI119" s="13">
        <v>2318.0</v>
      </c>
      <c r="AJ119" s="11">
        <v>0.766</v>
      </c>
      <c r="AK119" s="13">
        <v>228.0</v>
      </c>
      <c r="AL119" s="14">
        <v>356.0</v>
      </c>
      <c r="AM119" s="13">
        <v>-1.01352965</v>
      </c>
      <c r="AN119" s="13">
        <v>-1.00951293</v>
      </c>
      <c r="AO119" s="13">
        <v>-1.86877445</v>
      </c>
      <c r="AP119" s="11">
        <v>-1.200083252</v>
      </c>
      <c r="AQ119" s="11">
        <v>-0.86761318</v>
      </c>
      <c r="AR119" s="11">
        <v>-1.177893066</v>
      </c>
      <c r="AS119" s="13">
        <v>92.0</v>
      </c>
      <c r="AT119" s="13">
        <v>621.0</v>
      </c>
      <c r="AU119" s="13">
        <v>176.0</v>
      </c>
      <c r="AV119" s="15">
        <v>180.0</v>
      </c>
      <c r="AW119" s="15">
        <v>0.846</v>
      </c>
    </row>
    <row r="120">
      <c r="A120" s="13" t="s">
        <v>24</v>
      </c>
      <c r="B120" s="13">
        <v>29.0</v>
      </c>
      <c r="C120" s="13">
        <v>26.0</v>
      </c>
      <c r="D120" s="13">
        <v>3.0</v>
      </c>
      <c r="E120" s="13">
        <v>0.897</v>
      </c>
      <c r="F120" s="13">
        <v>22.06</v>
      </c>
      <c r="G120" s="13">
        <v>4.13</v>
      </c>
      <c r="H120" s="13">
        <v>14.0</v>
      </c>
      <c r="I120" s="13">
        <v>3.0</v>
      </c>
      <c r="J120" s="13">
        <v>15.0</v>
      </c>
      <c r="K120" s="13">
        <v>0.0</v>
      </c>
      <c r="L120" s="13">
        <v>5.0</v>
      </c>
      <c r="M120" s="13">
        <v>3.0</v>
      </c>
      <c r="N120" s="13">
        <v>2246.0</v>
      </c>
      <c r="O120" s="13">
        <v>1678.0</v>
      </c>
      <c r="P120" s="13">
        <v>77.4482759</v>
      </c>
      <c r="Q120" s="13">
        <v>57.9</v>
      </c>
      <c r="R120" s="13">
        <v>1160.0</v>
      </c>
      <c r="S120" s="13">
        <v>790.0</v>
      </c>
      <c r="T120" s="13">
        <v>0.44</v>
      </c>
      <c r="U120" s="13">
        <v>1784.0</v>
      </c>
      <c r="V120" s="13">
        <v>523.0</v>
      </c>
      <c r="W120" s="13">
        <v>1038.0</v>
      </c>
      <c r="X120" s="13">
        <v>267.0</v>
      </c>
      <c r="Y120" s="13">
        <v>746.0</v>
      </c>
      <c r="Z120" s="13">
        <v>399.0</v>
      </c>
      <c r="AA120" s="13">
        <v>541.0</v>
      </c>
      <c r="AB120" s="13">
        <v>0.5</v>
      </c>
      <c r="AC120" s="13">
        <v>0.36</v>
      </c>
      <c r="AD120" s="13">
        <v>0.74</v>
      </c>
      <c r="AE120" s="13">
        <v>404.0</v>
      </c>
      <c r="AF120" s="13">
        <v>1187.0</v>
      </c>
      <c r="AG120" s="13">
        <v>537.0</v>
      </c>
      <c r="AH120" s="13">
        <v>314.0</v>
      </c>
      <c r="AI120" s="13">
        <v>2639.0</v>
      </c>
      <c r="AJ120" s="11">
        <v>0.851</v>
      </c>
      <c r="AK120" s="13">
        <v>416.0</v>
      </c>
      <c r="AL120" s="14">
        <v>422.0</v>
      </c>
      <c r="AM120" s="13">
        <v>-1.05790176</v>
      </c>
      <c r="AN120" s="13">
        <v>-1.05174456</v>
      </c>
      <c r="AO120" s="13">
        <v>-1.88151217</v>
      </c>
      <c r="AP120" s="11">
        <v>-0.934152177</v>
      </c>
      <c r="AQ120" s="11">
        <v>-0.713968398</v>
      </c>
      <c r="AR120" s="11">
        <v>-1.08496929</v>
      </c>
      <c r="AS120" s="13">
        <v>137.0</v>
      </c>
      <c r="AT120" s="13">
        <v>771.0</v>
      </c>
      <c r="AU120" s="13">
        <v>237.0</v>
      </c>
      <c r="AV120" s="15">
        <v>185.0</v>
      </c>
      <c r="AW120" s="15">
        <v>0.664</v>
      </c>
    </row>
    <row r="121">
      <c r="A121" s="13" t="s">
        <v>309</v>
      </c>
      <c r="B121" s="13">
        <v>5.0</v>
      </c>
      <c r="C121" s="13">
        <v>1.0</v>
      </c>
      <c r="D121" s="13">
        <v>4.0</v>
      </c>
      <c r="E121" s="13">
        <v>0.2</v>
      </c>
      <c r="F121" s="13">
        <v>-14.2</v>
      </c>
      <c r="G121" s="13">
        <v>-2.48</v>
      </c>
      <c r="H121" s="13">
        <v>0.0</v>
      </c>
      <c r="I121" s="13">
        <v>0.0</v>
      </c>
      <c r="J121" s="13">
        <v>1.0</v>
      </c>
      <c r="K121" s="13">
        <v>1.0</v>
      </c>
      <c r="L121" s="13">
        <v>0.0</v>
      </c>
      <c r="M121" s="13">
        <v>0.0</v>
      </c>
      <c r="N121" s="13">
        <v>363.0</v>
      </c>
      <c r="O121" s="13">
        <v>424.0</v>
      </c>
      <c r="P121" s="13">
        <v>72.6</v>
      </c>
      <c r="Q121" s="13">
        <v>84.8</v>
      </c>
      <c r="R121" s="13">
        <v>200.0</v>
      </c>
      <c r="S121" s="13">
        <v>123.0</v>
      </c>
      <c r="T121" s="13">
        <v>0.44</v>
      </c>
      <c r="U121" s="13">
        <v>283.0</v>
      </c>
      <c r="V121" s="13">
        <v>85.0</v>
      </c>
      <c r="W121" s="13">
        <v>160.0</v>
      </c>
      <c r="X121" s="13">
        <v>38.0</v>
      </c>
      <c r="Y121" s="13">
        <v>123.0</v>
      </c>
      <c r="Z121" s="13">
        <v>79.0</v>
      </c>
      <c r="AA121" s="13">
        <v>110.0</v>
      </c>
      <c r="AB121" s="13">
        <v>0.53</v>
      </c>
      <c r="AC121" s="13">
        <v>0.31</v>
      </c>
      <c r="AD121" s="13">
        <v>0.72</v>
      </c>
      <c r="AE121" s="13">
        <v>74.0</v>
      </c>
      <c r="AF121" s="13">
        <v>177.0</v>
      </c>
      <c r="AG121" s="13">
        <v>89.0</v>
      </c>
      <c r="AH121" s="13">
        <v>72.0</v>
      </c>
      <c r="AI121" s="13">
        <v>465.0</v>
      </c>
      <c r="AJ121" s="11">
        <v>0.781</v>
      </c>
      <c r="AK121" s="13">
        <v>41.0</v>
      </c>
      <c r="AL121" s="14">
        <v>44.0</v>
      </c>
      <c r="AM121" s="13">
        <v>-1.11542391</v>
      </c>
      <c r="AN121" s="13">
        <v>-0.90785466</v>
      </c>
      <c r="AO121" s="13">
        <v>-1.83217017</v>
      </c>
      <c r="AP121" s="11">
        <v>-1.192072876</v>
      </c>
      <c r="AQ121" s="11">
        <v>-0.9025966</v>
      </c>
      <c r="AR121" s="11">
        <v>-1.022627171</v>
      </c>
      <c r="AS121" s="13">
        <v>25.0</v>
      </c>
      <c r="AT121" s="13">
        <v>136.0</v>
      </c>
      <c r="AU121" s="13">
        <v>26.0</v>
      </c>
      <c r="AV121" s="15">
        <v>18.0</v>
      </c>
      <c r="AW121" s="15">
        <v>0.887</v>
      </c>
    </row>
    <row r="122">
      <c r="A122" s="13" t="s">
        <v>78</v>
      </c>
      <c r="B122" s="13">
        <v>24.0</v>
      </c>
      <c r="C122" s="13">
        <v>13.0</v>
      </c>
      <c r="D122" s="13">
        <v>11.0</v>
      </c>
      <c r="E122" s="13">
        <v>0.542</v>
      </c>
      <c r="F122" s="13">
        <v>-8.95</v>
      </c>
      <c r="G122" s="13">
        <v>-6.27</v>
      </c>
      <c r="H122" s="13">
        <v>8.0</v>
      </c>
      <c r="I122" s="13">
        <v>6.0</v>
      </c>
      <c r="J122" s="13">
        <v>8.0</v>
      </c>
      <c r="K122" s="13">
        <v>3.0</v>
      </c>
      <c r="L122" s="13">
        <v>5.0</v>
      </c>
      <c r="M122" s="13">
        <v>5.0</v>
      </c>
      <c r="N122" s="13">
        <v>1637.0</v>
      </c>
      <c r="O122" s="13">
        <v>1481.0</v>
      </c>
      <c r="P122" s="13">
        <v>68.2083333</v>
      </c>
      <c r="Q122" s="13">
        <v>61.7</v>
      </c>
      <c r="R122" s="13">
        <v>970.0</v>
      </c>
      <c r="S122" s="13">
        <v>559.0</v>
      </c>
      <c r="T122" s="13">
        <v>0.44</v>
      </c>
      <c r="U122" s="13">
        <v>1261.0</v>
      </c>
      <c r="V122" s="13">
        <v>393.0</v>
      </c>
      <c r="W122" s="13">
        <v>762.0</v>
      </c>
      <c r="X122" s="13">
        <v>166.0</v>
      </c>
      <c r="Y122" s="13">
        <v>499.0</v>
      </c>
      <c r="Z122" s="13">
        <v>353.0</v>
      </c>
      <c r="AA122" s="13">
        <v>496.0</v>
      </c>
      <c r="AB122" s="13">
        <v>0.52</v>
      </c>
      <c r="AC122" s="13">
        <v>0.33</v>
      </c>
      <c r="AD122" s="13">
        <v>0.71</v>
      </c>
      <c r="AE122" s="13">
        <v>273.0</v>
      </c>
      <c r="AF122" s="13">
        <v>861.0</v>
      </c>
      <c r="AG122" s="13">
        <v>442.0</v>
      </c>
      <c r="AH122" s="13">
        <v>357.0</v>
      </c>
      <c r="AI122" s="13">
        <v>2114.0</v>
      </c>
      <c r="AJ122" s="11">
        <v>0.774</v>
      </c>
      <c r="AK122" s="13">
        <v>243.0</v>
      </c>
      <c r="AL122" s="14">
        <v>312.0</v>
      </c>
      <c r="AM122" s="13">
        <v>-1.08287564</v>
      </c>
      <c r="AN122" s="13">
        <v>-0.97756441</v>
      </c>
      <c r="AO122" s="13">
        <v>-1.81561779</v>
      </c>
      <c r="AP122" s="11">
        <v>-0.944263839</v>
      </c>
      <c r="AQ122" s="11">
        <v>-0.86381931</v>
      </c>
      <c r="AR122" s="11">
        <v>-1.1223337</v>
      </c>
      <c r="AS122" s="13">
        <v>83.0</v>
      </c>
      <c r="AT122" s="13">
        <v>618.0</v>
      </c>
      <c r="AU122" s="13">
        <v>108.0</v>
      </c>
      <c r="AV122" s="15">
        <v>204.0</v>
      </c>
      <c r="AW122" s="15">
        <v>0.727</v>
      </c>
    </row>
    <row r="123">
      <c r="A123" s="13" t="s">
        <v>339</v>
      </c>
      <c r="B123" s="13">
        <v>22.0</v>
      </c>
      <c r="C123" s="13">
        <v>1.0</v>
      </c>
      <c r="D123" s="13">
        <v>21.0</v>
      </c>
      <c r="E123" s="13">
        <v>0.045</v>
      </c>
      <c r="F123" s="13">
        <v>-18.9</v>
      </c>
      <c r="G123" s="13">
        <v>-3.5</v>
      </c>
      <c r="H123" s="13">
        <v>1.0</v>
      </c>
      <c r="I123" s="13">
        <v>17.0</v>
      </c>
      <c r="J123" s="13">
        <v>1.0</v>
      </c>
      <c r="K123" s="13">
        <v>9.0</v>
      </c>
      <c r="L123" s="13">
        <v>0.0</v>
      </c>
      <c r="M123" s="13">
        <v>11.0</v>
      </c>
      <c r="N123" s="13">
        <v>1343.0</v>
      </c>
      <c r="O123" s="13">
        <v>1682.0</v>
      </c>
      <c r="P123" s="13">
        <v>61.0454545</v>
      </c>
      <c r="Q123" s="13">
        <v>76.5</v>
      </c>
      <c r="R123" s="13">
        <v>890.0</v>
      </c>
      <c r="S123" s="13">
        <v>489.0</v>
      </c>
      <c r="T123" s="13">
        <v>0.43</v>
      </c>
      <c r="U123" s="13">
        <v>1133.0</v>
      </c>
      <c r="V123" s="13">
        <v>367.0</v>
      </c>
      <c r="W123" s="13">
        <v>775.0</v>
      </c>
      <c r="X123" s="13">
        <v>122.0</v>
      </c>
      <c r="Y123" s="13">
        <v>358.0</v>
      </c>
      <c r="Z123" s="13">
        <v>243.0</v>
      </c>
      <c r="AA123" s="13">
        <v>335.0</v>
      </c>
      <c r="AB123" s="13">
        <v>0.47</v>
      </c>
      <c r="AC123" s="13">
        <v>0.34</v>
      </c>
      <c r="AD123" s="13">
        <v>0.73</v>
      </c>
      <c r="AE123" s="13">
        <v>266.0</v>
      </c>
      <c r="AF123" s="13">
        <v>657.0</v>
      </c>
      <c r="AG123" s="13">
        <v>416.0</v>
      </c>
      <c r="AH123" s="13">
        <v>360.0</v>
      </c>
      <c r="AI123" s="13">
        <v>1828.0</v>
      </c>
      <c r="AJ123" s="11">
        <v>0.735</v>
      </c>
      <c r="AK123" s="13">
        <v>152.0</v>
      </c>
      <c r="AL123" s="14">
        <v>257.0</v>
      </c>
      <c r="AM123" s="13">
        <v>-0.99427236</v>
      </c>
      <c r="AN123" s="13">
        <v>-1.00141627</v>
      </c>
      <c r="AO123" s="13">
        <v>-1.8505161</v>
      </c>
      <c r="AP123" s="11">
        <v>-1.148684362</v>
      </c>
      <c r="AQ123" s="11">
        <v>-0.960840341</v>
      </c>
      <c r="AR123" s="11">
        <v>-1.223140157</v>
      </c>
      <c r="AS123" s="13">
        <v>43.0</v>
      </c>
      <c r="AT123" s="13">
        <v>505.0</v>
      </c>
      <c r="AU123" s="13">
        <v>109.0</v>
      </c>
      <c r="AV123" s="15">
        <v>148.0</v>
      </c>
      <c r="AW123" s="15">
        <v>0.864</v>
      </c>
    </row>
    <row r="124">
      <c r="A124" s="13" t="s">
        <v>234</v>
      </c>
      <c r="B124" s="13">
        <v>22.0</v>
      </c>
      <c r="C124" s="13">
        <v>9.0</v>
      </c>
      <c r="D124" s="13">
        <v>13.0</v>
      </c>
      <c r="E124" s="13">
        <v>0.409</v>
      </c>
      <c r="F124" s="13">
        <v>-11.6</v>
      </c>
      <c r="G124" s="13">
        <v>-7.01</v>
      </c>
      <c r="H124" s="13">
        <v>6.0</v>
      </c>
      <c r="I124" s="13">
        <v>10.0</v>
      </c>
      <c r="J124" s="13">
        <v>7.0</v>
      </c>
      <c r="K124" s="13">
        <v>4.0</v>
      </c>
      <c r="L124" s="13">
        <v>2.0</v>
      </c>
      <c r="M124" s="13">
        <v>9.0</v>
      </c>
      <c r="N124" s="13">
        <v>1489.0</v>
      </c>
      <c r="O124" s="13">
        <v>1591.0</v>
      </c>
      <c r="P124" s="13">
        <v>67.6818182</v>
      </c>
      <c r="Q124" s="13">
        <v>72.3</v>
      </c>
      <c r="R124" s="13">
        <v>890.0</v>
      </c>
      <c r="S124" s="13">
        <v>558.0</v>
      </c>
      <c r="T124" s="13">
        <v>0.43</v>
      </c>
      <c r="U124" s="13">
        <v>1301.0</v>
      </c>
      <c r="V124" s="13">
        <v>380.0</v>
      </c>
      <c r="W124" s="13">
        <v>757.0</v>
      </c>
      <c r="X124" s="13">
        <v>178.0</v>
      </c>
      <c r="Y124" s="13">
        <v>544.0</v>
      </c>
      <c r="Z124" s="13">
        <v>195.0</v>
      </c>
      <c r="AA124" s="13">
        <v>296.0</v>
      </c>
      <c r="AB124" s="13">
        <v>0.5</v>
      </c>
      <c r="AC124" s="13">
        <v>0.33</v>
      </c>
      <c r="AD124" s="13">
        <v>0.66</v>
      </c>
      <c r="AE124" s="13">
        <v>297.0</v>
      </c>
      <c r="AF124" s="13">
        <v>766.0</v>
      </c>
      <c r="AG124" s="13">
        <v>409.0</v>
      </c>
      <c r="AH124" s="13">
        <v>291.0</v>
      </c>
      <c r="AI124" s="13">
        <v>1888.0</v>
      </c>
      <c r="AJ124" s="11">
        <v>0.789</v>
      </c>
      <c r="AK124" s="13">
        <v>183.0</v>
      </c>
      <c r="AL124" s="14">
        <v>220.0</v>
      </c>
      <c r="AM124" s="13">
        <v>-1.05397115</v>
      </c>
      <c r="AN124" s="13">
        <v>-0.96152137</v>
      </c>
      <c r="AO124" s="13">
        <v>-1.68063847</v>
      </c>
      <c r="AP124" s="11">
        <v>-1.072807432</v>
      </c>
      <c r="AQ124" s="11">
        <v>-0.758493669</v>
      </c>
      <c r="AR124" s="11">
        <v>-1.124401487</v>
      </c>
      <c r="AS124" s="13">
        <v>68.0</v>
      </c>
      <c r="AT124" s="13">
        <v>583.0</v>
      </c>
      <c r="AU124" s="13">
        <v>81.0</v>
      </c>
      <c r="AV124" s="15">
        <v>139.0</v>
      </c>
      <c r="AW124" s="15">
        <v>0.794</v>
      </c>
    </row>
    <row r="125">
      <c r="A125" s="13" t="s">
        <v>262</v>
      </c>
      <c r="B125" s="13">
        <v>25.0</v>
      </c>
      <c r="C125" s="13">
        <v>7.0</v>
      </c>
      <c r="D125" s="13">
        <v>18.0</v>
      </c>
      <c r="E125" s="13">
        <v>0.28</v>
      </c>
      <c r="F125" s="13">
        <v>-5.08</v>
      </c>
      <c r="G125" s="13">
        <v>0.76</v>
      </c>
      <c r="H125" s="13">
        <v>4.0</v>
      </c>
      <c r="I125" s="13">
        <v>14.0</v>
      </c>
      <c r="J125" s="13">
        <v>3.0</v>
      </c>
      <c r="K125" s="13">
        <v>8.0</v>
      </c>
      <c r="L125" s="13">
        <v>3.0</v>
      </c>
      <c r="M125" s="13">
        <v>9.0</v>
      </c>
      <c r="N125" s="13">
        <v>1799.0</v>
      </c>
      <c r="O125" s="13">
        <v>1870.0</v>
      </c>
      <c r="P125" s="13">
        <v>71.96</v>
      </c>
      <c r="Q125" s="13">
        <v>74.8</v>
      </c>
      <c r="R125" s="13">
        <v>1015.0</v>
      </c>
      <c r="S125" s="13">
        <v>679.0</v>
      </c>
      <c r="T125" s="13">
        <v>0.46</v>
      </c>
      <c r="U125" s="13">
        <v>1477.0</v>
      </c>
      <c r="V125" s="13">
        <v>484.0</v>
      </c>
      <c r="W125" s="13">
        <v>911.0</v>
      </c>
      <c r="X125" s="13">
        <v>195.0</v>
      </c>
      <c r="Y125" s="13">
        <v>566.0</v>
      </c>
      <c r="Z125" s="13">
        <v>246.0</v>
      </c>
      <c r="AA125" s="13">
        <v>372.0</v>
      </c>
      <c r="AB125" s="13">
        <v>0.53</v>
      </c>
      <c r="AC125" s="13">
        <v>0.35</v>
      </c>
      <c r="AD125" s="13">
        <v>0.66</v>
      </c>
      <c r="AE125" s="13">
        <v>345.0</v>
      </c>
      <c r="AF125" s="13">
        <v>881.0</v>
      </c>
      <c r="AG125" s="13">
        <v>411.0</v>
      </c>
      <c r="AH125" s="13">
        <v>345.0</v>
      </c>
      <c r="AI125" s="13">
        <v>2194.0</v>
      </c>
      <c r="AJ125" s="11">
        <v>0.82</v>
      </c>
      <c r="AK125" s="13">
        <v>206.0</v>
      </c>
      <c r="AL125" s="14">
        <v>299.0</v>
      </c>
      <c r="AM125" s="13">
        <v>-1.11549593</v>
      </c>
      <c r="AN125" s="13">
        <v>-1.01240905</v>
      </c>
      <c r="AO125" s="13">
        <v>-1.68703296</v>
      </c>
      <c r="AP125" s="11">
        <v>-1.191937462</v>
      </c>
      <c r="AQ125" s="11">
        <v>-0.779516551</v>
      </c>
      <c r="AR125" s="11">
        <v>-1.186335613</v>
      </c>
      <c r="AS125" s="13">
        <v>84.0</v>
      </c>
      <c r="AT125" s="13">
        <v>675.0</v>
      </c>
      <c r="AU125" s="13">
        <v>150.0</v>
      </c>
      <c r="AV125" s="15">
        <v>149.0</v>
      </c>
      <c r="AW125" s="15">
        <v>0.834</v>
      </c>
    </row>
    <row r="126">
      <c r="A126" s="13" t="s">
        <v>56</v>
      </c>
      <c r="B126" s="13">
        <v>31.0</v>
      </c>
      <c r="C126" s="13">
        <v>24.0</v>
      </c>
      <c r="D126" s="13">
        <v>7.0</v>
      </c>
      <c r="E126" s="13">
        <v>0.774</v>
      </c>
      <c r="F126" s="13">
        <v>23.61</v>
      </c>
      <c r="G126" s="13">
        <v>11.71</v>
      </c>
      <c r="H126" s="13">
        <v>16.0</v>
      </c>
      <c r="I126" s="13">
        <v>4.0</v>
      </c>
      <c r="J126" s="13">
        <v>11.0</v>
      </c>
      <c r="K126" s="13">
        <v>2.0</v>
      </c>
      <c r="L126" s="13">
        <v>9.0</v>
      </c>
      <c r="M126" s="13">
        <v>3.0</v>
      </c>
      <c r="N126" s="13">
        <v>2497.0</v>
      </c>
      <c r="O126" s="13">
        <v>2128.0</v>
      </c>
      <c r="P126" s="13">
        <v>80.5483871</v>
      </c>
      <c r="Q126" s="13">
        <v>68.6</v>
      </c>
      <c r="R126" s="13">
        <v>1255.0</v>
      </c>
      <c r="S126" s="13">
        <v>909.0</v>
      </c>
      <c r="T126" s="13">
        <v>0.5</v>
      </c>
      <c r="U126" s="13">
        <v>1819.0</v>
      </c>
      <c r="V126" s="13">
        <v>706.0</v>
      </c>
      <c r="W126" s="13">
        <v>1274.0</v>
      </c>
      <c r="X126" s="13">
        <v>203.0</v>
      </c>
      <c r="Y126" s="13">
        <v>545.0</v>
      </c>
      <c r="Z126" s="13">
        <v>476.0</v>
      </c>
      <c r="AA126" s="13">
        <v>690.0</v>
      </c>
      <c r="AB126" s="13">
        <v>0.55</v>
      </c>
      <c r="AC126" s="13">
        <v>0.37</v>
      </c>
      <c r="AD126" s="13">
        <v>0.69</v>
      </c>
      <c r="AE126" s="13">
        <v>506.0</v>
      </c>
      <c r="AF126" s="13">
        <v>1239.0</v>
      </c>
      <c r="AG126" s="13">
        <v>549.0</v>
      </c>
      <c r="AH126" s="13">
        <v>404.0</v>
      </c>
      <c r="AI126" s="13">
        <v>2913.0</v>
      </c>
      <c r="AJ126" s="11">
        <v>0.857</v>
      </c>
      <c r="AK126" s="13">
        <v>322.0</v>
      </c>
      <c r="AL126" s="14">
        <v>358.0</v>
      </c>
      <c r="AM126" s="13">
        <v>-1.1635265</v>
      </c>
      <c r="AN126" s="13">
        <v>-1.09455446</v>
      </c>
      <c r="AO126" s="13">
        <v>-1.75990515</v>
      </c>
      <c r="AP126" s="11">
        <v>-0.984527862</v>
      </c>
      <c r="AQ126" s="11">
        <v>-0.830181455</v>
      </c>
      <c r="AR126" s="11">
        <v>-1.126939813</v>
      </c>
      <c r="AS126" s="13">
        <v>87.0</v>
      </c>
      <c r="AT126" s="13">
        <v>917.0</v>
      </c>
      <c r="AU126" s="13">
        <v>176.0</v>
      </c>
      <c r="AV126" s="15">
        <v>182.0</v>
      </c>
      <c r="AW126" s="15">
        <v>0.762</v>
      </c>
    </row>
    <row r="127">
      <c r="A127" s="13" t="s">
        <v>191</v>
      </c>
      <c r="B127" s="13">
        <v>22.0</v>
      </c>
      <c r="C127" s="13">
        <v>8.0</v>
      </c>
      <c r="D127" s="13">
        <v>14.0</v>
      </c>
      <c r="E127" s="13">
        <v>0.364</v>
      </c>
      <c r="F127" s="13">
        <v>-15.8</v>
      </c>
      <c r="G127" s="13">
        <v>-8.21</v>
      </c>
      <c r="H127" s="13">
        <v>5.0</v>
      </c>
      <c r="I127" s="13">
        <v>9.0</v>
      </c>
      <c r="J127" s="13">
        <v>5.0</v>
      </c>
      <c r="K127" s="13">
        <v>7.0</v>
      </c>
      <c r="L127" s="13">
        <v>3.0</v>
      </c>
      <c r="M127" s="13">
        <v>6.0</v>
      </c>
      <c r="N127" s="13">
        <v>1495.0</v>
      </c>
      <c r="O127" s="13">
        <v>1578.0</v>
      </c>
      <c r="P127" s="13">
        <v>67.9545455</v>
      </c>
      <c r="Q127" s="13">
        <v>71.7</v>
      </c>
      <c r="R127" s="13">
        <v>885.0</v>
      </c>
      <c r="S127" s="13">
        <v>524.0</v>
      </c>
      <c r="T127" s="13">
        <v>0.44</v>
      </c>
      <c r="U127" s="13">
        <v>1179.0</v>
      </c>
      <c r="V127" s="13">
        <v>356.0</v>
      </c>
      <c r="W127" s="13">
        <v>729.0</v>
      </c>
      <c r="X127" s="13">
        <v>168.0</v>
      </c>
      <c r="Y127" s="13">
        <v>450.0</v>
      </c>
      <c r="Z127" s="13">
        <v>279.0</v>
      </c>
      <c r="AA127" s="13">
        <v>397.0</v>
      </c>
      <c r="AB127" s="13">
        <v>0.49</v>
      </c>
      <c r="AC127" s="13">
        <v>0.37</v>
      </c>
      <c r="AD127" s="13">
        <v>0.7</v>
      </c>
      <c r="AE127" s="13">
        <v>269.0</v>
      </c>
      <c r="AF127" s="13">
        <v>686.0</v>
      </c>
      <c r="AG127" s="13">
        <v>395.0</v>
      </c>
      <c r="AH127" s="13">
        <v>308.0</v>
      </c>
      <c r="AI127" s="13">
        <v>1884.0</v>
      </c>
      <c r="AJ127" s="11">
        <v>0.794</v>
      </c>
      <c r="AK127" s="13">
        <v>171.0</v>
      </c>
      <c r="AL127" s="14">
        <v>282.0</v>
      </c>
      <c r="AM127" s="13">
        <v>-1.02532955</v>
      </c>
      <c r="AN127" s="13">
        <v>-1.09707068</v>
      </c>
      <c r="AO127" s="13">
        <v>-1.79285471</v>
      </c>
      <c r="AP127" s="11">
        <v>-1.180329798</v>
      </c>
      <c r="AQ127" s="11">
        <v>-0.769907719</v>
      </c>
      <c r="AR127" s="11">
        <v>-1.122361796</v>
      </c>
      <c r="AS127" s="13">
        <v>40.0</v>
      </c>
      <c r="AT127" s="13">
        <v>515.0</v>
      </c>
      <c r="AU127" s="13">
        <v>118.0</v>
      </c>
      <c r="AV127" s="15">
        <v>164.0</v>
      </c>
      <c r="AW127" s="15">
        <v>0.807</v>
      </c>
    </row>
    <row r="128">
      <c r="A128" s="13" t="s">
        <v>229</v>
      </c>
      <c r="B128" s="13">
        <v>25.0</v>
      </c>
      <c r="C128" s="13">
        <v>15.0</v>
      </c>
      <c r="D128" s="13">
        <v>10.0</v>
      </c>
      <c r="E128" s="13">
        <v>0.6</v>
      </c>
      <c r="F128" s="13">
        <v>2.42</v>
      </c>
      <c r="G128" s="13">
        <v>2.3</v>
      </c>
      <c r="H128" s="13">
        <v>11.0</v>
      </c>
      <c r="I128" s="13">
        <v>7.0</v>
      </c>
      <c r="J128" s="13">
        <v>9.0</v>
      </c>
      <c r="K128" s="13">
        <v>3.0</v>
      </c>
      <c r="L128" s="13">
        <v>5.0</v>
      </c>
      <c r="M128" s="13">
        <v>6.0</v>
      </c>
      <c r="N128" s="13">
        <v>1662.0</v>
      </c>
      <c r="O128" s="13">
        <v>1645.0</v>
      </c>
      <c r="P128" s="13">
        <v>66.48</v>
      </c>
      <c r="Q128" s="13">
        <v>65.8</v>
      </c>
      <c r="R128" s="13">
        <v>1000.0</v>
      </c>
      <c r="S128" s="13">
        <v>580.0</v>
      </c>
      <c r="T128" s="13">
        <v>0.43</v>
      </c>
      <c r="U128" s="13">
        <v>1338.0</v>
      </c>
      <c r="V128" s="13">
        <v>431.0</v>
      </c>
      <c r="W128" s="13">
        <v>892.0</v>
      </c>
      <c r="X128" s="13">
        <v>149.0</v>
      </c>
      <c r="Y128" s="13">
        <v>446.0</v>
      </c>
      <c r="Z128" s="13">
        <v>353.0</v>
      </c>
      <c r="AA128" s="13">
        <v>481.0</v>
      </c>
      <c r="AB128" s="13">
        <v>0.48</v>
      </c>
      <c r="AC128" s="13">
        <v>0.33</v>
      </c>
      <c r="AD128" s="13">
        <v>0.73</v>
      </c>
      <c r="AE128" s="13">
        <v>267.0</v>
      </c>
      <c r="AF128" s="13">
        <v>796.0</v>
      </c>
      <c r="AG128" s="13">
        <v>373.0</v>
      </c>
      <c r="AH128" s="13">
        <v>302.0</v>
      </c>
      <c r="AI128" s="13">
        <v>2121.0</v>
      </c>
      <c r="AJ128" s="11">
        <v>0.784</v>
      </c>
      <c r="AK128" s="13">
        <v>207.0</v>
      </c>
      <c r="AL128" s="14">
        <v>367.0</v>
      </c>
      <c r="AM128" s="13">
        <v>-1.0145032</v>
      </c>
      <c r="AN128" s="13">
        <v>-0.98172364</v>
      </c>
      <c r="AO128" s="13">
        <v>-1.87223789</v>
      </c>
      <c r="AP128" s="11">
        <v>-1.132339144</v>
      </c>
      <c r="AQ128" s="11">
        <v>-0.85762507</v>
      </c>
      <c r="AR128" s="11">
        <v>-1.14494192</v>
      </c>
      <c r="AS128" s="13">
        <v>73.0</v>
      </c>
      <c r="AT128" s="13">
        <v>589.0</v>
      </c>
      <c r="AU128" s="13">
        <v>164.0</v>
      </c>
      <c r="AV128" s="15">
        <v>203.0</v>
      </c>
      <c r="AW128" s="15">
        <v>0.79</v>
      </c>
    </row>
    <row r="129">
      <c r="A129" s="13" t="s">
        <v>263</v>
      </c>
      <c r="B129" s="13">
        <v>27.0</v>
      </c>
      <c r="C129" s="13">
        <v>12.0</v>
      </c>
      <c r="D129" s="13">
        <v>15.0</v>
      </c>
      <c r="E129" s="13">
        <v>0.444</v>
      </c>
      <c r="F129" s="13">
        <v>13.12</v>
      </c>
      <c r="G129" s="13">
        <v>12.79</v>
      </c>
      <c r="H129" s="13">
        <v>7.0</v>
      </c>
      <c r="I129" s="13">
        <v>12.0</v>
      </c>
      <c r="J129" s="13">
        <v>6.0</v>
      </c>
      <c r="K129" s="13">
        <v>6.0</v>
      </c>
      <c r="L129" s="13">
        <v>3.0</v>
      </c>
      <c r="M129" s="13">
        <v>7.0</v>
      </c>
      <c r="N129" s="13">
        <v>1882.0</v>
      </c>
      <c r="O129" s="13">
        <v>1873.0</v>
      </c>
      <c r="P129" s="13">
        <v>69.7037037</v>
      </c>
      <c r="Q129" s="13">
        <v>69.4</v>
      </c>
      <c r="R129" s="13">
        <v>1115.0</v>
      </c>
      <c r="S129" s="13">
        <v>654.0</v>
      </c>
      <c r="T129" s="13">
        <v>0.43</v>
      </c>
      <c r="U129" s="13">
        <v>1510.0</v>
      </c>
      <c r="V129" s="13">
        <v>496.0</v>
      </c>
      <c r="W129" s="13">
        <v>1022.0</v>
      </c>
      <c r="X129" s="13">
        <v>158.0</v>
      </c>
      <c r="Y129" s="13">
        <v>488.0</v>
      </c>
      <c r="Z129" s="13">
        <v>416.0</v>
      </c>
      <c r="AA129" s="13">
        <v>626.0</v>
      </c>
      <c r="AB129" s="13">
        <v>0.49</v>
      </c>
      <c r="AC129" s="13">
        <v>0.32</v>
      </c>
      <c r="AD129" s="13">
        <v>0.67</v>
      </c>
      <c r="AE129" s="13">
        <v>376.0</v>
      </c>
      <c r="AF129" s="13">
        <v>933.0</v>
      </c>
      <c r="AG129" s="13">
        <v>479.0</v>
      </c>
      <c r="AH129" s="13">
        <v>322.0</v>
      </c>
      <c r="AI129" s="13">
        <v>2458.0</v>
      </c>
      <c r="AJ129" s="11">
        <v>0.766</v>
      </c>
      <c r="AK129" s="13">
        <v>242.0</v>
      </c>
      <c r="AL129" s="14">
        <v>330.0</v>
      </c>
      <c r="AM129" s="13">
        <v>-1.01899437</v>
      </c>
      <c r="AN129" s="13">
        <v>-0.9514262</v>
      </c>
      <c r="AO129" s="13">
        <v>-1.69531498</v>
      </c>
      <c r="AP129" s="11">
        <v>-1.049768864</v>
      </c>
      <c r="AQ129" s="11">
        <v>-0.842650826</v>
      </c>
      <c r="AR129" s="11">
        <v>-1.175574547</v>
      </c>
      <c r="AS129" s="13">
        <v>101.0</v>
      </c>
      <c r="AT129" s="13">
        <v>691.0</v>
      </c>
      <c r="AU129" s="13">
        <v>155.0</v>
      </c>
      <c r="AV129" s="15">
        <v>175.0</v>
      </c>
      <c r="AW129" s="15">
        <v>0.785</v>
      </c>
    </row>
    <row r="130">
      <c r="A130" s="13" t="s">
        <v>67</v>
      </c>
      <c r="B130" s="13">
        <v>18.0</v>
      </c>
      <c r="C130" s="13">
        <v>12.0</v>
      </c>
      <c r="D130" s="13">
        <v>6.0</v>
      </c>
      <c r="E130" s="13">
        <v>0.667</v>
      </c>
      <c r="F130" s="13">
        <v>-0.84</v>
      </c>
      <c r="G130" s="13">
        <v>-6.06</v>
      </c>
      <c r="H130" s="13">
        <v>6.0</v>
      </c>
      <c r="I130" s="13">
        <v>3.0</v>
      </c>
      <c r="J130" s="13">
        <v>4.0</v>
      </c>
      <c r="K130" s="13">
        <v>2.0</v>
      </c>
      <c r="L130" s="13">
        <v>4.0</v>
      </c>
      <c r="M130" s="13">
        <v>3.0</v>
      </c>
      <c r="N130" s="13">
        <v>1283.0</v>
      </c>
      <c r="O130" s="13">
        <v>1189.0</v>
      </c>
      <c r="P130" s="13">
        <v>71.2777778</v>
      </c>
      <c r="Q130" s="13">
        <v>66.1</v>
      </c>
      <c r="R130" s="13">
        <v>720.0</v>
      </c>
      <c r="S130" s="13">
        <v>446.0</v>
      </c>
      <c r="T130" s="13">
        <v>0.44</v>
      </c>
      <c r="U130" s="13">
        <v>1010.0</v>
      </c>
      <c r="V130" s="13">
        <v>314.0</v>
      </c>
      <c r="W130" s="13">
        <v>629.0</v>
      </c>
      <c r="X130" s="13">
        <v>132.0</v>
      </c>
      <c r="Y130" s="13">
        <v>381.0</v>
      </c>
      <c r="Z130" s="13">
        <v>259.0</v>
      </c>
      <c r="AA130" s="13">
        <v>348.0</v>
      </c>
      <c r="AB130" s="13">
        <v>0.5</v>
      </c>
      <c r="AC130" s="13">
        <v>0.35</v>
      </c>
      <c r="AD130" s="13">
        <v>0.74</v>
      </c>
      <c r="AE130" s="13">
        <v>245.0</v>
      </c>
      <c r="AF130" s="13">
        <v>663.0</v>
      </c>
      <c r="AG130" s="13">
        <v>389.0</v>
      </c>
      <c r="AH130" s="13">
        <v>281.0</v>
      </c>
      <c r="AI130" s="13">
        <v>1639.0</v>
      </c>
      <c r="AJ130" s="11">
        <v>0.783</v>
      </c>
      <c r="AK130" s="13">
        <v>194.0</v>
      </c>
      <c r="AL130" s="14">
        <v>247.0</v>
      </c>
      <c r="AM130" s="13">
        <v>-1.04814172</v>
      </c>
      <c r="AN130" s="13">
        <v>-1.01809146</v>
      </c>
      <c r="AO130" s="13">
        <v>-1.89868063</v>
      </c>
      <c r="AP130" s="11">
        <v>-1.012005358</v>
      </c>
      <c r="AQ130" s="11">
        <v>-0.761969304</v>
      </c>
      <c r="AR130" s="11">
        <v>-1.122506244</v>
      </c>
      <c r="AS130" s="13">
        <v>75.0</v>
      </c>
      <c r="AT130" s="13">
        <v>469.0</v>
      </c>
      <c r="AU130" s="13">
        <v>123.0</v>
      </c>
      <c r="AV130" s="15">
        <v>124.0</v>
      </c>
      <c r="AW130" s="15">
        <v>0.719</v>
      </c>
    </row>
    <row r="131">
      <c r="A131" s="13" t="s">
        <v>270</v>
      </c>
      <c r="B131" s="13">
        <v>24.0</v>
      </c>
      <c r="C131" s="13">
        <v>2.0</v>
      </c>
      <c r="D131" s="13">
        <v>22.0</v>
      </c>
      <c r="E131" s="13">
        <v>0.083</v>
      </c>
      <c r="F131" s="13">
        <v>-0.67</v>
      </c>
      <c r="G131" s="13">
        <v>10.45</v>
      </c>
      <c r="H131" s="13">
        <v>0.0</v>
      </c>
      <c r="I131" s="13">
        <v>18.0</v>
      </c>
      <c r="J131" s="13">
        <v>2.0</v>
      </c>
      <c r="K131" s="13">
        <v>10.0</v>
      </c>
      <c r="L131" s="13">
        <v>0.0</v>
      </c>
      <c r="M131" s="13">
        <v>11.0</v>
      </c>
      <c r="N131" s="13">
        <v>1574.0</v>
      </c>
      <c r="O131" s="13">
        <v>1841.0</v>
      </c>
      <c r="P131" s="13">
        <v>65.5833333</v>
      </c>
      <c r="Q131" s="13">
        <v>76.7</v>
      </c>
      <c r="R131" s="13">
        <v>960.0</v>
      </c>
      <c r="S131" s="13">
        <v>591.0</v>
      </c>
      <c r="T131" s="13">
        <v>0.42</v>
      </c>
      <c r="U131" s="13">
        <v>1413.0</v>
      </c>
      <c r="V131" s="13">
        <v>416.0</v>
      </c>
      <c r="W131" s="13">
        <v>867.0</v>
      </c>
      <c r="X131" s="13">
        <v>175.0</v>
      </c>
      <c r="Y131" s="13">
        <v>546.0</v>
      </c>
      <c r="Z131" s="13">
        <v>217.0</v>
      </c>
      <c r="AA131" s="13">
        <v>277.0</v>
      </c>
      <c r="AB131" s="13">
        <v>0.48</v>
      </c>
      <c r="AC131" s="13">
        <v>0.32</v>
      </c>
      <c r="AD131" s="13">
        <v>0.78</v>
      </c>
      <c r="AE131" s="13">
        <v>278.0</v>
      </c>
      <c r="AF131" s="13">
        <v>758.0</v>
      </c>
      <c r="AG131" s="13">
        <v>447.0</v>
      </c>
      <c r="AH131" s="13">
        <v>357.0</v>
      </c>
      <c r="AI131" s="13">
        <v>2047.0</v>
      </c>
      <c r="AJ131" s="11">
        <v>0.769</v>
      </c>
      <c r="AK131" s="13">
        <v>206.0</v>
      </c>
      <c r="AL131" s="14">
        <v>312.0</v>
      </c>
      <c r="AM131" s="13">
        <v>-1.00743083</v>
      </c>
      <c r="AN131" s="13">
        <v>-0.94185326</v>
      </c>
      <c r="AO131" s="13">
        <v>-1.99853319</v>
      </c>
      <c r="AP131" s="11">
        <v>-1.162548372</v>
      </c>
      <c r="AQ131" s="11">
        <v>-0.832469376</v>
      </c>
      <c r="AR131" s="11">
        <v>-1.215121698</v>
      </c>
      <c r="AS131" s="13">
        <v>75.0</v>
      </c>
      <c r="AT131" s="13">
        <v>552.0</v>
      </c>
      <c r="AU131" s="13">
        <v>156.0</v>
      </c>
      <c r="AV131" s="15">
        <v>156.0</v>
      </c>
      <c r="AW131" s="15">
        <v>0.826</v>
      </c>
    </row>
    <row r="132">
      <c r="A132" s="13" t="s">
        <v>85</v>
      </c>
      <c r="B132" s="13">
        <v>30.0</v>
      </c>
      <c r="C132" s="13">
        <v>22.0</v>
      </c>
      <c r="D132" s="13">
        <v>8.0</v>
      </c>
      <c r="E132" s="13">
        <v>0.733</v>
      </c>
      <c r="F132" s="13">
        <v>22.38</v>
      </c>
      <c r="G132" s="13">
        <v>10.55</v>
      </c>
      <c r="H132" s="13">
        <v>14.0</v>
      </c>
      <c r="I132" s="13">
        <v>6.0</v>
      </c>
      <c r="J132" s="13">
        <v>14.0</v>
      </c>
      <c r="K132" s="13">
        <v>2.0</v>
      </c>
      <c r="L132" s="13">
        <v>6.0</v>
      </c>
      <c r="M132" s="13">
        <v>4.0</v>
      </c>
      <c r="N132" s="13">
        <v>2515.0</v>
      </c>
      <c r="O132" s="13">
        <v>2160.0</v>
      </c>
      <c r="P132" s="13">
        <v>83.8333333</v>
      </c>
      <c r="Q132" s="13">
        <v>72.0</v>
      </c>
      <c r="R132" s="13">
        <v>1205.0</v>
      </c>
      <c r="S132" s="13">
        <v>892.0</v>
      </c>
      <c r="T132" s="13">
        <v>0.47</v>
      </c>
      <c r="U132" s="13">
        <v>1893.0</v>
      </c>
      <c r="V132" s="13">
        <v>599.0</v>
      </c>
      <c r="W132" s="13">
        <v>1138.0</v>
      </c>
      <c r="X132" s="13">
        <v>293.0</v>
      </c>
      <c r="Y132" s="13">
        <v>755.0</v>
      </c>
      <c r="Z132" s="13">
        <v>438.0</v>
      </c>
      <c r="AA132" s="13">
        <v>613.0</v>
      </c>
      <c r="AB132" s="13">
        <v>0.53</v>
      </c>
      <c r="AC132" s="13">
        <v>0.39</v>
      </c>
      <c r="AD132" s="13">
        <v>0.72</v>
      </c>
      <c r="AE132" s="13">
        <v>572.0</v>
      </c>
      <c r="AF132" s="13">
        <v>1197.0</v>
      </c>
      <c r="AG132" s="13">
        <v>448.0</v>
      </c>
      <c r="AH132" s="13">
        <v>282.0</v>
      </c>
      <c r="AI132" s="13">
        <v>2788.0</v>
      </c>
      <c r="AJ132" s="11">
        <v>0.902</v>
      </c>
      <c r="AK132" s="13">
        <v>337.0</v>
      </c>
      <c r="AL132" s="14">
        <v>344.0</v>
      </c>
      <c r="AM132" s="13">
        <v>-1.10516104</v>
      </c>
      <c r="AN132" s="13">
        <v>-1.14040342</v>
      </c>
      <c r="AO132" s="13">
        <v>-1.82282525</v>
      </c>
      <c r="AP132" s="11">
        <v>-1.00494632</v>
      </c>
      <c r="AQ132" s="11">
        <v>-0.870884722</v>
      </c>
      <c r="AR132" s="11">
        <v>-1.105587468</v>
      </c>
      <c r="AS132" s="13">
        <v>137.0</v>
      </c>
      <c r="AT132" s="13">
        <v>860.0</v>
      </c>
      <c r="AU132" s="13">
        <v>166.0</v>
      </c>
      <c r="AV132" s="15">
        <v>178.0</v>
      </c>
      <c r="AW132" s="15">
        <v>0.797</v>
      </c>
    </row>
    <row r="133">
      <c r="A133" s="13" t="s">
        <v>106</v>
      </c>
      <c r="B133" s="13">
        <v>23.0</v>
      </c>
      <c r="C133" s="13">
        <v>8.0</v>
      </c>
      <c r="D133" s="13">
        <v>15.0</v>
      </c>
      <c r="E133" s="13">
        <v>0.348</v>
      </c>
      <c r="F133" s="13">
        <v>-11.8</v>
      </c>
      <c r="G133" s="13">
        <v>-8.26</v>
      </c>
      <c r="H133" s="13">
        <v>6.0</v>
      </c>
      <c r="I133" s="13">
        <v>14.0</v>
      </c>
      <c r="J133" s="13">
        <v>5.0</v>
      </c>
      <c r="K133" s="13">
        <v>6.0</v>
      </c>
      <c r="L133" s="13">
        <v>3.0</v>
      </c>
      <c r="M133" s="13">
        <v>9.0</v>
      </c>
      <c r="N133" s="13">
        <v>1728.0</v>
      </c>
      <c r="O133" s="13">
        <v>1809.0</v>
      </c>
      <c r="P133" s="13">
        <v>75.1304348</v>
      </c>
      <c r="Q133" s="13">
        <v>78.7</v>
      </c>
      <c r="R133" s="13">
        <v>955.0</v>
      </c>
      <c r="S133" s="13">
        <v>631.0</v>
      </c>
      <c r="T133" s="13">
        <v>0.5</v>
      </c>
      <c r="U133" s="13">
        <v>1259.0</v>
      </c>
      <c r="V133" s="13">
        <v>427.0</v>
      </c>
      <c r="W133" s="13">
        <v>749.0</v>
      </c>
      <c r="X133" s="13">
        <v>204.0</v>
      </c>
      <c r="Y133" s="13">
        <v>510.0</v>
      </c>
      <c r="Z133" s="13">
        <v>262.0</v>
      </c>
      <c r="AA133" s="13">
        <v>380.0</v>
      </c>
      <c r="AB133" s="13">
        <v>0.57</v>
      </c>
      <c r="AC133" s="13">
        <v>0.4</v>
      </c>
      <c r="AD133" s="13">
        <v>0.69</v>
      </c>
      <c r="AE133" s="13">
        <v>328.0</v>
      </c>
      <c r="AF133" s="13">
        <v>721.0</v>
      </c>
      <c r="AG133" s="13">
        <v>413.0</v>
      </c>
      <c r="AH133" s="13">
        <v>393.0</v>
      </c>
      <c r="AI133" s="13">
        <v>2032.0</v>
      </c>
      <c r="AJ133" s="11">
        <v>0.85</v>
      </c>
      <c r="AK133" s="13">
        <v>177.0</v>
      </c>
      <c r="AL133" s="14">
        <v>282.0</v>
      </c>
      <c r="AM133" s="13">
        <v>-1.19698047</v>
      </c>
      <c r="AN133" s="13">
        <v>-1.17543287</v>
      </c>
      <c r="AO133" s="13">
        <v>-1.75893218</v>
      </c>
      <c r="AP133" s="11">
        <v>-1.176963316</v>
      </c>
      <c r="AQ133" s="11">
        <v>-0.847236372</v>
      </c>
      <c r="AR133" s="11">
        <v>-1.224832647</v>
      </c>
      <c r="AS133" s="13">
        <v>64.0</v>
      </c>
      <c r="AT133" s="13">
        <v>544.0</v>
      </c>
      <c r="AU133" s="13">
        <v>156.0</v>
      </c>
      <c r="AV133" s="15">
        <v>126.0</v>
      </c>
      <c r="AW133" s="15">
        <v>0.85</v>
      </c>
    </row>
    <row r="134">
      <c r="A134" s="13" t="s">
        <v>303</v>
      </c>
      <c r="B134" s="13">
        <v>18.0</v>
      </c>
      <c r="C134" s="13">
        <v>8.0</v>
      </c>
      <c r="D134" s="13">
        <v>10.0</v>
      </c>
      <c r="E134" s="13">
        <v>0.444</v>
      </c>
      <c r="F134" s="13">
        <v>-11.3</v>
      </c>
      <c r="G134" s="13">
        <v>-6.66</v>
      </c>
      <c r="H134" s="13">
        <v>7.0</v>
      </c>
      <c r="I134" s="13">
        <v>9.0</v>
      </c>
      <c r="J134" s="13">
        <v>4.0</v>
      </c>
      <c r="K134" s="13">
        <v>5.0</v>
      </c>
      <c r="L134" s="13">
        <v>4.0</v>
      </c>
      <c r="M134" s="13">
        <v>5.0</v>
      </c>
      <c r="N134" s="13">
        <v>1281.0</v>
      </c>
      <c r="O134" s="13">
        <v>1364.0</v>
      </c>
      <c r="P134" s="13">
        <v>71.1666667</v>
      </c>
      <c r="Q134" s="13">
        <v>75.8</v>
      </c>
      <c r="R134" s="13">
        <v>720.0</v>
      </c>
      <c r="S134" s="13">
        <v>452.0</v>
      </c>
      <c r="T134" s="13">
        <v>0.42</v>
      </c>
      <c r="U134" s="13">
        <v>1069.0</v>
      </c>
      <c r="V134" s="13">
        <v>309.0</v>
      </c>
      <c r="W134" s="13">
        <v>653.0</v>
      </c>
      <c r="X134" s="13">
        <v>143.0</v>
      </c>
      <c r="Y134" s="13">
        <v>416.0</v>
      </c>
      <c r="Z134" s="13">
        <v>234.0</v>
      </c>
      <c r="AA134" s="13">
        <v>326.0</v>
      </c>
      <c r="AB134" s="13">
        <v>0.47</v>
      </c>
      <c r="AC134" s="13">
        <v>0.34</v>
      </c>
      <c r="AD134" s="13">
        <v>0.72</v>
      </c>
      <c r="AE134" s="13">
        <v>239.0</v>
      </c>
      <c r="AF134" s="13">
        <v>608.0</v>
      </c>
      <c r="AG134" s="13">
        <v>340.0</v>
      </c>
      <c r="AH134" s="13">
        <v>250.0</v>
      </c>
      <c r="AI134" s="13">
        <v>1645.0</v>
      </c>
      <c r="AJ134" s="11">
        <v>0.779</v>
      </c>
      <c r="AK134" s="13">
        <v>168.0</v>
      </c>
      <c r="AL134" s="14">
        <v>247.0</v>
      </c>
      <c r="AM134" s="13">
        <v>-0.99354217</v>
      </c>
      <c r="AN134" s="13">
        <v>-1.01013762</v>
      </c>
      <c r="AO134" s="13">
        <v>-1.83117419</v>
      </c>
      <c r="AP134" s="11">
        <v>-1.233514275</v>
      </c>
      <c r="AQ134" s="11">
        <v>-0.768959848</v>
      </c>
      <c r="AR134" s="11">
        <v>-1.203760481</v>
      </c>
      <c r="AS134" s="13">
        <v>40.0</v>
      </c>
      <c r="AT134" s="13">
        <v>440.0</v>
      </c>
      <c r="AU134" s="13">
        <v>124.0</v>
      </c>
      <c r="AV134" s="15">
        <v>123.0</v>
      </c>
      <c r="AW134" s="15">
        <v>0.826</v>
      </c>
    </row>
    <row r="135">
      <c r="A135" s="13" t="s">
        <v>150</v>
      </c>
      <c r="B135" s="13">
        <v>18.0</v>
      </c>
      <c r="C135" s="13">
        <v>12.0</v>
      </c>
      <c r="D135" s="13">
        <v>6.0</v>
      </c>
      <c r="E135" s="13">
        <v>0.667</v>
      </c>
      <c r="F135" s="13">
        <v>-11.2</v>
      </c>
      <c r="G135" s="13">
        <v>-14.0</v>
      </c>
      <c r="H135" s="13">
        <v>11.0</v>
      </c>
      <c r="I135" s="13">
        <v>0.0</v>
      </c>
      <c r="J135" s="13">
        <v>6.0</v>
      </c>
      <c r="K135" s="13">
        <v>0.0</v>
      </c>
      <c r="L135" s="13">
        <v>5.0</v>
      </c>
      <c r="M135" s="13">
        <v>5.0</v>
      </c>
      <c r="N135" s="13">
        <v>1181.0</v>
      </c>
      <c r="O135" s="13">
        <v>1131.0</v>
      </c>
      <c r="P135" s="13">
        <v>65.6111111</v>
      </c>
      <c r="Q135" s="13">
        <v>62.8</v>
      </c>
      <c r="R135" s="13">
        <v>730.0</v>
      </c>
      <c r="S135" s="13">
        <v>397.0</v>
      </c>
      <c r="T135" s="13">
        <v>0.4</v>
      </c>
      <c r="U135" s="13">
        <v>1002.0</v>
      </c>
      <c r="V135" s="13">
        <v>297.0</v>
      </c>
      <c r="W135" s="13">
        <v>708.0</v>
      </c>
      <c r="X135" s="13">
        <v>100.0</v>
      </c>
      <c r="Y135" s="13">
        <v>294.0</v>
      </c>
      <c r="Z135" s="13">
        <v>287.0</v>
      </c>
      <c r="AA135" s="13">
        <v>422.0</v>
      </c>
      <c r="AB135" s="13">
        <v>0.42</v>
      </c>
      <c r="AC135" s="13">
        <v>0.34</v>
      </c>
      <c r="AD135" s="13">
        <v>0.68</v>
      </c>
      <c r="AE135" s="13">
        <v>190.0</v>
      </c>
      <c r="AF135" s="13">
        <v>661.0</v>
      </c>
      <c r="AG135" s="13">
        <v>348.0</v>
      </c>
      <c r="AH135" s="13">
        <v>277.0</v>
      </c>
      <c r="AI135" s="13">
        <v>1701.0</v>
      </c>
      <c r="AJ135" s="11">
        <v>0.694</v>
      </c>
      <c r="AK135" s="13">
        <v>187.0</v>
      </c>
      <c r="AL135" s="14">
        <v>283.0</v>
      </c>
      <c r="AM135" s="13">
        <v>-0.88077341</v>
      </c>
      <c r="AN135" s="13">
        <v>-0.99951775</v>
      </c>
      <c r="AO135" s="13">
        <v>-1.73500546</v>
      </c>
      <c r="AP135" s="11">
        <v>-0.937612908</v>
      </c>
      <c r="AQ135" s="11">
        <v>-0.765275302</v>
      </c>
      <c r="AR135" s="11">
        <v>-1.129670709</v>
      </c>
      <c r="AS135" s="13">
        <v>59.0</v>
      </c>
      <c r="AT135" s="13">
        <v>474.0</v>
      </c>
      <c r="AU135" s="13">
        <v>147.0</v>
      </c>
      <c r="AV135" s="15">
        <v>136.0</v>
      </c>
      <c r="AW135" s="15">
        <v>0.68</v>
      </c>
    </row>
    <row r="136">
      <c r="A136" s="13" t="s">
        <v>113</v>
      </c>
      <c r="B136" s="13">
        <v>27.0</v>
      </c>
      <c r="C136" s="13">
        <v>18.0</v>
      </c>
      <c r="D136" s="13">
        <v>9.0</v>
      </c>
      <c r="E136" s="13">
        <v>0.667</v>
      </c>
      <c r="F136" s="13">
        <v>-2.81</v>
      </c>
      <c r="G136" s="13">
        <v>-5.85</v>
      </c>
      <c r="H136" s="13">
        <v>13.0</v>
      </c>
      <c r="I136" s="13">
        <v>6.0</v>
      </c>
      <c r="J136" s="13">
        <v>8.0</v>
      </c>
      <c r="K136" s="13">
        <v>3.0</v>
      </c>
      <c r="L136" s="13">
        <v>7.0</v>
      </c>
      <c r="M136" s="13">
        <v>5.0</v>
      </c>
      <c r="N136" s="13">
        <v>2005.0</v>
      </c>
      <c r="O136" s="13">
        <v>1851.0</v>
      </c>
      <c r="P136" s="13">
        <v>74.2592593</v>
      </c>
      <c r="Q136" s="13">
        <v>68.6</v>
      </c>
      <c r="R136" s="13">
        <v>1095.0</v>
      </c>
      <c r="S136" s="13">
        <v>723.0</v>
      </c>
      <c r="T136" s="13">
        <v>0.46</v>
      </c>
      <c r="U136" s="13">
        <v>1568.0</v>
      </c>
      <c r="V136" s="13">
        <v>504.0</v>
      </c>
      <c r="W136" s="13">
        <v>952.0</v>
      </c>
      <c r="X136" s="13">
        <v>219.0</v>
      </c>
      <c r="Y136" s="13">
        <v>616.0</v>
      </c>
      <c r="Z136" s="13">
        <v>340.0</v>
      </c>
      <c r="AA136" s="13">
        <v>496.0</v>
      </c>
      <c r="AB136" s="13">
        <v>0.53</v>
      </c>
      <c r="AC136" s="13">
        <v>0.36</v>
      </c>
      <c r="AD136" s="13">
        <v>0.69</v>
      </c>
      <c r="AE136" s="13">
        <v>383.0</v>
      </c>
      <c r="AF136" s="13">
        <v>1048.0</v>
      </c>
      <c r="AG136" s="13">
        <v>413.0</v>
      </c>
      <c r="AH136" s="13">
        <v>360.0</v>
      </c>
      <c r="AI136" s="13">
        <v>2424.0</v>
      </c>
      <c r="AJ136" s="11">
        <v>0.827</v>
      </c>
      <c r="AK136" s="13">
        <v>299.0</v>
      </c>
      <c r="AL136" s="14">
        <v>307.0</v>
      </c>
      <c r="AM136" s="13">
        <v>-1.11156431</v>
      </c>
      <c r="AN136" s="13">
        <v>-1.04472321</v>
      </c>
      <c r="AO136" s="13">
        <v>-1.74875368</v>
      </c>
      <c r="AP136" s="11">
        <v>-1.025565844</v>
      </c>
      <c r="AQ136" s="11">
        <v>-0.827706913</v>
      </c>
      <c r="AR136" s="11">
        <v>-1.106230764</v>
      </c>
      <c r="AS136" s="13">
        <v>94.0</v>
      </c>
      <c r="AT136" s="13">
        <v>749.0</v>
      </c>
      <c r="AU136" s="13">
        <v>135.0</v>
      </c>
      <c r="AV136" s="15">
        <v>172.0</v>
      </c>
      <c r="AW136" s="15">
        <v>0.784</v>
      </c>
    </row>
    <row r="137">
      <c r="A137" s="13" t="s">
        <v>222</v>
      </c>
      <c r="B137" s="13">
        <v>24.0</v>
      </c>
      <c r="C137" s="13">
        <v>11.0</v>
      </c>
      <c r="D137" s="13">
        <v>13.0</v>
      </c>
      <c r="E137" s="13">
        <v>0.458</v>
      </c>
      <c r="F137" s="13">
        <v>-11.2</v>
      </c>
      <c r="G137" s="13">
        <v>-6.8</v>
      </c>
      <c r="H137" s="13">
        <v>5.0</v>
      </c>
      <c r="I137" s="13">
        <v>9.0</v>
      </c>
      <c r="J137" s="13">
        <v>7.0</v>
      </c>
      <c r="K137" s="13">
        <v>5.0</v>
      </c>
      <c r="L137" s="13">
        <v>4.0</v>
      </c>
      <c r="M137" s="13">
        <v>8.0</v>
      </c>
      <c r="N137" s="13">
        <v>1622.0</v>
      </c>
      <c r="O137" s="13">
        <v>1668.0</v>
      </c>
      <c r="P137" s="13">
        <v>67.5833333</v>
      </c>
      <c r="Q137" s="13">
        <v>69.5</v>
      </c>
      <c r="R137" s="13">
        <v>965.0</v>
      </c>
      <c r="S137" s="13">
        <v>577.0</v>
      </c>
      <c r="T137" s="13">
        <v>0.44</v>
      </c>
      <c r="U137" s="13">
        <v>1320.0</v>
      </c>
      <c r="V137" s="13">
        <v>407.0</v>
      </c>
      <c r="W137" s="13">
        <v>794.0</v>
      </c>
      <c r="X137" s="13">
        <v>170.0</v>
      </c>
      <c r="Y137" s="13">
        <v>526.0</v>
      </c>
      <c r="Z137" s="13">
        <v>298.0</v>
      </c>
      <c r="AA137" s="13">
        <v>449.0</v>
      </c>
      <c r="AB137" s="13">
        <v>0.51</v>
      </c>
      <c r="AC137" s="13">
        <v>0.32</v>
      </c>
      <c r="AD137" s="13">
        <v>0.66</v>
      </c>
      <c r="AE137" s="13">
        <v>269.0</v>
      </c>
      <c r="AF137" s="13">
        <v>800.0</v>
      </c>
      <c r="AG137" s="13">
        <v>372.0</v>
      </c>
      <c r="AH137" s="13">
        <v>343.0</v>
      </c>
      <c r="AI137" s="13">
        <v>2112.0</v>
      </c>
      <c r="AJ137" s="11">
        <v>0.768</v>
      </c>
      <c r="AK137" s="13">
        <v>206.0</v>
      </c>
      <c r="AL137" s="14">
        <v>351.0</v>
      </c>
      <c r="AM137" s="13">
        <v>-1.07625433</v>
      </c>
      <c r="AN137" s="13">
        <v>-0.94973188</v>
      </c>
      <c r="AO137" s="13">
        <v>-1.69317296</v>
      </c>
      <c r="AP137" s="11">
        <v>-1.114980171</v>
      </c>
      <c r="AQ137" s="11">
        <v>-0.832052042</v>
      </c>
      <c r="AR137" s="11">
        <v>-1.1343221</v>
      </c>
      <c r="AS137" s="13">
        <v>63.0</v>
      </c>
      <c r="AT137" s="13">
        <v>594.0</v>
      </c>
      <c r="AU137" s="13">
        <v>164.0</v>
      </c>
      <c r="AV137" s="15">
        <v>187.0</v>
      </c>
      <c r="AW137" s="15">
        <v>0.786</v>
      </c>
    </row>
    <row r="138">
      <c r="A138" s="13" t="s">
        <v>118</v>
      </c>
      <c r="B138" s="13">
        <v>20.0</v>
      </c>
      <c r="C138" s="13">
        <v>13.0</v>
      </c>
      <c r="D138" s="13">
        <v>7.0</v>
      </c>
      <c r="E138" s="13">
        <v>0.65</v>
      </c>
      <c r="F138" s="13">
        <v>0.14</v>
      </c>
      <c r="G138" s="13">
        <v>-2.92</v>
      </c>
      <c r="H138" s="13">
        <v>8.0</v>
      </c>
      <c r="I138" s="13">
        <v>2.0</v>
      </c>
      <c r="J138" s="13">
        <v>10.0</v>
      </c>
      <c r="K138" s="13">
        <v>3.0</v>
      </c>
      <c r="L138" s="13">
        <v>3.0</v>
      </c>
      <c r="M138" s="13">
        <v>3.0</v>
      </c>
      <c r="N138" s="13">
        <v>1562.0</v>
      </c>
      <c r="O138" s="13">
        <v>1409.0</v>
      </c>
      <c r="P138" s="13">
        <v>78.1</v>
      </c>
      <c r="Q138" s="13">
        <v>70.5</v>
      </c>
      <c r="R138" s="13">
        <v>800.0</v>
      </c>
      <c r="S138" s="13">
        <v>543.0</v>
      </c>
      <c r="T138" s="13">
        <v>0.45</v>
      </c>
      <c r="U138" s="13">
        <v>1201.0</v>
      </c>
      <c r="V138" s="13">
        <v>377.0</v>
      </c>
      <c r="W138" s="13">
        <v>715.0</v>
      </c>
      <c r="X138" s="13">
        <v>166.0</v>
      </c>
      <c r="Y138" s="13">
        <v>486.0</v>
      </c>
      <c r="Z138" s="13">
        <v>310.0</v>
      </c>
      <c r="AA138" s="13">
        <v>464.0</v>
      </c>
      <c r="AB138" s="13">
        <v>0.53</v>
      </c>
      <c r="AC138" s="13">
        <v>0.34</v>
      </c>
      <c r="AD138" s="13">
        <v>0.67</v>
      </c>
      <c r="AE138" s="13">
        <v>276.0</v>
      </c>
      <c r="AF138" s="13">
        <v>747.0</v>
      </c>
      <c r="AG138" s="13">
        <v>375.0</v>
      </c>
      <c r="AH138" s="13">
        <v>243.0</v>
      </c>
      <c r="AI138" s="13">
        <v>1908.0</v>
      </c>
      <c r="AJ138" s="11">
        <v>0.819</v>
      </c>
      <c r="AK138" s="13">
        <v>220.0</v>
      </c>
      <c r="AL138" s="14">
        <v>321.0</v>
      </c>
      <c r="AM138" s="13">
        <v>-1.10707314</v>
      </c>
      <c r="AN138" s="13">
        <v>-1.00371325</v>
      </c>
      <c r="AO138" s="13">
        <v>-1.70441408</v>
      </c>
      <c r="AP138" s="11">
        <v>-1.083070623</v>
      </c>
      <c r="AQ138" s="11">
        <v>-0.794462389</v>
      </c>
      <c r="AR138" s="11">
        <v>-1.223012098</v>
      </c>
      <c r="AS138" s="13">
        <v>40.0</v>
      </c>
      <c r="AT138" s="13">
        <v>527.0</v>
      </c>
      <c r="AU138" s="13">
        <v>149.0</v>
      </c>
      <c r="AV138" s="15">
        <v>172.0</v>
      </c>
      <c r="AW138" s="15">
        <v>0.758</v>
      </c>
    </row>
    <row r="139">
      <c r="A139" s="13" t="s">
        <v>336</v>
      </c>
      <c r="B139" s="13">
        <v>29.0</v>
      </c>
      <c r="C139" s="13">
        <v>9.0</v>
      </c>
      <c r="D139" s="13">
        <v>20.0</v>
      </c>
      <c r="E139" s="13">
        <v>0.31</v>
      </c>
      <c r="F139" s="13">
        <v>0.73</v>
      </c>
      <c r="G139" s="13">
        <v>9.02</v>
      </c>
      <c r="H139" s="13">
        <v>4.0</v>
      </c>
      <c r="I139" s="13">
        <v>14.0</v>
      </c>
      <c r="J139" s="13">
        <v>6.0</v>
      </c>
      <c r="K139" s="13">
        <v>12.0</v>
      </c>
      <c r="L139" s="13">
        <v>2.0</v>
      </c>
      <c r="M139" s="13">
        <v>7.0</v>
      </c>
      <c r="N139" s="13">
        <v>1792.0</v>
      </c>
      <c r="O139" s="13">
        <v>2037.0</v>
      </c>
      <c r="P139" s="13">
        <v>61.7931034</v>
      </c>
      <c r="Q139" s="13">
        <v>70.2</v>
      </c>
      <c r="R139" s="13">
        <v>1160.0</v>
      </c>
      <c r="S139" s="13">
        <v>649.0</v>
      </c>
      <c r="T139" s="13">
        <v>0.41</v>
      </c>
      <c r="U139" s="13">
        <v>1577.0</v>
      </c>
      <c r="V139" s="13">
        <v>458.0</v>
      </c>
      <c r="W139" s="13">
        <v>932.0</v>
      </c>
      <c r="X139" s="13">
        <v>191.0</v>
      </c>
      <c r="Y139" s="13">
        <v>645.0</v>
      </c>
      <c r="Z139" s="13">
        <v>303.0</v>
      </c>
      <c r="AA139" s="13">
        <v>456.0</v>
      </c>
      <c r="AB139" s="13">
        <v>0.49</v>
      </c>
      <c r="AC139" s="13">
        <v>0.3</v>
      </c>
      <c r="AD139" s="13">
        <v>0.66</v>
      </c>
      <c r="AE139" s="13">
        <v>377.0</v>
      </c>
      <c r="AF139" s="13">
        <v>953.0</v>
      </c>
      <c r="AG139" s="13">
        <v>492.0</v>
      </c>
      <c r="AH139" s="13">
        <v>431.0</v>
      </c>
      <c r="AI139" s="13">
        <v>2464.0</v>
      </c>
      <c r="AJ139" s="11">
        <v>0.727</v>
      </c>
      <c r="AK139" s="13">
        <v>296.0</v>
      </c>
      <c r="AL139" s="14">
        <v>386.0</v>
      </c>
      <c r="AM139" s="13">
        <v>-1.03178823</v>
      </c>
      <c r="AN139" s="13">
        <v>-0.8701848</v>
      </c>
      <c r="AO139" s="13">
        <v>-1.69515411</v>
      </c>
      <c r="AP139" s="11">
        <v>-1.145808325</v>
      </c>
      <c r="AQ139" s="11">
        <v>-0.920553534</v>
      </c>
      <c r="AR139" s="11">
        <v>-1.211334447</v>
      </c>
      <c r="AS139" s="13">
        <v>44.0</v>
      </c>
      <c r="AT139" s="13">
        <v>657.0</v>
      </c>
      <c r="AU139" s="13">
        <v>161.0</v>
      </c>
      <c r="AV139" s="15">
        <v>225.0</v>
      </c>
      <c r="AW139" s="15">
        <v>0.833</v>
      </c>
    </row>
    <row r="140">
      <c r="A140" s="13" t="s">
        <v>108</v>
      </c>
      <c r="B140" s="13">
        <v>29.0</v>
      </c>
      <c r="C140" s="13">
        <v>21.0</v>
      </c>
      <c r="D140" s="13">
        <v>8.0</v>
      </c>
      <c r="E140" s="13">
        <v>0.724</v>
      </c>
      <c r="F140" s="13">
        <v>16.28</v>
      </c>
      <c r="G140" s="13">
        <v>9.85</v>
      </c>
      <c r="H140" s="13">
        <v>12.0</v>
      </c>
      <c r="I140" s="13">
        <v>6.0</v>
      </c>
      <c r="J140" s="13">
        <v>14.0</v>
      </c>
      <c r="K140" s="13">
        <v>1.0</v>
      </c>
      <c r="L140" s="13">
        <v>4.0</v>
      </c>
      <c r="M140" s="13">
        <v>6.0</v>
      </c>
      <c r="N140" s="13">
        <v>2140.0</v>
      </c>
      <c r="O140" s="13">
        <v>1925.0</v>
      </c>
      <c r="P140" s="13">
        <v>73.7931034</v>
      </c>
      <c r="Q140" s="13">
        <v>66.4</v>
      </c>
      <c r="R140" s="13">
        <v>1165.0</v>
      </c>
      <c r="S140" s="13">
        <v>771.0</v>
      </c>
      <c r="T140" s="13">
        <v>0.44</v>
      </c>
      <c r="U140" s="13">
        <v>1747.0</v>
      </c>
      <c r="V140" s="13">
        <v>550.0</v>
      </c>
      <c r="W140" s="13">
        <v>1109.0</v>
      </c>
      <c r="X140" s="13">
        <v>221.0</v>
      </c>
      <c r="Y140" s="13">
        <v>638.0</v>
      </c>
      <c r="Z140" s="13">
        <v>377.0</v>
      </c>
      <c r="AA140" s="13">
        <v>527.0</v>
      </c>
      <c r="AB140" s="13">
        <v>0.5</v>
      </c>
      <c r="AC140" s="13">
        <v>0.35</v>
      </c>
      <c r="AD140" s="13">
        <v>0.72</v>
      </c>
      <c r="AE140" s="13">
        <v>403.0</v>
      </c>
      <c r="AF140" s="13">
        <v>1097.0</v>
      </c>
      <c r="AG140" s="13">
        <v>443.0</v>
      </c>
      <c r="AH140" s="13">
        <v>352.0</v>
      </c>
      <c r="AI140" s="13">
        <v>2626.0</v>
      </c>
      <c r="AJ140" s="11">
        <v>0.815</v>
      </c>
      <c r="AK140" s="13">
        <v>325.0</v>
      </c>
      <c r="AL140" s="14">
        <v>403.0</v>
      </c>
      <c r="AM140" s="13">
        <v>-1.04129108</v>
      </c>
      <c r="AN140" s="13">
        <v>-1.01791013</v>
      </c>
      <c r="AO140" s="13">
        <v>-1.82499692</v>
      </c>
      <c r="AP140" s="11">
        <v>-1.00238103</v>
      </c>
      <c r="AQ140" s="11">
        <v>-0.828113115</v>
      </c>
      <c r="AR140" s="11">
        <v>-1.190335569</v>
      </c>
      <c r="AS140" s="13">
        <v>117.0</v>
      </c>
      <c r="AT140" s="13">
        <v>772.0</v>
      </c>
      <c r="AU140" s="13">
        <v>199.0</v>
      </c>
      <c r="AV140" s="15">
        <v>204.0</v>
      </c>
      <c r="AW140" s="15">
        <v>0.756</v>
      </c>
    </row>
    <row r="141">
      <c r="A141" s="13" t="s">
        <v>302</v>
      </c>
      <c r="B141" s="13">
        <v>24.0</v>
      </c>
      <c r="C141" s="13">
        <v>5.0</v>
      </c>
      <c r="D141" s="13">
        <v>19.0</v>
      </c>
      <c r="E141" s="13">
        <v>0.208</v>
      </c>
      <c r="F141" s="13">
        <v>-14.2</v>
      </c>
      <c r="G141" s="13">
        <v>-3.75</v>
      </c>
      <c r="H141" s="13">
        <v>1.0</v>
      </c>
      <c r="I141" s="13">
        <v>13.0</v>
      </c>
      <c r="J141" s="13">
        <v>4.0</v>
      </c>
      <c r="K141" s="13">
        <v>9.0</v>
      </c>
      <c r="L141" s="13">
        <v>0.0</v>
      </c>
      <c r="M141" s="13">
        <v>9.0</v>
      </c>
      <c r="N141" s="13">
        <v>1571.0</v>
      </c>
      <c r="O141" s="13">
        <v>1672.0</v>
      </c>
      <c r="P141" s="13">
        <v>65.4583333</v>
      </c>
      <c r="Q141" s="13">
        <v>69.7</v>
      </c>
      <c r="R141" s="13">
        <v>960.0</v>
      </c>
      <c r="S141" s="13">
        <v>571.0</v>
      </c>
      <c r="T141" s="13">
        <v>0.42</v>
      </c>
      <c r="U141" s="13">
        <v>1359.0</v>
      </c>
      <c r="V141" s="13">
        <v>407.0</v>
      </c>
      <c r="W141" s="13">
        <v>833.0</v>
      </c>
      <c r="X141" s="13">
        <v>164.0</v>
      </c>
      <c r="Y141" s="13">
        <v>526.0</v>
      </c>
      <c r="Z141" s="13">
        <v>265.0</v>
      </c>
      <c r="AA141" s="13">
        <v>402.0</v>
      </c>
      <c r="AB141" s="13">
        <v>0.49</v>
      </c>
      <c r="AC141" s="13">
        <v>0.31</v>
      </c>
      <c r="AD141" s="13">
        <v>0.66</v>
      </c>
      <c r="AE141" s="13">
        <v>260.0</v>
      </c>
      <c r="AF141" s="13">
        <v>815.0</v>
      </c>
      <c r="AG141" s="13">
        <v>429.0</v>
      </c>
      <c r="AH141" s="13">
        <v>341.0</v>
      </c>
      <c r="AI141" s="13">
        <v>2102.0</v>
      </c>
      <c r="AJ141" s="11">
        <v>0.747</v>
      </c>
      <c r="AK141" s="13">
        <v>215.0</v>
      </c>
      <c r="AL141" s="14">
        <v>306.0</v>
      </c>
      <c r="AM141" s="13">
        <v>-1.02586547</v>
      </c>
      <c r="AN141" s="13">
        <v>-0.91621193</v>
      </c>
      <c r="AO141" s="13">
        <v>-1.68171045</v>
      </c>
      <c r="AP141" s="11">
        <v>-1.134596975</v>
      </c>
      <c r="AQ141" s="11">
        <v>-0.799886764</v>
      </c>
      <c r="AR141" s="11">
        <v>-1.184875162</v>
      </c>
      <c r="AS141" s="13">
        <v>60.0</v>
      </c>
      <c r="AT141" s="13">
        <v>600.0</v>
      </c>
      <c r="AU141" s="13">
        <v>138.0</v>
      </c>
      <c r="AV141" s="15">
        <v>168.0</v>
      </c>
      <c r="AW141" s="15">
        <v>0.801</v>
      </c>
    </row>
    <row r="142">
      <c r="A142" s="13" t="s">
        <v>116</v>
      </c>
      <c r="B142" s="13">
        <v>23.0</v>
      </c>
      <c r="C142" s="13">
        <v>15.0</v>
      </c>
      <c r="D142" s="13">
        <v>8.0</v>
      </c>
      <c r="E142" s="13">
        <v>0.652</v>
      </c>
      <c r="F142" s="13">
        <v>2.3</v>
      </c>
      <c r="G142" s="13">
        <v>-1.34</v>
      </c>
      <c r="H142" s="13">
        <v>12.0</v>
      </c>
      <c r="I142" s="13">
        <v>6.0</v>
      </c>
      <c r="J142" s="13">
        <v>9.0</v>
      </c>
      <c r="K142" s="13">
        <v>2.0</v>
      </c>
      <c r="L142" s="13">
        <v>6.0</v>
      </c>
      <c r="M142" s="13">
        <v>5.0</v>
      </c>
      <c r="N142" s="13">
        <v>1764.0</v>
      </c>
      <c r="O142" s="13">
        <v>1635.0</v>
      </c>
      <c r="P142" s="13">
        <v>76.6956522</v>
      </c>
      <c r="Q142" s="13">
        <v>71.1</v>
      </c>
      <c r="R142" s="13">
        <v>925.0</v>
      </c>
      <c r="S142" s="13">
        <v>635.0</v>
      </c>
      <c r="T142" s="13">
        <v>0.44</v>
      </c>
      <c r="U142" s="13">
        <v>1432.0</v>
      </c>
      <c r="V142" s="13">
        <v>450.0</v>
      </c>
      <c r="W142" s="13">
        <v>865.0</v>
      </c>
      <c r="X142" s="13">
        <v>185.0</v>
      </c>
      <c r="Y142" s="13">
        <v>567.0</v>
      </c>
      <c r="Z142" s="13">
        <v>309.0</v>
      </c>
      <c r="AA142" s="13">
        <v>397.0</v>
      </c>
      <c r="AB142" s="13">
        <v>0.52</v>
      </c>
      <c r="AC142" s="13">
        <v>0.33</v>
      </c>
      <c r="AD142" s="13">
        <v>0.78</v>
      </c>
      <c r="AE142" s="13">
        <v>330.0</v>
      </c>
      <c r="AF142" s="13">
        <v>900.0</v>
      </c>
      <c r="AG142" s="13">
        <v>391.0</v>
      </c>
      <c r="AH142" s="13">
        <v>312.0</v>
      </c>
      <c r="AI142" s="13">
        <v>2141.0</v>
      </c>
      <c r="AJ142" s="11">
        <v>0.824</v>
      </c>
      <c r="AK142" s="13">
        <v>289.0</v>
      </c>
      <c r="AL142" s="14">
        <v>300.0</v>
      </c>
      <c r="AM142" s="13">
        <v>-1.09228863</v>
      </c>
      <c r="AN142" s="13">
        <v>-0.95879665</v>
      </c>
      <c r="AO142" s="13">
        <v>-1.98563479</v>
      </c>
      <c r="AP142" s="11">
        <v>-1.03296527</v>
      </c>
      <c r="AQ142" s="11">
        <v>-0.871784397</v>
      </c>
      <c r="AR142" s="11">
        <v>-1.156022372</v>
      </c>
      <c r="AS142" s="13">
        <v>76.0</v>
      </c>
      <c r="AT142" s="13">
        <v>611.0</v>
      </c>
      <c r="AU142" s="13">
        <v>156.0</v>
      </c>
      <c r="AV142" s="15">
        <v>144.0</v>
      </c>
      <c r="AW142" s="15">
        <v>0.788</v>
      </c>
    </row>
    <row r="143">
      <c r="A143" s="13" t="s">
        <v>212</v>
      </c>
      <c r="B143" s="13">
        <v>25.0</v>
      </c>
      <c r="C143" s="13">
        <v>9.0</v>
      </c>
      <c r="D143" s="13">
        <v>16.0</v>
      </c>
      <c r="E143" s="13">
        <v>0.36</v>
      </c>
      <c r="F143" s="13">
        <v>11.95</v>
      </c>
      <c r="G143" s="13">
        <v>11.67</v>
      </c>
      <c r="H143" s="13">
        <v>8.0</v>
      </c>
      <c r="I143" s="13">
        <v>9.0</v>
      </c>
      <c r="J143" s="13">
        <v>5.0</v>
      </c>
      <c r="K143" s="13">
        <v>6.0</v>
      </c>
      <c r="L143" s="13">
        <v>4.0</v>
      </c>
      <c r="M143" s="13">
        <v>7.0</v>
      </c>
      <c r="N143" s="13">
        <v>1761.0</v>
      </c>
      <c r="O143" s="13">
        <v>1754.0</v>
      </c>
      <c r="P143" s="13">
        <v>70.44</v>
      </c>
      <c r="Q143" s="13">
        <v>70.2</v>
      </c>
      <c r="R143" s="13">
        <v>1010.0</v>
      </c>
      <c r="S143" s="13">
        <v>615.0</v>
      </c>
      <c r="T143" s="13">
        <v>0.42</v>
      </c>
      <c r="U143" s="13">
        <v>1476.0</v>
      </c>
      <c r="V143" s="13">
        <v>455.0</v>
      </c>
      <c r="W143" s="13">
        <v>1000.0</v>
      </c>
      <c r="X143" s="13">
        <v>160.0</v>
      </c>
      <c r="Y143" s="13">
        <v>476.0</v>
      </c>
      <c r="Z143" s="13">
        <v>371.0</v>
      </c>
      <c r="AA143" s="13">
        <v>509.0</v>
      </c>
      <c r="AB143" s="13">
        <v>0.46</v>
      </c>
      <c r="AC143" s="13">
        <v>0.34</v>
      </c>
      <c r="AD143" s="13">
        <v>0.73</v>
      </c>
      <c r="AE143" s="13">
        <v>312.0</v>
      </c>
      <c r="AF143" s="13">
        <v>951.0</v>
      </c>
      <c r="AG143" s="13">
        <v>450.0</v>
      </c>
      <c r="AH143" s="13">
        <v>349.0</v>
      </c>
      <c r="AI143" s="13">
        <v>2334.0</v>
      </c>
      <c r="AJ143" s="11">
        <v>0.754</v>
      </c>
      <c r="AK143" s="13">
        <v>300.0</v>
      </c>
      <c r="AL143" s="14">
        <v>317.0</v>
      </c>
      <c r="AM143" s="13">
        <v>-0.95532777</v>
      </c>
      <c r="AN143" s="13">
        <v>-0.98775872</v>
      </c>
      <c r="AO143" s="13">
        <v>-1.85946294</v>
      </c>
      <c r="AP143" s="11">
        <v>-1.017264156</v>
      </c>
      <c r="AQ143" s="11">
        <v>-0.788320327</v>
      </c>
      <c r="AR143" s="11">
        <v>-1.21413807</v>
      </c>
      <c r="AS143" s="13">
        <v>148.0</v>
      </c>
      <c r="AT143" s="13">
        <v>651.0</v>
      </c>
      <c r="AU143" s="13">
        <v>157.0</v>
      </c>
      <c r="AV143" s="15">
        <v>160.0</v>
      </c>
      <c r="AW143" s="15">
        <v>0.766</v>
      </c>
    </row>
    <row r="144">
      <c r="A144" s="13" t="s">
        <v>261</v>
      </c>
      <c r="B144" s="13">
        <v>25.0</v>
      </c>
      <c r="C144" s="13">
        <v>9.0</v>
      </c>
      <c r="D144" s="13">
        <v>16.0</v>
      </c>
      <c r="E144" s="13">
        <v>0.36</v>
      </c>
      <c r="F144" s="13">
        <v>-3.19</v>
      </c>
      <c r="G144" s="13">
        <v>3.23</v>
      </c>
      <c r="H144" s="13">
        <v>6.0</v>
      </c>
      <c r="I144" s="13">
        <v>11.0</v>
      </c>
      <c r="J144" s="13">
        <v>6.0</v>
      </c>
      <c r="K144" s="13">
        <v>3.0</v>
      </c>
      <c r="L144" s="13">
        <v>3.0</v>
      </c>
      <c r="M144" s="13">
        <v>11.0</v>
      </c>
      <c r="N144" s="13">
        <v>1702.0</v>
      </c>
      <c r="O144" s="13">
        <v>1838.0</v>
      </c>
      <c r="P144" s="13">
        <v>68.08</v>
      </c>
      <c r="Q144" s="13">
        <v>73.5</v>
      </c>
      <c r="R144" s="13">
        <v>1005.0</v>
      </c>
      <c r="S144" s="13">
        <v>633.0</v>
      </c>
      <c r="T144" s="13">
        <v>0.44</v>
      </c>
      <c r="U144" s="13">
        <v>1453.0</v>
      </c>
      <c r="V144" s="13">
        <v>438.0</v>
      </c>
      <c r="W144" s="13">
        <v>880.0</v>
      </c>
      <c r="X144" s="13">
        <v>195.0</v>
      </c>
      <c r="Y144" s="13">
        <v>573.0</v>
      </c>
      <c r="Z144" s="13">
        <v>241.0</v>
      </c>
      <c r="AA144" s="13">
        <v>352.0</v>
      </c>
      <c r="AB144" s="13">
        <v>0.5</v>
      </c>
      <c r="AC144" s="13">
        <v>0.34</v>
      </c>
      <c r="AD144" s="13">
        <v>0.69</v>
      </c>
      <c r="AE144" s="13">
        <v>318.0</v>
      </c>
      <c r="AF144" s="13">
        <v>829.0</v>
      </c>
      <c r="AG144" s="13">
        <v>431.0</v>
      </c>
      <c r="AH144" s="13">
        <v>361.0</v>
      </c>
      <c r="AI144" s="13">
        <v>2166.0</v>
      </c>
      <c r="AJ144" s="11">
        <v>0.786</v>
      </c>
      <c r="AK144" s="13">
        <v>234.0</v>
      </c>
      <c r="AL144" s="14">
        <v>342.0</v>
      </c>
      <c r="AM144" s="13">
        <v>-1.04503887</v>
      </c>
      <c r="AN144" s="13">
        <v>-1.00004106</v>
      </c>
      <c r="AO144" s="13">
        <v>-1.74664956</v>
      </c>
      <c r="AP144" s="11">
        <v>-1.160969185</v>
      </c>
      <c r="AQ144" s="11">
        <v>-0.827018019</v>
      </c>
      <c r="AR144" s="11">
        <v>-1.218157004</v>
      </c>
      <c r="AS144" s="13">
        <v>83.0</v>
      </c>
      <c r="AT144" s="13">
        <v>595.0</v>
      </c>
      <c r="AU144" s="13">
        <v>186.0</v>
      </c>
      <c r="AV144" s="15">
        <v>156.0</v>
      </c>
      <c r="AW144" s="15">
        <v>0.813</v>
      </c>
    </row>
    <row r="145">
      <c r="A145" s="13" t="s">
        <v>194</v>
      </c>
      <c r="B145" s="13">
        <v>15.0</v>
      </c>
      <c r="C145" s="13">
        <v>9.0</v>
      </c>
      <c r="D145" s="13">
        <v>6.0</v>
      </c>
      <c r="E145" s="13">
        <v>0.6</v>
      </c>
      <c r="F145" s="13">
        <v>-3.79</v>
      </c>
      <c r="G145" s="13">
        <v>-4.79</v>
      </c>
      <c r="H145" s="13">
        <v>9.0</v>
      </c>
      <c r="I145" s="13">
        <v>5.0</v>
      </c>
      <c r="J145" s="13">
        <v>6.0</v>
      </c>
      <c r="K145" s="13">
        <v>3.0</v>
      </c>
      <c r="L145" s="13">
        <v>3.0</v>
      </c>
      <c r="M145" s="13">
        <v>3.0</v>
      </c>
      <c r="N145" s="13">
        <v>1165.0</v>
      </c>
      <c r="O145" s="13">
        <v>1150.0</v>
      </c>
      <c r="P145" s="13">
        <v>77.6666667</v>
      </c>
      <c r="Q145" s="13">
        <v>76.7</v>
      </c>
      <c r="R145" s="13">
        <v>620.0</v>
      </c>
      <c r="S145" s="13">
        <v>405.0</v>
      </c>
      <c r="T145" s="13">
        <v>0.44</v>
      </c>
      <c r="U145" s="13">
        <v>928.0</v>
      </c>
      <c r="V145" s="13">
        <v>276.0</v>
      </c>
      <c r="W145" s="13">
        <v>570.0</v>
      </c>
      <c r="X145" s="13">
        <v>129.0</v>
      </c>
      <c r="Y145" s="13">
        <v>358.0</v>
      </c>
      <c r="Z145" s="13">
        <v>226.0</v>
      </c>
      <c r="AA145" s="13">
        <v>281.0</v>
      </c>
      <c r="AB145" s="13">
        <v>0.48</v>
      </c>
      <c r="AC145" s="13">
        <v>0.36</v>
      </c>
      <c r="AD145" s="13">
        <v>0.8</v>
      </c>
      <c r="AE145" s="13">
        <v>243.0</v>
      </c>
      <c r="AF145" s="13">
        <v>525.0</v>
      </c>
      <c r="AG145" s="13">
        <v>280.0</v>
      </c>
      <c r="AH145" s="13">
        <v>163.0</v>
      </c>
      <c r="AI145" s="13">
        <v>1372.0</v>
      </c>
      <c r="AJ145" s="11">
        <v>0.849</v>
      </c>
      <c r="AK145" s="13">
        <v>133.0</v>
      </c>
      <c r="AL145" s="14">
        <v>174.0</v>
      </c>
      <c r="AM145" s="13">
        <v>-1.01665882</v>
      </c>
      <c r="AN145" s="13">
        <v>-1.05887458</v>
      </c>
      <c r="AO145" s="13">
        <v>-2.05179289</v>
      </c>
      <c r="AP145" s="11">
        <v>-1.12241642</v>
      </c>
      <c r="AQ145" s="11">
        <v>-0.838158664</v>
      </c>
      <c r="AR145" s="11">
        <v>-1.131749292</v>
      </c>
      <c r="AS145" s="13">
        <v>51.0</v>
      </c>
      <c r="AT145" s="13">
        <v>392.0</v>
      </c>
      <c r="AU145" s="13">
        <v>94.0</v>
      </c>
      <c r="AV145" s="15">
        <v>80.0</v>
      </c>
      <c r="AW145" s="15">
        <v>0.82</v>
      </c>
    </row>
    <row r="146">
      <c r="A146" s="13" t="s">
        <v>319</v>
      </c>
      <c r="B146" s="13">
        <v>28.0</v>
      </c>
      <c r="C146" s="13">
        <v>10.0</v>
      </c>
      <c r="D146" s="13">
        <v>18.0</v>
      </c>
      <c r="E146" s="13">
        <v>0.357</v>
      </c>
      <c r="F146" s="13">
        <v>-13.0</v>
      </c>
      <c r="G146" s="13">
        <v>-6.42</v>
      </c>
      <c r="H146" s="13">
        <v>7.0</v>
      </c>
      <c r="I146" s="13">
        <v>10.0</v>
      </c>
      <c r="J146" s="13">
        <v>5.0</v>
      </c>
      <c r="K146" s="13">
        <v>5.0</v>
      </c>
      <c r="L146" s="13">
        <v>3.0</v>
      </c>
      <c r="M146" s="13">
        <v>11.0</v>
      </c>
      <c r="N146" s="13">
        <v>1843.0</v>
      </c>
      <c r="O146" s="13">
        <v>2026.0</v>
      </c>
      <c r="P146" s="13">
        <v>65.8214286</v>
      </c>
      <c r="Q146" s="13">
        <v>72.4</v>
      </c>
      <c r="R146" s="13">
        <v>1130.0</v>
      </c>
      <c r="S146" s="13">
        <v>670.0</v>
      </c>
      <c r="T146" s="13">
        <v>0.42</v>
      </c>
      <c r="U146" s="13">
        <v>1608.0</v>
      </c>
      <c r="V146" s="13">
        <v>531.0</v>
      </c>
      <c r="W146" s="13">
        <v>1163.0</v>
      </c>
      <c r="X146" s="13">
        <v>139.0</v>
      </c>
      <c r="Y146" s="13">
        <v>445.0</v>
      </c>
      <c r="Z146" s="13">
        <v>364.0</v>
      </c>
      <c r="AA146" s="13">
        <v>496.0</v>
      </c>
      <c r="AB146" s="13">
        <v>0.46</v>
      </c>
      <c r="AC146" s="13">
        <v>0.31</v>
      </c>
      <c r="AD146" s="13">
        <v>0.73</v>
      </c>
      <c r="AE146" s="13">
        <v>332.0</v>
      </c>
      <c r="AF146" s="13">
        <v>967.0</v>
      </c>
      <c r="AG146" s="13">
        <v>466.0</v>
      </c>
      <c r="AH146" s="13">
        <v>396.0</v>
      </c>
      <c r="AI146" s="13">
        <v>2500.0</v>
      </c>
      <c r="AJ146" s="11">
        <v>0.737</v>
      </c>
      <c r="AK146" s="13">
        <v>269.0</v>
      </c>
      <c r="AL146" s="14">
        <v>394.0</v>
      </c>
      <c r="AM146" s="13">
        <v>-0.95864059</v>
      </c>
      <c r="AN146" s="13">
        <v>-0.91789421</v>
      </c>
      <c r="AO146" s="13">
        <v>-1.87219512</v>
      </c>
      <c r="AP146" s="11">
        <v>-1.072253418</v>
      </c>
      <c r="AQ146" s="11">
        <v>-0.976593372</v>
      </c>
      <c r="AR146" s="11">
        <v>-1.10989308</v>
      </c>
      <c r="AS146" s="13">
        <v>118.0</v>
      </c>
      <c r="AT146" s="13">
        <v>698.0</v>
      </c>
      <c r="AU146" s="13">
        <v>200.0</v>
      </c>
      <c r="AV146" s="15">
        <v>194.0</v>
      </c>
      <c r="AW146" s="15">
        <v>0.813</v>
      </c>
    </row>
    <row r="147">
      <c r="A147" s="13" t="s">
        <v>347</v>
      </c>
      <c r="B147" s="13">
        <v>15.0</v>
      </c>
      <c r="C147" s="13">
        <v>4.0</v>
      </c>
      <c r="D147" s="13">
        <v>11.0</v>
      </c>
      <c r="E147" s="13">
        <v>0.267</v>
      </c>
      <c r="F147" s="13">
        <v>-11.3</v>
      </c>
      <c r="G147" s="13">
        <v>-2.99</v>
      </c>
      <c r="H147" s="13">
        <v>4.0</v>
      </c>
      <c r="I147" s="13">
        <v>10.0</v>
      </c>
      <c r="J147" s="13">
        <v>1.0</v>
      </c>
      <c r="K147" s="13">
        <v>5.0</v>
      </c>
      <c r="L147" s="13">
        <v>3.0</v>
      </c>
      <c r="M147" s="13">
        <v>6.0</v>
      </c>
      <c r="N147" s="13">
        <v>1025.0</v>
      </c>
      <c r="O147" s="13">
        <v>1149.0</v>
      </c>
      <c r="P147" s="13">
        <v>68.3333333</v>
      </c>
      <c r="Q147" s="13">
        <v>76.6</v>
      </c>
      <c r="R147" s="13">
        <v>605.0</v>
      </c>
      <c r="S147" s="13">
        <v>388.0</v>
      </c>
      <c r="T147" s="13">
        <v>0.43</v>
      </c>
      <c r="U147" s="13">
        <v>901.0</v>
      </c>
      <c r="V147" s="13">
        <v>315.0</v>
      </c>
      <c r="W147" s="13">
        <v>670.0</v>
      </c>
      <c r="X147" s="13">
        <v>73.0</v>
      </c>
      <c r="Y147" s="13">
        <v>231.0</v>
      </c>
      <c r="Z147" s="13">
        <v>176.0</v>
      </c>
      <c r="AA147" s="13">
        <v>251.0</v>
      </c>
      <c r="AB147" s="13">
        <v>0.47</v>
      </c>
      <c r="AC147" s="13">
        <v>0.32</v>
      </c>
      <c r="AD147" s="13">
        <v>0.7</v>
      </c>
      <c r="AE147" s="13">
        <v>191.0</v>
      </c>
      <c r="AF147" s="13">
        <v>521.0</v>
      </c>
      <c r="AG147" s="13">
        <v>268.0</v>
      </c>
      <c r="AH147" s="13">
        <v>196.0</v>
      </c>
      <c r="AI147" s="13">
        <v>1348.0</v>
      </c>
      <c r="AJ147" s="11">
        <v>0.76</v>
      </c>
      <c r="AK147" s="13">
        <v>137.0</v>
      </c>
      <c r="AL147" s="14">
        <v>182.0</v>
      </c>
      <c r="AM147" s="13">
        <v>-0.98713547</v>
      </c>
      <c r="AN147" s="13">
        <v>-0.92864285</v>
      </c>
      <c r="AO147" s="13">
        <v>-1.78883526</v>
      </c>
      <c r="AP147" s="11">
        <v>-1.141087931</v>
      </c>
      <c r="AQ147" s="11">
        <v>-0.924482151</v>
      </c>
      <c r="AR147" s="11">
        <v>-1.218202363</v>
      </c>
      <c r="AS147" s="13">
        <v>32.0</v>
      </c>
      <c r="AT147" s="13">
        <v>384.0</v>
      </c>
      <c r="AU147" s="13">
        <v>90.0</v>
      </c>
      <c r="AV147" s="15">
        <v>92.0</v>
      </c>
      <c r="AW147" s="15">
        <v>0.852</v>
      </c>
    </row>
    <row r="148">
      <c r="A148" s="13" t="s">
        <v>20</v>
      </c>
      <c r="B148" s="13">
        <v>29.0</v>
      </c>
      <c r="C148" s="13">
        <v>23.0</v>
      </c>
      <c r="D148" s="13">
        <v>6.0</v>
      </c>
      <c r="E148" s="13">
        <v>0.793</v>
      </c>
      <c r="F148" s="13">
        <v>4.01</v>
      </c>
      <c r="G148" s="13">
        <v>-6.19</v>
      </c>
      <c r="H148" s="13">
        <v>11.0</v>
      </c>
      <c r="I148" s="13">
        <v>2.0</v>
      </c>
      <c r="J148" s="13">
        <v>13.0</v>
      </c>
      <c r="K148" s="13">
        <v>0.0</v>
      </c>
      <c r="L148" s="13">
        <v>5.0</v>
      </c>
      <c r="M148" s="13">
        <v>3.0</v>
      </c>
      <c r="N148" s="13">
        <v>2157.0</v>
      </c>
      <c r="O148" s="13">
        <v>1739.0</v>
      </c>
      <c r="P148" s="13">
        <v>74.3793103</v>
      </c>
      <c r="Q148" s="13">
        <v>60.0</v>
      </c>
      <c r="R148" s="13">
        <v>1160.0</v>
      </c>
      <c r="S148" s="13">
        <v>782.0</v>
      </c>
      <c r="T148" s="13">
        <v>0.49</v>
      </c>
      <c r="U148" s="13">
        <v>1604.0</v>
      </c>
      <c r="V148" s="13">
        <v>485.0</v>
      </c>
      <c r="W148" s="13">
        <v>843.0</v>
      </c>
      <c r="X148" s="13">
        <v>297.0</v>
      </c>
      <c r="Y148" s="13">
        <v>761.0</v>
      </c>
      <c r="Z148" s="13">
        <v>296.0</v>
      </c>
      <c r="AA148" s="13">
        <v>381.0</v>
      </c>
      <c r="AB148" s="13">
        <v>0.58</v>
      </c>
      <c r="AC148" s="13">
        <v>0.39</v>
      </c>
      <c r="AD148" s="13">
        <v>0.78</v>
      </c>
      <c r="AE148" s="13">
        <v>458.0</v>
      </c>
      <c r="AF148" s="13">
        <v>970.0</v>
      </c>
      <c r="AG148" s="13">
        <v>429.0</v>
      </c>
      <c r="AH148" s="13">
        <v>289.0</v>
      </c>
      <c r="AI148" s="13">
        <v>2274.0</v>
      </c>
      <c r="AJ148" s="11">
        <v>0.949</v>
      </c>
      <c r="AK148" s="13">
        <v>202.0</v>
      </c>
      <c r="AL148" s="14">
        <v>341.0</v>
      </c>
      <c r="AM148" s="13">
        <v>-1.20796728</v>
      </c>
      <c r="AN148" s="13">
        <v>-1.14685796</v>
      </c>
      <c r="AO148" s="13">
        <v>-1.98197484</v>
      </c>
      <c r="AP148" s="11">
        <v>-1.016091949</v>
      </c>
      <c r="AQ148" s="11">
        <v>-0.778940932</v>
      </c>
      <c r="AR148" s="11">
        <v>-1.13065511</v>
      </c>
      <c r="AS148" s="13">
        <v>71.0</v>
      </c>
      <c r="AT148" s="13">
        <v>768.0</v>
      </c>
      <c r="AU148" s="13">
        <v>135.0</v>
      </c>
      <c r="AV148" s="15">
        <v>206.0</v>
      </c>
      <c r="AW148" s="15">
        <v>0.748</v>
      </c>
    </row>
    <row r="149">
      <c r="A149" s="13" t="s">
        <v>170</v>
      </c>
      <c r="B149" s="13">
        <v>27.0</v>
      </c>
      <c r="C149" s="13">
        <v>15.0</v>
      </c>
      <c r="D149" s="13">
        <v>12.0</v>
      </c>
      <c r="E149" s="13">
        <v>0.556</v>
      </c>
      <c r="F149" s="13">
        <v>-7.13</v>
      </c>
      <c r="G149" s="13">
        <v>-5.7</v>
      </c>
      <c r="H149" s="13">
        <v>9.0</v>
      </c>
      <c r="I149" s="13">
        <v>6.0</v>
      </c>
      <c r="J149" s="13">
        <v>10.0</v>
      </c>
      <c r="K149" s="13">
        <v>4.0</v>
      </c>
      <c r="L149" s="13">
        <v>4.0</v>
      </c>
      <c r="M149" s="13">
        <v>7.0</v>
      </c>
      <c r="N149" s="13">
        <v>1922.0</v>
      </c>
      <c r="O149" s="13">
        <v>1848.0</v>
      </c>
      <c r="P149" s="13">
        <v>71.1851852</v>
      </c>
      <c r="Q149" s="13">
        <v>68.4</v>
      </c>
      <c r="R149" s="13">
        <v>1085.0</v>
      </c>
      <c r="S149" s="13">
        <v>687.0</v>
      </c>
      <c r="T149" s="13">
        <v>0.46</v>
      </c>
      <c r="U149" s="13">
        <v>1493.0</v>
      </c>
      <c r="V149" s="13">
        <v>487.0</v>
      </c>
      <c r="W149" s="13">
        <v>924.0</v>
      </c>
      <c r="X149" s="13">
        <v>200.0</v>
      </c>
      <c r="Y149" s="13">
        <v>569.0</v>
      </c>
      <c r="Z149" s="13">
        <v>348.0</v>
      </c>
      <c r="AA149" s="13">
        <v>503.0</v>
      </c>
      <c r="AB149" s="13">
        <v>0.53</v>
      </c>
      <c r="AC149" s="13">
        <v>0.35</v>
      </c>
      <c r="AD149" s="13">
        <v>0.69</v>
      </c>
      <c r="AE149" s="13">
        <v>364.0</v>
      </c>
      <c r="AF149" s="13">
        <v>918.0</v>
      </c>
      <c r="AG149" s="13">
        <v>376.0</v>
      </c>
      <c r="AH149" s="13">
        <v>326.0</v>
      </c>
      <c r="AI149" s="13">
        <v>2322.0</v>
      </c>
      <c r="AJ149" s="11">
        <v>0.828</v>
      </c>
      <c r="AK149" s="13">
        <v>208.0</v>
      </c>
      <c r="AL149" s="14">
        <v>347.0</v>
      </c>
      <c r="AM149" s="13">
        <v>-1.10661868</v>
      </c>
      <c r="AN149" s="13">
        <v>-1.03289356</v>
      </c>
      <c r="AO149" s="13">
        <v>-1.76499167</v>
      </c>
      <c r="AP149" s="11">
        <v>-1.128554203</v>
      </c>
      <c r="AQ149" s="11">
        <v>-0.806810838</v>
      </c>
      <c r="AR149" s="11">
        <v>-1.152436848</v>
      </c>
      <c r="AS149" s="13">
        <v>53.0</v>
      </c>
      <c r="AT149" s="13">
        <v>710.0</v>
      </c>
      <c r="AU149" s="13">
        <v>167.0</v>
      </c>
      <c r="AV149" s="15">
        <v>180.0</v>
      </c>
      <c r="AW149" s="15">
        <v>0.806</v>
      </c>
    </row>
    <row r="150">
      <c r="A150" s="13" t="s">
        <v>206</v>
      </c>
      <c r="B150" s="13">
        <v>18.0</v>
      </c>
      <c r="C150" s="13">
        <v>6.0</v>
      </c>
      <c r="D150" s="13">
        <v>12.0</v>
      </c>
      <c r="E150" s="13">
        <v>0.333</v>
      </c>
      <c r="F150" s="13">
        <v>-9.09</v>
      </c>
      <c r="G150" s="13">
        <v>-3.42</v>
      </c>
      <c r="H150" s="13">
        <v>4.0</v>
      </c>
      <c r="I150" s="13">
        <v>8.0</v>
      </c>
      <c r="J150" s="13">
        <v>4.0</v>
      </c>
      <c r="K150" s="13">
        <v>3.0</v>
      </c>
      <c r="L150" s="13">
        <v>1.0</v>
      </c>
      <c r="M150" s="13">
        <v>8.0</v>
      </c>
      <c r="N150" s="13">
        <v>1328.0</v>
      </c>
      <c r="O150" s="13">
        <v>1430.0</v>
      </c>
      <c r="P150" s="13">
        <v>73.7777778</v>
      </c>
      <c r="Q150" s="13">
        <v>79.4</v>
      </c>
      <c r="R150" s="13">
        <v>740.0</v>
      </c>
      <c r="S150" s="13">
        <v>466.0</v>
      </c>
      <c r="T150" s="13">
        <v>0.45</v>
      </c>
      <c r="U150" s="13">
        <v>1047.0</v>
      </c>
      <c r="V150" s="13">
        <v>339.0</v>
      </c>
      <c r="W150" s="13">
        <v>693.0</v>
      </c>
      <c r="X150" s="13">
        <v>127.0</v>
      </c>
      <c r="Y150" s="13">
        <v>354.0</v>
      </c>
      <c r="Z150" s="13">
        <v>269.0</v>
      </c>
      <c r="AA150" s="13">
        <v>395.0</v>
      </c>
      <c r="AB150" s="13">
        <v>0.49</v>
      </c>
      <c r="AC150" s="13">
        <v>0.36</v>
      </c>
      <c r="AD150" s="13">
        <v>0.68</v>
      </c>
      <c r="AE150" s="13">
        <v>210.0</v>
      </c>
      <c r="AF150" s="13">
        <v>630.0</v>
      </c>
      <c r="AG150" s="13">
        <v>349.0</v>
      </c>
      <c r="AH150" s="13">
        <v>288.0</v>
      </c>
      <c r="AI150" s="13">
        <v>1730.0</v>
      </c>
      <c r="AJ150" s="11">
        <v>0.768</v>
      </c>
      <c r="AK150" s="13">
        <v>147.0</v>
      </c>
      <c r="AL150" s="14">
        <v>242.0</v>
      </c>
      <c r="AM150" s="13">
        <v>-1.02708756</v>
      </c>
      <c r="AN150" s="13">
        <v>-1.05423711</v>
      </c>
      <c r="AO150" s="13">
        <v>-1.73734707</v>
      </c>
      <c r="AP150" s="11">
        <v>-1.052268947</v>
      </c>
      <c r="AQ150" s="11">
        <v>-0.86802175</v>
      </c>
      <c r="AR150" s="11">
        <v>-1.153686973</v>
      </c>
      <c r="AS150" s="13">
        <v>52.0</v>
      </c>
      <c r="AT150" s="13">
        <v>483.0</v>
      </c>
      <c r="AU150" s="13">
        <v>112.0</v>
      </c>
      <c r="AV150" s="15">
        <v>130.0</v>
      </c>
      <c r="AW150" s="15">
        <v>0.793</v>
      </c>
    </row>
    <row r="151">
      <c r="A151" s="13" t="s">
        <v>280</v>
      </c>
      <c r="B151" s="13">
        <v>18.0</v>
      </c>
      <c r="C151" s="13">
        <v>9.0</v>
      </c>
      <c r="D151" s="13">
        <v>9.0</v>
      </c>
      <c r="E151" s="13">
        <v>0.5</v>
      </c>
      <c r="F151" s="13">
        <v>-6.82</v>
      </c>
      <c r="G151" s="13">
        <v>-7.88</v>
      </c>
      <c r="H151" s="13">
        <v>9.0</v>
      </c>
      <c r="I151" s="13">
        <v>9.0</v>
      </c>
      <c r="J151" s="13">
        <v>6.0</v>
      </c>
      <c r="K151" s="13">
        <v>3.0</v>
      </c>
      <c r="L151" s="13">
        <v>3.0</v>
      </c>
      <c r="M151" s="13">
        <v>6.0</v>
      </c>
      <c r="N151" s="13">
        <v>1332.0</v>
      </c>
      <c r="O151" s="13">
        <v>1313.0</v>
      </c>
      <c r="P151" s="13">
        <v>74.0</v>
      </c>
      <c r="Q151" s="13">
        <v>72.9</v>
      </c>
      <c r="R151" s="13">
        <v>720.0</v>
      </c>
      <c r="S151" s="13">
        <v>479.0</v>
      </c>
      <c r="T151" s="13">
        <v>0.42</v>
      </c>
      <c r="U151" s="13">
        <v>1155.0</v>
      </c>
      <c r="V151" s="13">
        <v>345.0</v>
      </c>
      <c r="W151" s="13">
        <v>688.0</v>
      </c>
      <c r="X151" s="13">
        <v>134.0</v>
      </c>
      <c r="Y151" s="13">
        <v>467.0</v>
      </c>
      <c r="Z151" s="13">
        <v>240.0</v>
      </c>
      <c r="AA151" s="13">
        <v>360.0</v>
      </c>
      <c r="AB151" s="13">
        <v>0.5</v>
      </c>
      <c r="AC151" s="13">
        <v>0.29</v>
      </c>
      <c r="AD151" s="13">
        <v>0.67</v>
      </c>
      <c r="AE151" s="13">
        <v>293.0</v>
      </c>
      <c r="AF151" s="13">
        <v>705.0</v>
      </c>
      <c r="AG151" s="13">
        <v>315.0</v>
      </c>
      <c r="AH151" s="13">
        <v>259.0</v>
      </c>
      <c r="AI151" s="13">
        <v>1774.0</v>
      </c>
      <c r="AJ151" s="11">
        <v>0.751</v>
      </c>
      <c r="AK151" s="13">
        <v>240.0</v>
      </c>
      <c r="AL151" s="14">
        <v>280.0</v>
      </c>
      <c r="AM151" s="13">
        <v>-1.05286251</v>
      </c>
      <c r="AN151" s="13">
        <v>-0.8431906</v>
      </c>
      <c r="AO151" s="13">
        <v>-1.70074868</v>
      </c>
      <c r="AP151" s="11">
        <v>-1.111767744</v>
      </c>
      <c r="AQ151" s="11">
        <v>-0.808336272</v>
      </c>
      <c r="AR151" s="11">
        <v>-1.159739486</v>
      </c>
      <c r="AS151" s="13">
        <v>69.0</v>
      </c>
      <c r="AT151" s="13">
        <v>465.0</v>
      </c>
      <c r="AU151" s="13">
        <v>152.0</v>
      </c>
      <c r="AV151" s="15">
        <v>128.0</v>
      </c>
      <c r="AW151" s="15">
        <v>0.779</v>
      </c>
    </row>
    <row r="152">
      <c r="A152" s="13" t="s">
        <v>267</v>
      </c>
      <c r="B152" s="13">
        <v>28.0</v>
      </c>
      <c r="C152" s="13">
        <v>12.0</v>
      </c>
      <c r="D152" s="13">
        <v>16.0</v>
      </c>
      <c r="E152" s="13">
        <v>0.429</v>
      </c>
      <c r="F152" s="13">
        <v>-7.7</v>
      </c>
      <c r="G152" s="13">
        <v>-6.63</v>
      </c>
      <c r="H152" s="13">
        <v>10.0</v>
      </c>
      <c r="I152" s="13">
        <v>10.0</v>
      </c>
      <c r="J152" s="13">
        <v>8.0</v>
      </c>
      <c r="K152" s="13">
        <v>5.0</v>
      </c>
      <c r="L152" s="13">
        <v>4.0</v>
      </c>
      <c r="M152" s="13">
        <v>11.0</v>
      </c>
      <c r="N152" s="13">
        <v>1854.0</v>
      </c>
      <c r="O152" s="13">
        <v>1886.0</v>
      </c>
      <c r="P152" s="13">
        <v>66.2142857</v>
      </c>
      <c r="Q152" s="13">
        <v>67.4</v>
      </c>
      <c r="R152" s="13">
        <v>1120.0</v>
      </c>
      <c r="S152" s="13">
        <v>662.0</v>
      </c>
      <c r="T152" s="13">
        <v>0.43</v>
      </c>
      <c r="U152" s="13">
        <v>1527.0</v>
      </c>
      <c r="V152" s="13">
        <v>462.0</v>
      </c>
      <c r="W152" s="13">
        <v>948.0</v>
      </c>
      <c r="X152" s="13">
        <v>200.0</v>
      </c>
      <c r="Y152" s="13">
        <v>579.0</v>
      </c>
      <c r="Z152" s="13">
        <v>330.0</v>
      </c>
      <c r="AA152" s="13">
        <v>481.0</v>
      </c>
      <c r="AB152" s="13">
        <v>0.49</v>
      </c>
      <c r="AC152" s="13">
        <v>0.35</v>
      </c>
      <c r="AD152" s="13">
        <v>0.69</v>
      </c>
      <c r="AE152" s="13">
        <v>295.0</v>
      </c>
      <c r="AF152" s="13">
        <v>929.0</v>
      </c>
      <c r="AG152" s="13">
        <v>485.0</v>
      </c>
      <c r="AH152" s="13">
        <v>367.0</v>
      </c>
      <c r="AI152" s="13">
        <v>2375.0</v>
      </c>
      <c r="AJ152" s="11">
        <v>0.781</v>
      </c>
      <c r="AK152" s="13">
        <v>268.0</v>
      </c>
      <c r="AL152" s="14">
        <v>383.0</v>
      </c>
      <c r="AM152" s="13">
        <v>-1.02323325</v>
      </c>
      <c r="AN152" s="13">
        <v>-1.01505429</v>
      </c>
      <c r="AO152" s="13">
        <v>-1.75025072</v>
      </c>
      <c r="AP152" s="11">
        <v>-1.220568314</v>
      </c>
      <c r="AQ152" s="11">
        <v>-0.786720463</v>
      </c>
      <c r="AR152" s="11">
        <v>-1.180536953</v>
      </c>
      <c r="AS152" s="13">
        <v>50.0</v>
      </c>
      <c r="AT152" s="13">
        <v>661.0</v>
      </c>
      <c r="AU152" s="13">
        <v>173.0</v>
      </c>
      <c r="AV152" s="15">
        <v>210.0</v>
      </c>
      <c r="AW152" s="15">
        <v>0.801</v>
      </c>
    </row>
    <row r="153">
      <c r="A153" s="13" t="s">
        <v>201</v>
      </c>
      <c r="B153" s="13">
        <v>26.0</v>
      </c>
      <c r="C153" s="13">
        <v>17.0</v>
      </c>
      <c r="D153" s="13">
        <v>9.0</v>
      </c>
      <c r="E153" s="13">
        <v>0.654</v>
      </c>
      <c r="F153" s="13">
        <v>-4.78</v>
      </c>
      <c r="G153" s="13">
        <v>-5.45</v>
      </c>
      <c r="H153" s="13">
        <v>10.0</v>
      </c>
      <c r="I153" s="13">
        <v>7.0</v>
      </c>
      <c r="J153" s="13">
        <v>10.0</v>
      </c>
      <c r="K153" s="13">
        <v>3.0</v>
      </c>
      <c r="L153" s="13">
        <v>6.0</v>
      </c>
      <c r="M153" s="13">
        <v>4.0</v>
      </c>
      <c r="N153" s="13">
        <v>1934.0</v>
      </c>
      <c r="O153" s="13">
        <v>1892.0</v>
      </c>
      <c r="P153" s="13">
        <v>74.3846154</v>
      </c>
      <c r="Q153" s="13">
        <v>72.8</v>
      </c>
      <c r="R153" s="13">
        <v>1050.0</v>
      </c>
      <c r="S153" s="13">
        <v>713.0</v>
      </c>
      <c r="T153" s="13">
        <v>0.44</v>
      </c>
      <c r="U153" s="13">
        <v>1607.0</v>
      </c>
      <c r="V153" s="13">
        <v>528.0</v>
      </c>
      <c r="W153" s="13">
        <v>1075.0</v>
      </c>
      <c r="X153" s="13">
        <v>185.0</v>
      </c>
      <c r="Y153" s="13">
        <v>532.0</v>
      </c>
      <c r="Z153" s="13">
        <v>323.0</v>
      </c>
      <c r="AA153" s="13">
        <v>463.0</v>
      </c>
      <c r="AB153" s="13">
        <v>0.49</v>
      </c>
      <c r="AC153" s="13">
        <v>0.35</v>
      </c>
      <c r="AD153" s="13">
        <v>0.7</v>
      </c>
      <c r="AE153" s="13">
        <v>332.0</v>
      </c>
      <c r="AF153" s="13">
        <v>1027.0</v>
      </c>
      <c r="AG153" s="13">
        <v>457.0</v>
      </c>
      <c r="AH153" s="13">
        <v>388.0</v>
      </c>
      <c r="AI153" s="13">
        <v>2458.0</v>
      </c>
      <c r="AJ153" s="11">
        <v>0.787</v>
      </c>
      <c r="AK153" s="13">
        <v>317.0</v>
      </c>
      <c r="AL153" s="14">
        <v>315.0</v>
      </c>
      <c r="AM153" s="13">
        <v>-1.03125594</v>
      </c>
      <c r="AN153" s="13">
        <v>-1.02187538</v>
      </c>
      <c r="AO153" s="13">
        <v>-1.77972513</v>
      </c>
      <c r="AP153" s="11">
        <v>-1.015861983</v>
      </c>
      <c r="AQ153" s="11">
        <v>-0.841195471</v>
      </c>
      <c r="AR153" s="11">
        <v>-1.227858055</v>
      </c>
      <c r="AS153" s="13">
        <v>122.0</v>
      </c>
      <c r="AT153" s="13">
        <v>710.0</v>
      </c>
      <c r="AU153" s="13">
        <v>145.0</v>
      </c>
      <c r="AV153" s="15">
        <v>170.0</v>
      </c>
      <c r="AW153" s="15">
        <v>0.787</v>
      </c>
    </row>
    <row r="154">
      <c r="A154" s="13" t="s">
        <v>233</v>
      </c>
      <c r="B154" s="13">
        <v>26.0</v>
      </c>
      <c r="C154" s="13">
        <v>7.0</v>
      </c>
      <c r="D154" s="13">
        <v>19.0</v>
      </c>
      <c r="E154" s="13">
        <v>0.269</v>
      </c>
      <c r="F154" s="13">
        <v>-10.5</v>
      </c>
      <c r="G154" s="13">
        <v>-5.77</v>
      </c>
      <c r="H154" s="13">
        <v>5.0</v>
      </c>
      <c r="I154" s="13">
        <v>13.0</v>
      </c>
      <c r="J154" s="13">
        <v>5.0</v>
      </c>
      <c r="K154" s="13">
        <v>8.0</v>
      </c>
      <c r="L154" s="13">
        <v>2.0</v>
      </c>
      <c r="M154" s="13">
        <v>10.0</v>
      </c>
      <c r="N154" s="13">
        <v>1670.0</v>
      </c>
      <c r="O154" s="13">
        <v>1792.0</v>
      </c>
      <c r="P154" s="13">
        <v>64.2307692</v>
      </c>
      <c r="Q154" s="13">
        <v>68.9</v>
      </c>
      <c r="R154" s="13">
        <v>1045.0</v>
      </c>
      <c r="S154" s="13">
        <v>609.0</v>
      </c>
      <c r="T154" s="13">
        <v>0.42</v>
      </c>
      <c r="U154" s="13">
        <v>1464.0</v>
      </c>
      <c r="V154" s="13">
        <v>415.0</v>
      </c>
      <c r="W154" s="13">
        <v>893.0</v>
      </c>
      <c r="X154" s="13">
        <v>194.0</v>
      </c>
      <c r="Y154" s="13">
        <v>571.0</v>
      </c>
      <c r="Z154" s="13">
        <v>258.0</v>
      </c>
      <c r="AA154" s="13">
        <v>367.0</v>
      </c>
      <c r="AB154" s="13">
        <v>0.46</v>
      </c>
      <c r="AC154" s="13">
        <v>0.34</v>
      </c>
      <c r="AD154" s="13">
        <v>0.7</v>
      </c>
      <c r="AE154" s="13">
        <v>355.0</v>
      </c>
      <c r="AF154" s="13">
        <v>791.0</v>
      </c>
      <c r="AG154" s="13">
        <v>433.0</v>
      </c>
      <c r="AH154" s="13">
        <v>338.0</v>
      </c>
      <c r="AI154" s="13">
        <v>2169.0</v>
      </c>
      <c r="AJ154" s="11">
        <v>0.77</v>
      </c>
      <c r="AK154" s="13">
        <v>205.0</v>
      </c>
      <c r="AL154" s="14">
        <v>375.0</v>
      </c>
      <c r="AM154" s="13">
        <v>-0.97574794</v>
      </c>
      <c r="AN154" s="13">
        <v>-0.99839745</v>
      </c>
      <c r="AO154" s="13">
        <v>-1.79343253</v>
      </c>
      <c r="AP154" s="11">
        <v>-1.044961942</v>
      </c>
      <c r="AQ154" s="11">
        <v>-0.921615688</v>
      </c>
      <c r="AR154" s="11">
        <v>-1.174882995</v>
      </c>
      <c r="AS154" s="13">
        <v>74.0</v>
      </c>
      <c r="AT154" s="13">
        <v>586.0</v>
      </c>
      <c r="AU154" s="13">
        <v>193.0</v>
      </c>
      <c r="AV154" s="15">
        <v>182.0</v>
      </c>
      <c r="AW154" s="15">
        <v>0.781</v>
      </c>
    </row>
    <row r="155">
      <c r="A155" s="13" t="s">
        <v>91</v>
      </c>
      <c r="B155" s="13">
        <v>28.0</v>
      </c>
      <c r="C155" s="13">
        <v>19.0</v>
      </c>
      <c r="D155" s="13">
        <v>9.0</v>
      </c>
      <c r="E155" s="13">
        <v>0.679</v>
      </c>
      <c r="F155" s="13">
        <v>15.94</v>
      </c>
      <c r="G155" s="13">
        <v>8.87</v>
      </c>
      <c r="H155" s="13">
        <v>11.0</v>
      </c>
      <c r="I155" s="13">
        <v>6.0</v>
      </c>
      <c r="J155" s="13">
        <v>11.0</v>
      </c>
      <c r="K155" s="13">
        <v>2.0</v>
      </c>
      <c r="L155" s="13">
        <v>4.0</v>
      </c>
      <c r="M155" s="13">
        <v>6.0</v>
      </c>
      <c r="N155" s="13">
        <v>2293.0</v>
      </c>
      <c r="O155" s="13">
        <v>2095.0</v>
      </c>
      <c r="P155" s="13">
        <v>81.8928571</v>
      </c>
      <c r="Q155" s="13">
        <v>74.8</v>
      </c>
      <c r="R155" s="13">
        <v>1125.0</v>
      </c>
      <c r="S155" s="13">
        <v>809.0</v>
      </c>
      <c r="T155" s="13">
        <v>0.46</v>
      </c>
      <c r="U155" s="13">
        <v>1754.0</v>
      </c>
      <c r="V155" s="13">
        <v>581.0</v>
      </c>
      <c r="W155" s="13">
        <v>1101.0</v>
      </c>
      <c r="X155" s="13">
        <v>228.0</v>
      </c>
      <c r="Y155" s="13">
        <v>653.0</v>
      </c>
      <c r="Z155" s="13">
        <v>447.0</v>
      </c>
      <c r="AA155" s="13">
        <v>597.0</v>
      </c>
      <c r="AB155" s="13">
        <v>0.53</v>
      </c>
      <c r="AC155" s="13">
        <v>0.35</v>
      </c>
      <c r="AD155" s="13">
        <v>0.75</v>
      </c>
      <c r="AE155" s="13">
        <v>343.0</v>
      </c>
      <c r="AF155" s="13">
        <v>1083.0</v>
      </c>
      <c r="AG155" s="13">
        <v>485.0</v>
      </c>
      <c r="AH155" s="13">
        <v>326.0</v>
      </c>
      <c r="AI155" s="13">
        <v>2677.0</v>
      </c>
      <c r="AJ155" s="11">
        <v>0.857</v>
      </c>
      <c r="AK155" s="13">
        <v>323.0</v>
      </c>
      <c r="AL155" s="14">
        <v>367.0</v>
      </c>
      <c r="AM155" s="13">
        <v>-1.10797464</v>
      </c>
      <c r="AN155" s="13">
        <v>-1.02602869</v>
      </c>
      <c r="AO155" s="13">
        <v>-1.91013733</v>
      </c>
      <c r="AP155" s="11">
        <v>-1.111340343</v>
      </c>
      <c r="AQ155" s="11">
        <v>-0.748086048</v>
      </c>
      <c r="AR155" s="11">
        <v>-1.163884287</v>
      </c>
      <c r="AS155" s="13">
        <v>80.0</v>
      </c>
      <c r="AT155" s="13">
        <v>760.0</v>
      </c>
      <c r="AU155" s="13">
        <v>220.0</v>
      </c>
      <c r="AV155" s="15">
        <v>147.0</v>
      </c>
      <c r="AW155" s="15">
        <v>0.781</v>
      </c>
    </row>
    <row r="156">
      <c r="A156" s="13" t="s">
        <v>94</v>
      </c>
      <c r="B156" s="13">
        <v>29.0</v>
      </c>
      <c r="C156" s="13">
        <v>22.0</v>
      </c>
      <c r="D156" s="13">
        <v>7.0</v>
      </c>
      <c r="E156" s="13">
        <v>0.759</v>
      </c>
      <c r="F156" s="13">
        <v>7.19</v>
      </c>
      <c r="G156" s="13">
        <v>-0.84</v>
      </c>
      <c r="H156" s="13">
        <v>12.0</v>
      </c>
      <c r="I156" s="13">
        <v>4.0</v>
      </c>
      <c r="J156" s="13">
        <v>15.0</v>
      </c>
      <c r="K156" s="13">
        <v>1.0</v>
      </c>
      <c r="L156" s="13">
        <v>5.0</v>
      </c>
      <c r="M156" s="13">
        <v>5.0</v>
      </c>
      <c r="N156" s="13">
        <v>2129.0</v>
      </c>
      <c r="O156" s="13">
        <v>1871.0</v>
      </c>
      <c r="P156" s="13">
        <v>73.4137931</v>
      </c>
      <c r="Q156" s="13">
        <v>64.5</v>
      </c>
      <c r="R156" s="13">
        <v>1160.0</v>
      </c>
      <c r="S156" s="13">
        <v>753.0</v>
      </c>
      <c r="T156" s="13">
        <v>0.45</v>
      </c>
      <c r="U156" s="13">
        <v>1694.0</v>
      </c>
      <c r="V156" s="13">
        <v>540.0</v>
      </c>
      <c r="W156" s="13">
        <v>1065.0</v>
      </c>
      <c r="X156" s="13">
        <v>213.0</v>
      </c>
      <c r="Y156" s="13">
        <v>629.0</v>
      </c>
      <c r="Z156" s="13">
        <v>410.0</v>
      </c>
      <c r="AA156" s="13">
        <v>595.0</v>
      </c>
      <c r="AB156" s="13">
        <v>0.51</v>
      </c>
      <c r="AC156" s="13">
        <v>0.34</v>
      </c>
      <c r="AD156" s="13">
        <v>0.69</v>
      </c>
      <c r="AE156" s="13">
        <v>364.0</v>
      </c>
      <c r="AF156" s="13">
        <v>1124.0</v>
      </c>
      <c r="AG156" s="13">
        <v>444.0</v>
      </c>
      <c r="AH156" s="13">
        <v>374.0</v>
      </c>
      <c r="AI156" s="13">
        <v>2663.0</v>
      </c>
      <c r="AJ156" s="11">
        <v>0.799</v>
      </c>
      <c r="AK156" s="13">
        <v>296.0</v>
      </c>
      <c r="AL156" s="14">
        <v>396.0</v>
      </c>
      <c r="AM156" s="13">
        <v>-1.0645968</v>
      </c>
      <c r="AN156" s="13">
        <v>-0.99510017</v>
      </c>
      <c r="AO156" s="13">
        <v>-1.7579167</v>
      </c>
      <c r="AP156" s="11">
        <v>-1.012118817</v>
      </c>
      <c r="AQ156" s="11">
        <v>-0.742688759</v>
      </c>
      <c r="AR156" s="11">
        <v>-1.17103565</v>
      </c>
      <c r="AS156" s="13">
        <v>81.0</v>
      </c>
      <c r="AT156" s="13">
        <v>828.0</v>
      </c>
      <c r="AU156" s="13">
        <v>196.0</v>
      </c>
      <c r="AV156" s="15">
        <v>200.0</v>
      </c>
      <c r="AW156" s="15">
        <v>0.734</v>
      </c>
    </row>
    <row r="157">
      <c r="A157" s="13" t="s">
        <v>250</v>
      </c>
      <c r="B157" s="13">
        <v>20.0</v>
      </c>
      <c r="C157" s="13">
        <v>13.0</v>
      </c>
      <c r="D157" s="13">
        <v>7.0</v>
      </c>
      <c r="E157" s="13">
        <v>0.65</v>
      </c>
      <c r="F157" s="13">
        <v>10.61</v>
      </c>
      <c r="G157" s="13">
        <v>9.16</v>
      </c>
      <c r="H157" s="13">
        <v>8.0</v>
      </c>
      <c r="I157" s="13">
        <v>5.0</v>
      </c>
      <c r="J157" s="13">
        <v>9.0</v>
      </c>
      <c r="K157" s="13">
        <v>2.0</v>
      </c>
      <c r="L157" s="13">
        <v>4.0</v>
      </c>
      <c r="M157" s="13">
        <v>4.0</v>
      </c>
      <c r="N157" s="13">
        <v>1359.0</v>
      </c>
      <c r="O157" s="13">
        <v>1330.0</v>
      </c>
      <c r="P157" s="13">
        <v>67.95</v>
      </c>
      <c r="Q157" s="13">
        <v>66.5</v>
      </c>
      <c r="R157" s="13">
        <v>805.0</v>
      </c>
      <c r="S157" s="13">
        <v>494.0</v>
      </c>
      <c r="T157" s="13">
        <v>0.43</v>
      </c>
      <c r="U157" s="13">
        <v>1146.0</v>
      </c>
      <c r="V157" s="13">
        <v>387.0</v>
      </c>
      <c r="W157" s="13">
        <v>799.0</v>
      </c>
      <c r="X157" s="13">
        <v>107.0</v>
      </c>
      <c r="Y157" s="13">
        <v>347.0</v>
      </c>
      <c r="Z157" s="13">
        <v>264.0</v>
      </c>
      <c r="AA157" s="13">
        <v>368.0</v>
      </c>
      <c r="AB157" s="13">
        <v>0.48</v>
      </c>
      <c r="AC157" s="13">
        <v>0.31</v>
      </c>
      <c r="AD157" s="13">
        <v>0.72</v>
      </c>
      <c r="AE157" s="13">
        <v>221.0</v>
      </c>
      <c r="AF157" s="13">
        <v>764.0</v>
      </c>
      <c r="AG157" s="13">
        <v>338.0</v>
      </c>
      <c r="AH157" s="13">
        <v>229.0</v>
      </c>
      <c r="AI157" s="13">
        <v>1743.0</v>
      </c>
      <c r="AJ157" s="11">
        <v>0.78</v>
      </c>
      <c r="AK157" s="13">
        <v>225.0</v>
      </c>
      <c r="AL157" s="14">
        <v>221.0</v>
      </c>
      <c r="AM157" s="13">
        <v>-1.01696309</v>
      </c>
      <c r="AN157" s="13">
        <v>-0.90613341</v>
      </c>
      <c r="AO157" s="13">
        <v>-1.83015347</v>
      </c>
      <c r="AP157" s="11">
        <v>-1.098246391</v>
      </c>
      <c r="AQ157" s="11">
        <v>-0.768521996</v>
      </c>
      <c r="AR157" s="11">
        <v>-1.084930087</v>
      </c>
      <c r="AS157" s="13">
        <v>37.0</v>
      </c>
      <c r="AT157" s="13">
        <v>539.0</v>
      </c>
      <c r="AU157" s="13">
        <v>96.0</v>
      </c>
      <c r="AV157" s="15">
        <v>125.0</v>
      </c>
      <c r="AW157" s="15">
        <v>0.781</v>
      </c>
    </row>
    <row r="158">
      <c r="A158" s="13" t="s">
        <v>22</v>
      </c>
      <c r="B158" s="13">
        <v>30.0</v>
      </c>
      <c r="C158" s="13">
        <v>26.0</v>
      </c>
      <c r="D158" s="13">
        <v>4.0</v>
      </c>
      <c r="E158" s="13">
        <v>0.867</v>
      </c>
      <c r="F158" s="13">
        <v>15.85</v>
      </c>
      <c r="G158" s="13">
        <v>1.35</v>
      </c>
      <c r="H158" s="13">
        <v>16.0</v>
      </c>
      <c r="I158" s="13">
        <v>2.0</v>
      </c>
      <c r="J158" s="13">
        <v>13.0</v>
      </c>
      <c r="K158" s="13">
        <v>0.0</v>
      </c>
      <c r="L158" s="13">
        <v>8.0</v>
      </c>
      <c r="M158" s="13">
        <v>3.0</v>
      </c>
      <c r="N158" s="13">
        <v>2144.0</v>
      </c>
      <c r="O158" s="13">
        <v>1673.0</v>
      </c>
      <c r="P158" s="13">
        <v>71.4666667</v>
      </c>
      <c r="Q158" s="13">
        <v>55.8</v>
      </c>
      <c r="R158" s="13">
        <v>1210.0</v>
      </c>
      <c r="S158" s="13">
        <v>786.0</v>
      </c>
      <c r="T158" s="13">
        <v>0.5</v>
      </c>
      <c r="U158" s="13">
        <v>1560.0</v>
      </c>
      <c r="V158" s="13">
        <v>570.0</v>
      </c>
      <c r="W158" s="13">
        <v>977.0</v>
      </c>
      <c r="X158" s="13">
        <v>216.0</v>
      </c>
      <c r="Y158" s="13">
        <v>583.0</v>
      </c>
      <c r="Z158" s="13">
        <v>356.0</v>
      </c>
      <c r="AA158" s="13">
        <v>495.0</v>
      </c>
      <c r="AB158" s="13">
        <v>0.58</v>
      </c>
      <c r="AC158" s="13">
        <v>0.37</v>
      </c>
      <c r="AD158" s="13">
        <v>0.72</v>
      </c>
      <c r="AE158" s="13">
        <v>476.0</v>
      </c>
      <c r="AF158" s="13">
        <v>974.0</v>
      </c>
      <c r="AG158" s="13">
        <v>424.0</v>
      </c>
      <c r="AH158" s="13">
        <v>356.0</v>
      </c>
      <c r="AI158" s="13">
        <v>2411.0</v>
      </c>
      <c r="AJ158" s="11">
        <v>0.889</v>
      </c>
      <c r="AK158" s="13">
        <v>219.0</v>
      </c>
      <c r="AL158" s="14">
        <v>418.0</v>
      </c>
      <c r="AM158" s="13">
        <v>-1.22495828</v>
      </c>
      <c r="AN158" s="13">
        <v>-1.08873714</v>
      </c>
      <c r="AO158" s="13">
        <v>-1.83474706</v>
      </c>
      <c r="AP158" s="11">
        <v>-0.99755613</v>
      </c>
      <c r="AQ158" s="11">
        <v>-0.818058464</v>
      </c>
      <c r="AR158" s="11">
        <v>-1.151518389</v>
      </c>
      <c r="AS158" s="13">
        <v>71.0</v>
      </c>
      <c r="AT158" s="13">
        <v>755.0</v>
      </c>
      <c r="AU158" s="13">
        <v>211.0</v>
      </c>
      <c r="AV158" s="15">
        <v>207.0</v>
      </c>
      <c r="AW158" s="15">
        <v>0.729</v>
      </c>
    </row>
    <row r="159">
      <c r="A159" s="13" t="s">
        <v>208</v>
      </c>
      <c r="B159" s="13">
        <v>22.0</v>
      </c>
      <c r="C159" s="13">
        <v>13.0</v>
      </c>
      <c r="D159" s="13">
        <v>9.0</v>
      </c>
      <c r="E159" s="13">
        <v>0.591</v>
      </c>
      <c r="F159" s="13">
        <v>5.05</v>
      </c>
      <c r="G159" s="13">
        <v>3.55</v>
      </c>
      <c r="H159" s="13">
        <v>7.0</v>
      </c>
      <c r="I159" s="13">
        <v>5.0</v>
      </c>
      <c r="J159" s="13">
        <v>8.0</v>
      </c>
      <c r="K159" s="13">
        <v>3.0</v>
      </c>
      <c r="L159" s="13">
        <v>4.0</v>
      </c>
      <c r="M159" s="13">
        <v>5.0</v>
      </c>
      <c r="N159" s="13">
        <v>1529.0</v>
      </c>
      <c r="O159" s="13">
        <v>1496.0</v>
      </c>
      <c r="P159" s="13">
        <v>69.5</v>
      </c>
      <c r="Q159" s="13">
        <v>68.0</v>
      </c>
      <c r="R159" s="13">
        <v>885.0</v>
      </c>
      <c r="S159" s="13">
        <v>525.0</v>
      </c>
      <c r="T159" s="13">
        <v>0.46</v>
      </c>
      <c r="U159" s="13">
        <v>1147.0</v>
      </c>
      <c r="V159" s="13">
        <v>390.0</v>
      </c>
      <c r="W159" s="13">
        <v>747.0</v>
      </c>
      <c r="X159" s="13">
        <v>135.0</v>
      </c>
      <c r="Y159" s="13">
        <v>400.0</v>
      </c>
      <c r="Z159" s="13">
        <v>344.0</v>
      </c>
      <c r="AA159" s="13">
        <v>474.0</v>
      </c>
      <c r="AB159" s="13">
        <v>0.52</v>
      </c>
      <c r="AC159" s="13">
        <v>0.34</v>
      </c>
      <c r="AD159" s="13">
        <v>0.73</v>
      </c>
      <c r="AE159" s="13">
        <v>280.0</v>
      </c>
      <c r="AF159" s="13">
        <v>772.0</v>
      </c>
      <c r="AG159" s="13">
        <v>417.0</v>
      </c>
      <c r="AH159" s="13">
        <v>351.0</v>
      </c>
      <c r="AI159" s="13">
        <v>1972.0</v>
      </c>
      <c r="AJ159" s="11">
        <v>0.775</v>
      </c>
      <c r="AK159" s="13">
        <v>215.0</v>
      </c>
      <c r="AL159" s="14">
        <v>259.0</v>
      </c>
      <c r="AM159" s="13">
        <v>-1.09618792</v>
      </c>
      <c r="AN159" s="13">
        <v>-0.99177149</v>
      </c>
      <c r="AO159" s="13">
        <v>-1.85144793</v>
      </c>
      <c r="AP159" s="11">
        <v>-1.097628024</v>
      </c>
      <c r="AQ159" s="11">
        <v>-0.870403647</v>
      </c>
      <c r="AR159" s="11">
        <v>-1.17673412</v>
      </c>
      <c r="AS159" s="13">
        <v>58.0</v>
      </c>
      <c r="AT159" s="13">
        <v>557.0</v>
      </c>
      <c r="AU159" s="13">
        <v>103.0</v>
      </c>
      <c r="AV159" s="15">
        <v>156.0</v>
      </c>
      <c r="AW159" s="15">
        <v>0.808</v>
      </c>
    </row>
    <row r="160">
      <c r="A160" s="13" t="s">
        <v>253</v>
      </c>
      <c r="B160" s="13">
        <v>17.0</v>
      </c>
      <c r="C160" s="13">
        <v>6.0</v>
      </c>
      <c r="D160" s="13">
        <v>11.0</v>
      </c>
      <c r="E160" s="13">
        <v>0.353</v>
      </c>
      <c r="F160" s="13">
        <v>-0.73</v>
      </c>
      <c r="G160" s="13">
        <v>-1.9</v>
      </c>
      <c r="H160" s="13">
        <v>4.0</v>
      </c>
      <c r="I160" s="13">
        <v>10.0</v>
      </c>
      <c r="J160" s="13">
        <v>3.0</v>
      </c>
      <c r="K160" s="13">
        <v>4.0</v>
      </c>
      <c r="L160" s="13">
        <v>3.0</v>
      </c>
      <c r="M160" s="13">
        <v>7.0</v>
      </c>
      <c r="N160" s="13">
        <v>1226.0</v>
      </c>
      <c r="O160" s="13">
        <v>1206.0</v>
      </c>
      <c r="P160" s="13">
        <v>72.1176471</v>
      </c>
      <c r="Q160" s="13">
        <v>70.9</v>
      </c>
      <c r="R160" s="13">
        <v>710.0</v>
      </c>
      <c r="S160" s="13">
        <v>461.0</v>
      </c>
      <c r="T160" s="13">
        <v>0.47</v>
      </c>
      <c r="U160" s="13">
        <v>992.0</v>
      </c>
      <c r="V160" s="13">
        <v>369.0</v>
      </c>
      <c r="W160" s="13">
        <v>691.0</v>
      </c>
      <c r="X160" s="13">
        <v>92.0</v>
      </c>
      <c r="Y160" s="13">
        <v>301.0</v>
      </c>
      <c r="Z160" s="13">
        <v>212.0</v>
      </c>
      <c r="AA160" s="13">
        <v>351.0</v>
      </c>
      <c r="AB160" s="13">
        <v>0.53</v>
      </c>
      <c r="AC160" s="13">
        <v>0.31</v>
      </c>
      <c r="AD160" s="13">
        <v>0.6</v>
      </c>
      <c r="AE160" s="13">
        <v>221.0</v>
      </c>
      <c r="AF160" s="13">
        <v>639.0</v>
      </c>
      <c r="AG160" s="13">
        <v>308.0</v>
      </c>
      <c r="AH160" s="13">
        <v>245.0</v>
      </c>
      <c r="AI160" s="13">
        <v>1588.0</v>
      </c>
      <c r="AJ160" s="11">
        <v>0.772</v>
      </c>
      <c r="AK160" s="13">
        <v>191.0</v>
      </c>
      <c r="AL160" s="14">
        <v>234.0</v>
      </c>
      <c r="AM160" s="13">
        <v>-1.1212161</v>
      </c>
      <c r="AN160" s="13">
        <v>-0.8981713</v>
      </c>
      <c r="AO160" s="13">
        <v>-1.54084923</v>
      </c>
      <c r="AP160" s="11">
        <v>-1.042338167</v>
      </c>
      <c r="AQ160" s="11">
        <v>-0.875955614</v>
      </c>
      <c r="AR160" s="11">
        <v>-1.189600849</v>
      </c>
      <c r="AS160" s="13">
        <v>54.0</v>
      </c>
      <c r="AT160" s="13">
        <v>448.0</v>
      </c>
      <c r="AU160" s="13">
        <v>116.0</v>
      </c>
      <c r="AV160" s="15">
        <v>118.0</v>
      </c>
      <c r="AW160" s="15">
        <v>0.782</v>
      </c>
    </row>
    <row r="161">
      <c r="A161" s="13" t="s">
        <v>346</v>
      </c>
      <c r="B161" s="13">
        <v>9.0</v>
      </c>
      <c r="C161" s="13">
        <v>2.0</v>
      </c>
      <c r="D161" s="13">
        <v>7.0</v>
      </c>
      <c r="E161" s="13">
        <v>0.222</v>
      </c>
      <c r="F161" s="13">
        <v>-15.3</v>
      </c>
      <c r="G161" s="13">
        <v>-3.86</v>
      </c>
      <c r="H161" s="13">
        <v>2.0</v>
      </c>
      <c r="I161" s="13">
        <v>6.0</v>
      </c>
      <c r="J161" s="13">
        <v>1.0</v>
      </c>
      <c r="K161" s="13">
        <v>1.0</v>
      </c>
      <c r="L161" s="13">
        <v>1.0</v>
      </c>
      <c r="M161" s="13">
        <v>6.0</v>
      </c>
      <c r="N161" s="13">
        <v>478.0</v>
      </c>
      <c r="O161" s="13">
        <v>581.0</v>
      </c>
      <c r="P161" s="13">
        <v>53.1111111</v>
      </c>
      <c r="Q161" s="13">
        <v>64.6</v>
      </c>
      <c r="R161" s="13">
        <v>360.0</v>
      </c>
      <c r="S161" s="13">
        <v>172.0</v>
      </c>
      <c r="T161" s="13">
        <v>0.38</v>
      </c>
      <c r="U161" s="13">
        <v>452.0</v>
      </c>
      <c r="V161" s="13">
        <v>108.0</v>
      </c>
      <c r="W161" s="13">
        <v>249.0</v>
      </c>
      <c r="X161" s="13">
        <v>64.0</v>
      </c>
      <c r="Y161" s="13">
        <v>203.0</v>
      </c>
      <c r="Z161" s="13">
        <v>70.0</v>
      </c>
      <c r="AA161" s="13">
        <v>123.0</v>
      </c>
      <c r="AB161" s="13">
        <v>0.43</v>
      </c>
      <c r="AC161" s="13">
        <v>0.32</v>
      </c>
      <c r="AD161" s="13">
        <v>0.57</v>
      </c>
      <c r="AE161" s="13">
        <v>108.0</v>
      </c>
      <c r="AF161" s="13">
        <v>281.0</v>
      </c>
      <c r="AG161" s="13">
        <v>161.0</v>
      </c>
      <c r="AH161" s="13">
        <v>147.0</v>
      </c>
      <c r="AI161" s="13">
        <v>722.0</v>
      </c>
      <c r="AJ161" s="11">
        <v>0.662</v>
      </c>
      <c r="AK161" s="13">
        <v>69.0</v>
      </c>
      <c r="AL161" s="14">
        <v>122.0</v>
      </c>
      <c r="AM161" s="13">
        <v>-0.91067919</v>
      </c>
      <c r="AN161" s="13">
        <v>-0.92644955</v>
      </c>
      <c r="AO161" s="13">
        <v>-1.45185863</v>
      </c>
      <c r="AP161" s="11">
        <v>-1.095481175</v>
      </c>
      <c r="AQ161" s="11">
        <v>-0.783639991</v>
      </c>
      <c r="AR161" s="11">
        <v>-1.150872122</v>
      </c>
      <c r="AS161" s="13">
        <v>40.0</v>
      </c>
      <c r="AT161" s="13">
        <v>212.0</v>
      </c>
      <c r="AU161" s="13">
        <v>51.0</v>
      </c>
      <c r="AV161" s="15">
        <v>71.0</v>
      </c>
      <c r="AW161" s="15">
        <v>0.764</v>
      </c>
    </row>
    <row r="162">
      <c r="A162" s="13" t="s">
        <v>322</v>
      </c>
      <c r="B162" s="13">
        <v>20.0</v>
      </c>
      <c r="C162" s="13">
        <v>7.0</v>
      </c>
      <c r="D162" s="13">
        <v>13.0</v>
      </c>
      <c r="E162" s="13">
        <v>0.35</v>
      </c>
      <c r="F162" s="13">
        <v>-11.8</v>
      </c>
      <c r="G162" s="13">
        <v>-7.96</v>
      </c>
      <c r="H162" s="13">
        <v>6.0</v>
      </c>
      <c r="I162" s="13">
        <v>12.0</v>
      </c>
      <c r="J162" s="13">
        <v>4.0</v>
      </c>
      <c r="K162" s="13">
        <v>6.0</v>
      </c>
      <c r="L162" s="13">
        <v>3.0</v>
      </c>
      <c r="M162" s="13">
        <v>6.0</v>
      </c>
      <c r="N162" s="13">
        <v>1268.0</v>
      </c>
      <c r="O162" s="13">
        <v>1345.0</v>
      </c>
      <c r="P162" s="13">
        <v>63.4</v>
      </c>
      <c r="Q162" s="13">
        <v>67.3</v>
      </c>
      <c r="R162" s="13">
        <v>825.0</v>
      </c>
      <c r="S162" s="13">
        <v>439.0</v>
      </c>
      <c r="T162" s="13">
        <v>0.38</v>
      </c>
      <c r="U162" s="13">
        <v>1165.0</v>
      </c>
      <c r="V162" s="13">
        <v>324.0</v>
      </c>
      <c r="W162" s="13">
        <v>730.0</v>
      </c>
      <c r="X162" s="13">
        <v>115.0</v>
      </c>
      <c r="Y162" s="13">
        <v>435.0</v>
      </c>
      <c r="Z162" s="13">
        <v>275.0</v>
      </c>
      <c r="AA162" s="13">
        <v>413.0</v>
      </c>
      <c r="AB162" s="13">
        <v>0.44</v>
      </c>
      <c r="AC162" s="13">
        <v>0.26</v>
      </c>
      <c r="AD162" s="13">
        <v>0.67</v>
      </c>
      <c r="AE162" s="13">
        <v>237.0</v>
      </c>
      <c r="AF162" s="13">
        <v>724.0</v>
      </c>
      <c r="AG162" s="13">
        <v>453.0</v>
      </c>
      <c r="AH162" s="13">
        <v>288.0</v>
      </c>
      <c r="AI162" s="13">
        <v>1866.0</v>
      </c>
      <c r="AJ162" s="11">
        <v>0.68</v>
      </c>
      <c r="AK162" s="13">
        <v>253.0</v>
      </c>
      <c r="AL162" s="14">
        <v>311.0</v>
      </c>
      <c r="AM162" s="13">
        <v>-0.93188679</v>
      </c>
      <c r="AN162" s="13">
        <v>-0.77686655</v>
      </c>
      <c r="AO162" s="13">
        <v>-1.69868966</v>
      </c>
      <c r="AP162" s="11">
        <v>-1.027764995</v>
      </c>
      <c r="AQ162" s="11">
        <v>-0.833880727</v>
      </c>
      <c r="AR162" s="11">
        <v>-1.156667114</v>
      </c>
      <c r="AS162" s="13">
        <v>74.0</v>
      </c>
      <c r="AT162" s="13">
        <v>471.0</v>
      </c>
      <c r="AU162" s="13">
        <v>154.0</v>
      </c>
      <c r="AV162" s="15">
        <v>157.0</v>
      </c>
      <c r="AW162" s="15">
        <v>0.729</v>
      </c>
    </row>
    <row r="163">
      <c r="A163" s="13" t="s">
        <v>159</v>
      </c>
      <c r="B163" s="13">
        <v>21.0</v>
      </c>
      <c r="C163" s="13">
        <v>12.0</v>
      </c>
      <c r="D163" s="13">
        <v>9.0</v>
      </c>
      <c r="E163" s="13">
        <v>0.571</v>
      </c>
      <c r="F163" s="13">
        <v>-8.59</v>
      </c>
      <c r="G163" s="13">
        <v>-8.4</v>
      </c>
      <c r="H163" s="13">
        <v>10.0</v>
      </c>
      <c r="I163" s="13">
        <v>8.0</v>
      </c>
      <c r="J163" s="13">
        <v>6.0</v>
      </c>
      <c r="K163" s="13">
        <v>3.0</v>
      </c>
      <c r="L163" s="13">
        <v>6.0</v>
      </c>
      <c r="M163" s="13">
        <v>5.0</v>
      </c>
      <c r="N163" s="13">
        <v>1332.0</v>
      </c>
      <c r="O163" s="13">
        <v>1336.0</v>
      </c>
      <c r="P163" s="13">
        <v>63.4285714</v>
      </c>
      <c r="Q163" s="13">
        <v>63.6</v>
      </c>
      <c r="R163" s="13">
        <v>850.0</v>
      </c>
      <c r="S163" s="13">
        <v>475.0</v>
      </c>
      <c r="T163" s="13">
        <v>0.43</v>
      </c>
      <c r="U163" s="13">
        <v>1113.0</v>
      </c>
      <c r="V163" s="13">
        <v>333.0</v>
      </c>
      <c r="W163" s="13">
        <v>655.0</v>
      </c>
      <c r="X163" s="13">
        <v>142.0</v>
      </c>
      <c r="Y163" s="13">
        <v>458.0</v>
      </c>
      <c r="Z163" s="13">
        <v>240.0</v>
      </c>
      <c r="AA163" s="13">
        <v>351.0</v>
      </c>
      <c r="AB163" s="13">
        <v>0.51</v>
      </c>
      <c r="AC163" s="13">
        <v>0.31</v>
      </c>
      <c r="AD163" s="13">
        <v>0.68</v>
      </c>
      <c r="AE163" s="13">
        <v>229.0</v>
      </c>
      <c r="AF163" s="13">
        <v>736.0</v>
      </c>
      <c r="AG163" s="13">
        <v>370.0</v>
      </c>
      <c r="AH163" s="13">
        <v>303.0</v>
      </c>
      <c r="AI163" s="13">
        <v>1767.0</v>
      </c>
      <c r="AJ163" s="11">
        <v>0.754</v>
      </c>
      <c r="AK163" s="13">
        <v>158.0</v>
      </c>
      <c r="AL163" s="14">
        <v>255.0</v>
      </c>
      <c r="AM163" s="13">
        <v>-1.06744115</v>
      </c>
      <c r="AN163" s="13">
        <v>-0.9110888</v>
      </c>
      <c r="AO163" s="13">
        <v>-1.74435762</v>
      </c>
      <c r="AP163" s="11">
        <v>-0.989903258</v>
      </c>
      <c r="AQ163" s="11">
        <v>-0.778822259</v>
      </c>
      <c r="AR163" s="11">
        <v>-1.136338297</v>
      </c>
      <c r="AS163" s="13">
        <v>84.0</v>
      </c>
      <c r="AT163" s="13">
        <v>578.0</v>
      </c>
      <c r="AU163" s="13">
        <v>114.0</v>
      </c>
      <c r="AV163" s="15">
        <v>141.0</v>
      </c>
      <c r="AW163" s="15">
        <v>0.739</v>
      </c>
    </row>
    <row r="164">
      <c r="A164" s="13" t="s">
        <v>173</v>
      </c>
      <c r="B164" s="13">
        <v>27.0</v>
      </c>
      <c r="C164" s="13">
        <v>13.0</v>
      </c>
      <c r="D164" s="13">
        <v>14.0</v>
      </c>
      <c r="E164" s="13">
        <v>0.481</v>
      </c>
      <c r="F164" s="13">
        <v>8.69</v>
      </c>
      <c r="G164" s="13">
        <v>8.76</v>
      </c>
      <c r="H164" s="13">
        <v>8.0</v>
      </c>
      <c r="I164" s="13">
        <v>11.0</v>
      </c>
      <c r="J164" s="13">
        <v>7.0</v>
      </c>
      <c r="K164" s="13">
        <v>7.0</v>
      </c>
      <c r="L164" s="13">
        <v>6.0</v>
      </c>
      <c r="M164" s="13">
        <v>6.0</v>
      </c>
      <c r="N164" s="13">
        <v>1883.0</v>
      </c>
      <c r="O164" s="13">
        <v>1885.0</v>
      </c>
      <c r="P164" s="13">
        <v>69.7407407</v>
      </c>
      <c r="Q164" s="13">
        <v>69.8</v>
      </c>
      <c r="R164" s="13">
        <v>1085.0</v>
      </c>
      <c r="S164" s="13">
        <v>661.0</v>
      </c>
      <c r="T164" s="13">
        <v>0.45</v>
      </c>
      <c r="U164" s="13">
        <v>1484.0</v>
      </c>
      <c r="V164" s="13">
        <v>482.0</v>
      </c>
      <c r="W164" s="13">
        <v>929.0</v>
      </c>
      <c r="X164" s="13">
        <v>179.0</v>
      </c>
      <c r="Y164" s="13">
        <v>555.0</v>
      </c>
      <c r="Z164" s="13">
        <v>382.0</v>
      </c>
      <c r="AA164" s="13">
        <v>520.0</v>
      </c>
      <c r="AB164" s="13">
        <v>0.52</v>
      </c>
      <c r="AC164" s="13">
        <v>0.32</v>
      </c>
      <c r="AD164" s="13">
        <v>0.74</v>
      </c>
      <c r="AE164" s="13">
        <v>333.0</v>
      </c>
      <c r="AF164" s="13">
        <v>979.0</v>
      </c>
      <c r="AG164" s="13">
        <v>465.0</v>
      </c>
      <c r="AH164" s="13">
        <v>388.0</v>
      </c>
      <c r="AI164" s="13">
        <v>2392.0</v>
      </c>
      <c r="AJ164" s="11">
        <v>0.787</v>
      </c>
      <c r="AK164" s="13">
        <v>258.0</v>
      </c>
      <c r="AL164" s="14">
        <v>294.0</v>
      </c>
      <c r="AM164" s="13">
        <v>-1.08936227</v>
      </c>
      <c r="AN164" s="13">
        <v>-0.94775894</v>
      </c>
      <c r="AO164" s="13">
        <v>-1.87409422</v>
      </c>
      <c r="AP164" s="11">
        <v>-1.000192595</v>
      </c>
      <c r="AQ164" s="11">
        <v>-0.855309489</v>
      </c>
      <c r="AR164" s="11">
        <v>-1.191401487</v>
      </c>
      <c r="AS164" s="13">
        <v>100.0</v>
      </c>
      <c r="AT164" s="13">
        <v>721.0</v>
      </c>
      <c r="AU164" s="13">
        <v>137.0</v>
      </c>
      <c r="AV164" s="15">
        <v>157.0</v>
      </c>
      <c r="AW164" s="15">
        <v>0.79</v>
      </c>
    </row>
    <row r="165">
      <c r="A165" s="13" t="s">
        <v>68</v>
      </c>
      <c r="B165" s="13">
        <v>22.0</v>
      </c>
      <c r="C165" s="13">
        <v>15.0</v>
      </c>
      <c r="D165" s="13">
        <v>7.0</v>
      </c>
      <c r="E165" s="13">
        <v>0.682</v>
      </c>
      <c r="F165" s="13">
        <v>6.03</v>
      </c>
      <c r="G165" s="13">
        <v>-1.34</v>
      </c>
      <c r="H165" s="13">
        <v>9.0</v>
      </c>
      <c r="I165" s="13">
        <v>5.0</v>
      </c>
      <c r="J165" s="13">
        <v>9.0</v>
      </c>
      <c r="K165" s="13">
        <v>3.0</v>
      </c>
      <c r="L165" s="13">
        <v>6.0</v>
      </c>
      <c r="M165" s="13">
        <v>3.0</v>
      </c>
      <c r="N165" s="13">
        <v>1758.0</v>
      </c>
      <c r="O165" s="13">
        <v>1596.0</v>
      </c>
      <c r="P165" s="13">
        <v>79.9090909</v>
      </c>
      <c r="Q165" s="13">
        <v>72.5</v>
      </c>
      <c r="R165" s="13">
        <v>885.0</v>
      </c>
      <c r="S165" s="13">
        <v>656.0</v>
      </c>
      <c r="T165" s="13">
        <v>0.48</v>
      </c>
      <c r="U165" s="13">
        <v>1382.0</v>
      </c>
      <c r="V165" s="13">
        <v>452.0</v>
      </c>
      <c r="W165" s="13">
        <v>815.0</v>
      </c>
      <c r="X165" s="13">
        <v>204.0</v>
      </c>
      <c r="Y165" s="13">
        <v>567.0</v>
      </c>
      <c r="Z165" s="13">
        <v>242.0</v>
      </c>
      <c r="AA165" s="13">
        <v>334.0</v>
      </c>
      <c r="AB165" s="13">
        <v>0.55</v>
      </c>
      <c r="AC165" s="13">
        <v>0.36</v>
      </c>
      <c r="AD165" s="13">
        <v>0.73</v>
      </c>
      <c r="AE165" s="13">
        <v>349.0</v>
      </c>
      <c r="AF165" s="13">
        <v>778.0</v>
      </c>
      <c r="AG165" s="13">
        <v>333.0</v>
      </c>
      <c r="AH165" s="13">
        <v>263.0</v>
      </c>
      <c r="AI165" s="13">
        <v>1979.0</v>
      </c>
      <c r="AJ165" s="11">
        <v>0.888</v>
      </c>
      <c r="AK165" s="13">
        <v>183.0</v>
      </c>
      <c r="AL165" s="14">
        <v>321.0</v>
      </c>
      <c r="AM165" s="13">
        <v>-1.16445265</v>
      </c>
      <c r="AN165" s="13">
        <v>-1.05726766</v>
      </c>
      <c r="AO165" s="13">
        <v>-1.84841847</v>
      </c>
      <c r="AP165" s="11">
        <v>-1.04246509</v>
      </c>
      <c r="AQ165" s="11">
        <v>-0.904974635</v>
      </c>
      <c r="AR165" s="11">
        <v>-1.091493606</v>
      </c>
      <c r="AS165" s="13">
        <v>114.0</v>
      </c>
      <c r="AT165" s="13">
        <v>595.0</v>
      </c>
      <c r="AU165" s="13">
        <v>172.0</v>
      </c>
      <c r="AV165" s="15">
        <v>149.0</v>
      </c>
      <c r="AW165" s="15">
        <v>0.781</v>
      </c>
    </row>
    <row r="166">
      <c r="A166" s="13" t="s">
        <v>119</v>
      </c>
      <c r="B166" s="13">
        <v>20.0</v>
      </c>
      <c r="C166" s="13">
        <v>14.0</v>
      </c>
      <c r="D166" s="13">
        <v>6.0</v>
      </c>
      <c r="E166" s="13">
        <v>0.7</v>
      </c>
      <c r="F166" s="13">
        <v>-0.68</v>
      </c>
      <c r="G166" s="13">
        <v>-5.33</v>
      </c>
      <c r="H166" s="13">
        <v>10.0</v>
      </c>
      <c r="I166" s="13">
        <v>4.0</v>
      </c>
      <c r="J166" s="13">
        <v>5.0</v>
      </c>
      <c r="K166" s="13">
        <v>4.0</v>
      </c>
      <c r="L166" s="13">
        <v>9.0</v>
      </c>
      <c r="M166" s="13">
        <v>2.0</v>
      </c>
      <c r="N166" s="13">
        <v>1391.0</v>
      </c>
      <c r="O166" s="13">
        <v>1298.0</v>
      </c>
      <c r="P166" s="13">
        <v>69.55</v>
      </c>
      <c r="Q166" s="13">
        <v>64.9</v>
      </c>
      <c r="R166" s="13">
        <v>800.0</v>
      </c>
      <c r="S166" s="13">
        <v>483.0</v>
      </c>
      <c r="T166" s="13">
        <v>0.44</v>
      </c>
      <c r="U166" s="13">
        <v>1099.0</v>
      </c>
      <c r="V166" s="13">
        <v>344.0</v>
      </c>
      <c r="W166" s="13">
        <v>691.0</v>
      </c>
      <c r="X166" s="13">
        <v>139.0</v>
      </c>
      <c r="Y166" s="13">
        <v>408.0</v>
      </c>
      <c r="Z166" s="13">
        <v>286.0</v>
      </c>
      <c r="AA166" s="13">
        <v>402.0</v>
      </c>
      <c r="AB166" s="13">
        <v>0.5</v>
      </c>
      <c r="AC166" s="13">
        <v>0.34</v>
      </c>
      <c r="AD166" s="13">
        <v>0.71</v>
      </c>
      <c r="AE166" s="13">
        <v>219.0</v>
      </c>
      <c r="AF166" s="13">
        <v>730.0</v>
      </c>
      <c r="AG166" s="13">
        <v>336.0</v>
      </c>
      <c r="AH166" s="13">
        <v>258.0</v>
      </c>
      <c r="AI166" s="13">
        <v>1759.0</v>
      </c>
      <c r="AJ166" s="11">
        <v>0.791</v>
      </c>
      <c r="AK166" s="13">
        <v>175.0</v>
      </c>
      <c r="AL166" s="14">
        <v>245.0</v>
      </c>
      <c r="AM166" s="13">
        <v>-1.04525295</v>
      </c>
      <c r="AN166" s="13">
        <v>-1.00113461</v>
      </c>
      <c r="AO166" s="13">
        <v>-1.81497807</v>
      </c>
      <c r="AP166" s="11">
        <v>-0.969433899</v>
      </c>
      <c r="AQ166" s="11">
        <v>-0.830680527</v>
      </c>
      <c r="AR166" s="11">
        <v>-1.173385554</v>
      </c>
      <c r="AS166" s="13">
        <v>35.0</v>
      </c>
      <c r="AT166" s="13">
        <v>555.0</v>
      </c>
      <c r="AU166" s="13">
        <v>102.0</v>
      </c>
      <c r="AV166" s="15">
        <v>143.0</v>
      </c>
      <c r="AW166" s="15">
        <v>0.759</v>
      </c>
    </row>
    <row r="167">
      <c r="A167" s="13" t="s">
        <v>104</v>
      </c>
      <c r="B167" s="13">
        <v>30.0</v>
      </c>
      <c r="C167" s="13">
        <v>17.0</v>
      </c>
      <c r="D167" s="13">
        <v>13.0</v>
      </c>
      <c r="E167" s="13">
        <v>0.567</v>
      </c>
      <c r="F167" s="13">
        <v>14.82</v>
      </c>
      <c r="G167" s="13">
        <v>12.13</v>
      </c>
      <c r="H167" s="13">
        <v>9.0</v>
      </c>
      <c r="I167" s="13">
        <v>11.0</v>
      </c>
      <c r="J167" s="13">
        <v>11.0</v>
      </c>
      <c r="K167" s="13">
        <v>6.0</v>
      </c>
      <c r="L167" s="13">
        <v>4.0</v>
      </c>
      <c r="M167" s="13">
        <v>6.0</v>
      </c>
      <c r="N167" s="13">
        <v>2058.0</v>
      </c>
      <c r="O167" s="13">
        <v>1938.0</v>
      </c>
      <c r="P167" s="13">
        <v>68.6</v>
      </c>
      <c r="Q167" s="13">
        <v>64.6</v>
      </c>
      <c r="R167" s="13">
        <v>1200.0</v>
      </c>
      <c r="S167" s="13">
        <v>721.0</v>
      </c>
      <c r="T167" s="13">
        <v>0.46</v>
      </c>
      <c r="U167" s="13">
        <v>1576.0</v>
      </c>
      <c r="V167" s="13">
        <v>478.0</v>
      </c>
      <c r="W167" s="13">
        <v>895.0</v>
      </c>
      <c r="X167" s="13">
        <v>243.0</v>
      </c>
      <c r="Y167" s="13">
        <v>681.0</v>
      </c>
      <c r="Z167" s="13">
        <v>373.0</v>
      </c>
      <c r="AA167" s="13">
        <v>531.0</v>
      </c>
      <c r="AB167" s="13">
        <v>0.53</v>
      </c>
      <c r="AC167" s="13">
        <v>0.36</v>
      </c>
      <c r="AD167" s="13">
        <v>0.7</v>
      </c>
      <c r="AE167" s="13">
        <v>398.0</v>
      </c>
      <c r="AF167" s="13">
        <v>994.0</v>
      </c>
      <c r="AG167" s="13">
        <v>445.0</v>
      </c>
      <c r="AH167" s="13">
        <v>335.0</v>
      </c>
      <c r="AI167" s="13">
        <v>2442.0</v>
      </c>
      <c r="AJ167" s="11">
        <v>0.843</v>
      </c>
      <c r="AK167" s="13">
        <v>191.0</v>
      </c>
      <c r="AL167" s="14">
        <v>332.0</v>
      </c>
      <c r="AM167" s="13">
        <v>-1.12136208</v>
      </c>
      <c r="AN167" s="13">
        <v>-1.04856897</v>
      </c>
      <c r="AO167" s="13">
        <v>-1.7920318</v>
      </c>
      <c r="AP167" s="11">
        <v>-0.989380237</v>
      </c>
      <c r="AQ167" s="11">
        <v>-0.854246458</v>
      </c>
      <c r="AR167" s="11">
        <v>-1.16034126</v>
      </c>
      <c r="AS167" s="13">
        <v>102.0</v>
      </c>
      <c r="AT167" s="13">
        <v>803.0</v>
      </c>
      <c r="AU167" s="13">
        <v>149.0</v>
      </c>
      <c r="AV167" s="15">
        <v>183.0</v>
      </c>
      <c r="AW167" s="15">
        <v>0.781</v>
      </c>
    </row>
    <row r="168">
      <c r="A168" s="13" t="s">
        <v>209</v>
      </c>
      <c r="B168" s="13">
        <v>23.0</v>
      </c>
      <c r="C168" s="13">
        <v>11.0</v>
      </c>
      <c r="D168" s="13">
        <v>12.0</v>
      </c>
      <c r="E168" s="13">
        <v>0.478</v>
      </c>
      <c r="F168" s="13">
        <v>-5.71</v>
      </c>
      <c r="G168" s="13">
        <v>-3.28</v>
      </c>
      <c r="H168" s="13">
        <v>7.0</v>
      </c>
      <c r="I168" s="13">
        <v>8.0</v>
      </c>
      <c r="J168" s="13">
        <v>3.0</v>
      </c>
      <c r="K168" s="13">
        <v>4.0</v>
      </c>
      <c r="L168" s="13">
        <v>6.0</v>
      </c>
      <c r="M168" s="13">
        <v>6.0</v>
      </c>
      <c r="N168" s="13">
        <v>1575.0</v>
      </c>
      <c r="O168" s="13">
        <v>1631.0</v>
      </c>
      <c r="P168" s="13">
        <v>68.4782609</v>
      </c>
      <c r="Q168" s="13">
        <v>70.9</v>
      </c>
      <c r="R168" s="13">
        <v>920.0</v>
      </c>
      <c r="S168" s="13">
        <v>560.0</v>
      </c>
      <c r="T168" s="13">
        <v>0.45</v>
      </c>
      <c r="U168" s="13">
        <v>1240.0</v>
      </c>
      <c r="V168" s="13">
        <v>410.0</v>
      </c>
      <c r="W168" s="13">
        <v>807.0</v>
      </c>
      <c r="X168" s="13">
        <v>150.0</v>
      </c>
      <c r="Y168" s="13">
        <v>433.0</v>
      </c>
      <c r="Z168" s="13">
        <v>305.0</v>
      </c>
      <c r="AA168" s="13">
        <v>461.0</v>
      </c>
      <c r="AB168" s="13">
        <v>0.51</v>
      </c>
      <c r="AC168" s="13">
        <v>0.35</v>
      </c>
      <c r="AD168" s="13">
        <v>0.66</v>
      </c>
      <c r="AE168" s="13">
        <v>267.0</v>
      </c>
      <c r="AF168" s="13">
        <v>794.0</v>
      </c>
      <c r="AG168" s="13">
        <v>469.0</v>
      </c>
      <c r="AH168" s="13">
        <v>334.0</v>
      </c>
      <c r="AI168" s="13">
        <v>2035.0</v>
      </c>
      <c r="AJ168" s="11">
        <v>0.774</v>
      </c>
      <c r="AK168" s="13">
        <v>201.0</v>
      </c>
      <c r="AL168" s="14">
        <v>260.0</v>
      </c>
      <c r="AM168" s="13">
        <v>-1.06672219</v>
      </c>
      <c r="AN168" s="13">
        <v>-1.01798459</v>
      </c>
      <c r="AO168" s="13">
        <v>-1.68783627</v>
      </c>
      <c r="AP168" s="11">
        <v>-1.068127363</v>
      </c>
      <c r="AQ168" s="11">
        <v>-0.798603295</v>
      </c>
      <c r="AR168" s="11">
        <v>-1.174673819</v>
      </c>
      <c r="AS168" s="13">
        <v>89.0</v>
      </c>
      <c r="AT168" s="13">
        <v>593.0</v>
      </c>
      <c r="AU168" s="13">
        <v>115.0</v>
      </c>
      <c r="AV168" s="15">
        <v>145.0</v>
      </c>
      <c r="AW168" s="15">
        <v>0.785</v>
      </c>
    </row>
    <row r="169">
      <c r="A169" s="13" t="s">
        <v>207</v>
      </c>
      <c r="B169" s="13">
        <v>15.0</v>
      </c>
      <c r="C169" s="13">
        <v>8.0</v>
      </c>
      <c r="D169" s="13">
        <v>7.0</v>
      </c>
      <c r="E169" s="13">
        <v>0.533</v>
      </c>
      <c r="F169" s="13">
        <v>5.12</v>
      </c>
      <c r="G169" s="13">
        <v>1.39</v>
      </c>
      <c r="H169" s="13">
        <v>6.0</v>
      </c>
      <c r="I169" s="13">
        <v>4.0</v>
      </c>
      <c r="J169" s="13">
        <v>4.0</v>
      </c>
      <c r="K169" s="13">
        <v>3.0</v>
      </c>
      <c r="L169" s="13">
        <v>3.0</v>
      </c>
      <c r="M169" s="13">
        <v>3.0</v>
      </c>
      <c r="N169" s="13">
        <v>1151.0</v>
      </c>
      <c r="O169" s="13">
        <v>1095.0</v>
      </c>
      <c r="P169" s="13">
        <v>76.7333333</v>
      </c>
      <c r="Q169" s="13">
        <v>73.0</v>
      </c>
      <c r="R169" s="13">
        <v>615.0</v>
      </c>
      <c r="S169" s="13">
        <v>394.0</v>
      </c>
      <c r="T169" s="13">
        <v>0.43</v>
      </c>
      <c r="U169" s="13">
        <v>920.0</v>
      </c>
      <c r="V169" s="13">
        <v>262.0</v>
      </c>
      <c r="W169" s="13">
        <v>515.0</v>
      </c>
      <c r="X169" s="13">
        <v>132.0</v>
      </c>
      <c r="Y169" s="13">
        <v>405.0</v>
      </c>
      <c r="Z169" s="13">
        <v>231.0</v>
      </c>
      <c r="AA169" s="13">
        <v>315.0</v>
      </c>
      <c r="AB169" s="13">
        <v>0.51</v>
      </c>
      <c r="AC169" s="13">
        <v>0.33</v>
      </c>
      <c r="AD169" s="13">
        <v>0.73</v>
      </c>
      <c r="AE169" s="13">
        <v>224.0</v>
      </c>
      <c r="AF169" s="13">
        <v>517.0</v>
      </c>
      <c r="AG169" s="13">
        <v>261.0</v>
      </c>
      <c r="AH169" s="13">
        <v>181.0</v>
      </c>
      <c r="AI169" s="13">
        <v>1416.0</v>
      </c>
      <c r="AJ169" s="11">
        <v>0.813</v>
      </c>
      <c r="AK169" s="13">
        <v>136.0</v>
      </c>
      <c r="AL169" s="14">
        <v>221.0</v>
      </c>
      <c r="AM169" s="13">
        <v>-1.06815694</v>
      </c>
      <c r="AN169" s="13">
        <v>-0.95776012</v>
      </c>
      <c r="AO169" s="13">
        <v>-1.87082354</v>
      </c>
      <c r="AP169" s="11">
        <v>-1.113143273</v>
      </c>
      <c r="AQ169" s="11">
        <v>-0.853845027</v>
      </c>
      <c r="AR169" s="11">
        <v>-1.109695687</v>
      </c>
      <c r="AS169" s="13">
        <v>61.0</v>
      </c>
      <c r="AT169" s="13">
        <v>381.0</v>
      </c>
      <c r="AU169" s="13">
        <v>110.0</v>
      </c>
      <c r="AV169" s="15">
        <v>111.0</v>
      </c>
      <c r="AW169" s="15">
        <v>0.785</v>
      </c>
    </row>
    <row r="170">
      <c r="A170" s="13" t="s">
        <v>55</v>
      </c>
      <c r="B170" s="13">
        <v>24.0</v>
      </c>
      <c r="C170" s="13">
        <v>10.0</v>
      </c>
      <c r="D170" s="13">
        <v>14.0</v>
      </c>
      <c r="E170" s="13">
        <v>0.417</v>
      </c>
      <c r="F170" s="13">
        <v>-18.3</v>
      </c>
      <c r="G170" s="13">
        <v>-11.4</v>
      </c>
      <c r="H170" s="13">
        <v>4.0</v>
      </c>
      <c r="I170" s="13">
        <v>11.0</v>
      </c>
      <c r="J170" s="13">
        <v>7.0</v>
      </c>
      <c r="K170" s="13">
        <v>5.0</v>
      </c>
      <c r="L170" s="13">
        <v>3.0</v>
      </c>
      <c r="M170" s="13">
        <v>8.0</v>
      </c>
      <c r="N170" s="13">
        <v>1927.0</v>
      </c>
      <c r="O170" s="13">
        <v>1722.0</v>
      </c>
      <c r="P170" s="13">
        <v>80.2916667</v>
      </c>
      <c r="Q170" s="13">
        <v>71.8</v>
      </c>
      <c r="R170" s="13">
        <v>960.0</v>
      </c>
      <c r="S170" s="13">
        <v>718.0</v>
      </c>
      <c r="T170" s="13">
        <v>0.49</v>
      </c>
      <c r="U170" s="13">
        <v>1456.0</v>
      </c>
      <c r="V170" s="13">
        <v>514.0</v>
      </c>
      <c r="W170" s="13">
        <v>930.0</v>
      </c>
      <c r="X170" s="13">
        <v>204.0</v>
      </c>
      <c r="Y170" s="13">
        <v>526.0</v>
      </c>
      <c r="Z170" s="13">
        <v>287.0</v>
      </c>
      <c r="AA170" s="13">
        <v>417.0</v>
      </c>
      <c r="AB170" s="13">
        <v>0.55</v>
      </c>
      <c r="AC170" s="13">
        <v>0.39</v>
      </c>
      <c r="AD170" s="13">
        <v>0.69</v>
      </c>
      <c r="AE170" s="13">
        <v>443.0</v>
      </c>
      <c r="AF170" s="13">
        <v>896.0</v>
      </c>
      <c r="AG170" s="13">
        <v>410.0</v>
      </c>
      <c r="AH170" s="13">
        <v>359.0</v>
      </c>
      <c r="AI170" s="13">
        <v>2232.0</v>
      </c>
      <c r="AJ170" s="11">
        <v>0.863</v>
      </c>
      <c r="AK170" s="13">
        <v>255.0</v>
      </c>
      <c r="AL170" s="14">
        <v>367.0</v>
      </c>
      <c r="AM170" s="13">
        <v>-1.16043595</v>
      </c>
      <c r="AN170" s="13">
        <v>-1.13967826</v>
      </c>
      <c r="AO170" s="13">
        <v>-1.75580889</v>
      </c>
      <c r="AP170" s="11">
        <v>-1.079807206</v>
      </c>
      <c r="AQ170" s="11">
        <v>-0.910065275</v>
      </c>
      <c r="AR170" s="11">
        <v>-1.091603805</v>
      </c>
      <c r="AS170" s="13">
        <v>49.0</v>
      </c>
      <c r="AT170" s="13">
        <v>641.0</v>
      </c>
      <c r="AU170" s="13">
        <v>172.0</v>
      </c>
      <c r="AV170" s="15">
        <v>195.0</v>
      </c>
      <c r="AW170" s="15">
        <v>0.786</v>
      </c>
    </row>
    <row r="171">
      <c r="A171" s="13" t="s">
        <v>75</v>
      </c>
      <c r="B171" s="13">
        <v>25.0</v>
      </c>
      <c r="C171" s="13">
        <v>17.0</v>
      </c>
      <c r="D171" s="13">
        <v>8.0</v>
      </c>
      <c r="E171" s="13">
        <v>0.68</v>
      </c>
      <c r="F171" s="13">
        <v>12.84</v>
      </c>
      <c r="G171" s="13">
        <v>3.56</v>
      </c>
      <c r="H171" s="13">
        <v>11.0</v>
      </c>
      <c r="I171" s="13">
        <v>4.0</v>
      </c>
      <c r="J171" s="13">
        <v>10.0</v>
      </c>
      <c r="K171" s="13">
        <v>1.0</v>
      </c>
      <c r="L171" s="13">
        <v>4.0</v>
      </c>
      <c r="M171" s="13">
        <v>3.0</v>
      </c>
      <c r="N171" s="13">
        <v>1801.0</v>
      </c>
      <c r="O171" s="13">
        <v>1569.0</v>
      </c>
      <c r="P171" s="13">
        <v>72.04</v>
      </c>
      <c r="Q171" s="13">
        <v>62.8</v>
      </c>
      <c r="R171" s="13">
        <v>1000.0</v>
      </c>
      <c r="S171" s="13">
        <v>653.0</v>
      </c>
      <c r="T171" s="13">
        <v>0.44</v>
      </c>
      <c r="U171" s="13">
        <v>1483.0</v>
      </c>
      <c r="V171" s="13">
        <v>464.0</v>
      </c>
      <c r="W171" s="13">
        <v>952.0</v>
      </c>
      <c r="X171" s="13">
        <v>189.0</v>
      </c>
      <c r="Y171" s="13">
        <v>531.0</v>
      </c>
      <c r="Z171" s="13">
        <v>306.0</v>
      </c>
      <c r="AA171" s="13">
        <v>497.0</v>
      </c>
      <c r="AB171" s="13">
        <v>0.49</v>
      </c>
      <c r="AC171" s="13">
        <v>0.36</v>
      </c>
      <c r="AD171" s="13">
        <v>0.62</v>
      </c>
      <c r="AE171" s="13">
        <v>402.0</v>
      </c>
      <c r="AF171" s="13">
        <v>1001.0</v>
      </c>
      <c r="AG171" s="13">
        <v>478.0</v>
      </c>
      <c r="AH171" s="13">
        <v>400.0</v>
      </c>
      <c r="AI171" s="13">
        <v>2380.0</v>
      </c>
      <c r="AJ171" s="11">
        <v>0.757</v>
      </c>
      <c r="AK171" s="13">
        <v>309.0</v>
      </c>
      <c r="AL171" s="14">
        <v>401.0</v>
      </c>
      <c r="AM171" s="13">
        <v>-1.02334492</v>
      </c>
      <c r="AN171" s="13">
        <v>-1.04593603</v>
      </c>
      <c r="AO171" s="13">
        <v>-1.57071155</v>
      </c>
      <c r="AP171" s="11">
        <v>-1.013544066</v>
      </c>
      <c r="AQ171" s="11">
        <v>-0.690371144</v>
      </c>
      <c r="AR171" s="11">
        <v>-1.116292113</v>
      </c>
      <c r="AS171" s="13">
        <v>119.0</v>
      </c>
      <c r="AT171" s="13">
        <v>692.0</v>
      </c>
      <c r="AU171" s="13">
        <v>224.0</v>
      </c>
      <c r="AV171" s="15">
        <v>177.0</v>
      </c>
      <c r="AW171" s="15">
        <v>0.687</v>
      </c>
    </row>
    <row r="172">
      <c r="A172" s="13" t="s">
        <v>114</v>
      </c>
      <c r="B172" s="13">
        <v>29.0</v>
      </c>
      <c r="C172" s="13">
        <v>18.0</v>
      </c>
      <c r="D172" s="13">
        <v>11.0</v>
      </c>
      <c r="E172" s="13">
        <v>0.621</v>
      </c>
      <c r="F172" s="13">
        <v>1.47</v>
      </c>
      <c r="G172" s="13">
        <v>-1.42</v>
      </c>
      <c r="H172" s="13">
        <v>8.0</v>
      </c>
      <c r="I172" s="13">
        <v>9.0</v>
      </c>
      <c r="J172" s="13">
        <v>9.0</v>
      </c>
      <c r="K172" s="13">
        <v>4.0</v>
      </c>
      <c r="L172" s="13">
        <v>6.0</v>
      </c>
      <c r="M172" s="13">
        <v>6.0</v>
      </c>
      <c r="N172" s="13">
        <v>2225.0</v>
      </c>
      <c r="O172" s="13">
        <v>2082.0</v>
      </c>
      <c r="P172" s="13">
        <v>76.7241379</v>
      </c>
      <c r="Q172" s="13">
        <v>71.8</v>
      </c>
      <c r="R172" s="13">
        <v>1180.0</v>
      </c>
      <c r="S172" s="13">
        <v>832.0</v>
      </c>
      <c r="T172" s="13">
        <v>0.48</v>
      </c>
      <c r="U172" s="13">
        <v>1738.0</v>
      </c>
      <c r="V172" s="13">
        <v>582.0</v>
      </c>
      <c r="W172" s="13">
        <v>1065.0</v>
      </c>
      <c r="X172" s="13">
        <v>250.0</v>
      </c>
      <c r="Y172" s="13">
        <v>673.0</v>
      </c>
      <c r="Z172" s="13">
        <v>311.0</v>
      </c>
      <c r="AA172" s="13">
        <v>433.0</v>
      </c>
      <c r="AB172" s="13">
        <v>0.55</v>
      </c>
      <c r="AC172" s="13">
        <v>0.37</v>
      </c>
      <c r="AD172" s="13">
        <v>0.72</v>
      </c>
      <c r="AE172" s="13">
        <v>479.0</v>
      </c>
      <c r="AF172" s="13">
        <v>1053.0</v>
      </c>
      <c r="AG172" s="13">
        <v>445.0</v>
      </c>
      <c r="AH172" s="13">
        <v>373.0</v>
      </c>
      <c r="AI172" s="13">
        <v>2544.0</v>
      </c>
      <c r="AJ172" s="11">
        <v>0.875</v>
      </c>
      <c r="AK172" s="13">
        <v>252.0</v>
      </c>
      <c r="AL172" s="14">
        <v>350.0</v>
      </c>
      <c r="AM172" s="13">
        <v>-1.14739878</v>
      </c>
      <c r="AN172" s="13">
        <v>-1.09159813</v>
      </c>
      <c r="AO172" s="13">
        <v>-1.83233085</v>
      </c>
      <c r="AP172" s="11">
        <v>-1.118974406</v>
      </c>
      <c r="AQ172" s="11">
        <v>-0.802790375</v>
      </c>
      <c r="AR172" s="11">
        <v>-1.155148514</v>
      </c>
      <c r="AS172" s="13">
        <v>86.0</v>
      </c>
      <c r="AT172" s="13">
        <v>801.0</v>
      </c>
      <c r="AU172" s="13">
        <v>200.0</v>
      </c>
      <c r="AV172" s="15">
        <v>150.0</v>
      </c>
      <c r="AW172" s="15">
        <v>0.81</v>
      </c>
    </row>
    <row r="173">
      <c r="A173" s="13" t="s">
        <v>120</v>
      </c>
      <c r="B173" s="13">
        <v>18.0</v>
      </c>
      <c r="C173" s="13">
        <v>9.0</v>
      </c>
      <c r="D173" s="13">
        <v>9.0</v>
      </c>
      <c r="E173" s="13">
        <v>0.5</v>
      </c>
      <c r="F173" s="13">
        <v>-8.12</v>
      </c>
      <c r="G173" s="13">
        <v>-7.73</v>
      </c>
      <c r="H173" s="13">
        <v>9.0</v>
      </c>
      <c r="I173" s="13">
        <v>9.0</v>
      </c>
      <c r="J173" s="13">
        <v>6.0</v>
      </c>
      <c r="K173" s="13">
        <v>3.0</v>
      </c>
      <c r="L173" s="13">
        <v>3.0</v>
      </c>
      <c r="M173" s="13">
        <v>6.0</v>
      </c>
      <c r="N173" s="13">
        <v>1193.0</v>
      </c>
      <c r="O173" s="13">
        <v>1200.0</v>
      </c>
      <c r="P173" s="13">
        <v>66.2777778</v>
      </c>
      <c r="Q173" s="13">
        <v>66.7</v>
      </c>
      <c r="R173" s="13">
        <v>725.0</v>
      </c>
      <c r="S173" s="13">
        <v>434.0</v>
      </c>
      <c r="T173" s="13">
        <v>0.45</v>
      </c>
      <c r="U173" s="13">
        <v>967.0</v>
      </c>
      <c r="V173" s="13">
        <v>308.0</v>
      </c>
      <c r="W173" s="13">
        <v>569.0</v>
      </c>
      <c r="X173" s="13">
        <v>126.0</v>
      </c>
      <c r="Y173" s="13">
        <v>398.0</v>
      </c>
      <c r="Z173" s="13">
        <v>199.0</v>
      </c>
      <c r="AA173" s="13">
        <v>300.0</v>
      </c>
      <c r="AB173" s="13">
        <v>0.54</v>
      </c>
      <c r="AC173" s="13">
        <v>0.32</v>
      </c>
      <c r="AD173" s="13">
        <v>0.66</v>
      </c>
      <c r="AE173" s="13">
        <v>216.0</v>
      </c>
      <c r="AF173" s="13">
        <v>556.0</v>
      </c>
      <c r="AG173" s="13">
        <v>305.0</v>
      </c>
      <c r="AH173" s="13">
        <v>245.0</v>
      </c>
      <c r="AI173" s="13">
        <v>1512.0</v>
      </c>
      <c r="AJ173" s="11">
        <v>0.789</v>
      </c>
      <c r="AK173" s="13">
        <v>124.0</v>
      </c>
      <c r="AL173" s="14">
        <v>269.0</v>
      </c>
      <c r="AM173" s="13">
        <v>-1.13652621</v>
      </c>
      <c r="AN173" s="13">
        <v>-0.93030491</v>
      </c>
      <c r="AO173" s="13">
        <v>-1.69224493</v>
      </c>
      <c r="AP173" s="11">
        <v>-1.007067954</v>
      </c>
      <c r="AQ173" s="11">
        <v>-0.868652889</v>
      </c>
      <c r="AR173" s="11">
        <v>-1.1555159</v>
      </c>
      <c r="AS173" s="13">
        <v>68.0</v>
      </c>
      <c r="AT173" s="13">
        <v>432.0</v>
      </c>
      <c r="AU173" s="13">
        <v>144.0</v>
      </c>
      <c r="AV173" s="15">
        <v>125.0</v>
      </c>
      <c r="AW173" s="15">
        <v>0.746</v>
      </c>
    </row>
    <row r="174">
      <c r="A174" s="13" t="s">
        <v>337</v>
      </c>
      <c r="B174" s="13">
        <v>27.0</v>
      </c>
      <c r="C174" s="13">
        <v>10.0</v>
      </c>
      <c r="D174" s="13">
        <v>17.0</v>
      </c>
      <c r="E174" s="13">
        <v>0.37</v>
      </c>
      <c r="F174" s="13">
        <v>3.46</v>
      </c>
      <c r="G174" s="13">
        <v>7.98</v>
      </c>
      <c r="H174" s="13">
        <v>4.0</v>
      </c>
      <c r="I174" s="13">
        <v>15.0</v>
      </c>
      <c r="J174" s="13">
        <v>7.0</v>
      </c>
      <c r="K174" s="13">
        <v>8.0</v>
      </c>
      <c r="L174" s="13">
        <v>1.0</v>
      </c>
      <c r="M174" s="13">
        <v>8.0</v>
      </c>
      <c r="N174" s="13">
        <v>1794.0</v>
      </c>
      <c r="O174" s="13">
        <v>1916.0</v>
      </c>
      <c r="P174" s="13">
        <v>66.4444444</v>
      </c>
      <c r="Q174" s="13">
        <v>71.0</v>
      </c>
      <c r="R174" s="13">
        <v>1085.0</v>
      </c>
      <c r="S174" s="13">
        <v>647.0</v>
      </c>
      <c r="T174" s="13">
        <v>0.43</v>
      </c>
      <c r="U174" s="13">
        <v>1524.0</v>
      </c>
      <c r="V174" s="13">
        <v>497.0</v>
      </c>
      <c r="W174" s="13">
        <v>1016.0</v>
      </c>
      <c r="X174" s="13">
        <v>150.0</v>
      </c>
      <c r="Y174" s="13">
        <v>508.0</v>
      </c>
      <c r="Z174" s="13">
        <v>350.0</v>
      </c>
      <c r="AA174" s="13">
        <v>500.0</v>
      </c>
      <c r="AB174" s="13">
        <v>0.49</v>
      </c>
      <c r="AC174" s="13">
        <v>0.3</v>
      </c>
      <c r="AD174" s="13">
        <v>0.7</v>
      </c>
      <c r="AE174" s="13">
        <v>305.0</v>
      </c>
      <c r="AF174" s="13">
        <v>944.0</v>
      </c>
      <c r="AG174" s="13">
        <v>333.0</v>
      </c>
      <c r="AH174" s="13">
        <v>340.0</v>
      </c>
      <c r="AI174" s="13">
        <v>2364.0</v>
      </c>
      <c r="AJ174" s="11">
        <v>0.759</v>
      </c>
      <c r="AK174" s="13">
        <v>257.0</v>
      </c>
      <c r="AL174" s="14">
        <v>331.0</v>
      </c>
      <c r="AM174" s="13">
        <v>-1.02707861</v>
      </c>
      <c r="AN174" s="13">
        <v>-0.86769159</v>
      </c>
      <c r="AO174" s="13">
        <v>-1.78578611</v>
      </c>
      <c r="AP174" s="11">
        <v>-1.084938365</v>
      </c>
      <c r="AQ174" s="11">
        <v>-0.954038765</v>
      </c>
      <c r="AR174" s="11">
        <v>-1.154832641</v>
      </c>
      <c r="AS174" s="13">
        <v>104.0</v>
      </c>
      <c r="AT174" s="13">
        <v>687.0</v>
      </c>
      <c r="AU174" s="13">
        <v>179.0</v>
      </c>
      <c r="AV174" s="15">
        <v>152.0</v>
      </c>
      <c r="AW174" s="15">
        <v>0.848</v>
      </c>
    </row>
    <row r="175">
      <c r="A175" s="13" t="s">
        <v>217</v>
      </c>
      <c r="B175" s="13">
        <v>23.0</v>
      </c>
      <c r="C175" s="13">
        <v>12.0</v>
      </c>
      <c r="D175" s="13">
        <v>11.0</v>
      </c>
      <c r="E175" s="13">
        <v>0.522</v>
      </c>
      <c r="F175" s="13">
        <v>-2.15</v>
      </c>
      <c r="G175" s="13">
        <v>-2.2</v>
      </c>
      <c r="H175" s="13">
        <v>9.0</v>
      </c>
      <c r="I175" s="13">
        <v>8.0</v>
      </c>
      <c r="J175" s="13">
        <v>7.0</v>
      </c>
      <c r="K175" s="13">
        <v>4.0</v>
      </c>
      <c r="L175" s="13">
        <v>5.0</v>
      </c>
      <c r="M175" s="13">
        <v>6.0</v>
      </c>
      <c r="N175" s="13">
        <v>1663.0</v>
      </c>
      <c r="O175" s="13">
        <v>1647.0</v>
      </c>
      <c r="P175" s="13">
        <v>72.3043478</v>
      </c>
      <c r="Q175" s="13">
        <v>71.6</v>
      </c>
      <c r="R175" s="13">
        <v>925.0</v>
      </c>
      <c r="S175" s="13">
        <v>598.0</v>
      </c>
      <c r="T175" s="13">
        <v>0.44</v>
      </c>
      <c r="U175" s="13">
        <v>1370.0</v>
      </c>
      <c r="V175" s="13">
        <v>401.0</v>
      </c>
      <c r="W175" s="13">
        <v>829.0</v>
      </c>
      <c r="X175" s="13">
        <v>197.0</v>
      </c>
      <c r="Y175" s="13">
        <v>541.0</v>
      </c>
      <c r="Z175" s="13">
        <v>270.0</v>
      </c>
      <c r="AA175" s="13">
        <v>348.0</v>
      </c>
      <c r="AB175" s="13">
        <v>0.48</v>
      </c>
      <c r="AC175" s="13">
        <v>0.36</v>
      </c>
      <c r="AD175" s="13">
        <v>0.78</v>
      </c>
      <c r="AE175" s="13">
        <v>278.0</v>
      </c>
      <c r="AF175" s="13">
        <v>797.0</v>
      </c>
      <c r="AG175" s="13">
        <v>388.0</v>
      </c>
      <c r="AH175" s="13">
        <v>248.0</v>
      </c>
      <c r="AI175" s="13">
        <v>1966.0</v>
      </c>
      <c r="AJ175" s="11">
        <v>0.846</v>
      </c>
      <c r="AK175" s="13">
        <v>226.0</v>
      </c>
      <c r="AL175" s="14">
        <v>282.0</v>
      </c>
      <c r="AM175" s="13">
        <v>-1.01561907</v>
      </c>
      <c r="AN175" s="13">
        <v>-1.07005673</v>
      </c>
      <c r="AO175" s="13">
        <v>-1.97931958</v>
      </c>
      <c r="AP175" s="11">
        <v>-1.118230919</v>
      </c>
      <c r="AQ175" s="11">
        <v>-0.89931443</v>
      </c>
      <c r="AR175" s="11">
        <v>-1.161277019</v>
      </c>
      <c r="AS175" s="13">
        <v>58.0</v>
      </c>
      <c r="AT175" s="13">
        <v>571.0</v>
      </c>
      <c r="AU175" s="13">
        <v>103.0</v>
      </c>
      <c r="AV175" s="15">
        <v>179.0</v>
      </c>
      <c r="AW175" s="15">
        <v>0.833</v>
      </c>
    </row>
    <row r="176">
      <c r="A176" s="13" t="s">
        <v>256</v>
      </c>
      <c r="B176" s="13">
        <v>28.0</v>
      </c>
      <c r="C176" s="13">
        <v>15.0</v>
      </c>
      <c r="D176" s="13">
        <v>13.0</v>
      </c>
      <c r="E176" s="13">
        <v>0.536</v>
      </c>
      <c r="F176" s="13">
        <v>10.15</v>
      </c>
      <c r="G176" s="13">
        <v>11.83</v>
      </c>
      <c r="H176" s="13">
        <v>9.0</v>
      </c>
      <c r="I176" s="13">
        <v>11.0</v>
      </c>
      <c r="J176" s="13">
        <v>12.0</v>
      </c>
      <c r="K176" s="13">
        <v>3.0</v>
      </c>
      <c r="L176" s="13">
        <v>3.0</v>
      </c>
      <c r="M176" s="13">
        <v>8.0</v>
      </c>
      <c r="N176" s="13">
        <v>1944.0</v>
      </c>
      <c r="O176" s="13">
        <v>1991.0</v>
      </c>
      <c r="P176" s="13">
        <v>69.4285714</v>
      </c>
      <c r="Q176" s="13">
        <v>71.1</v>
      </c>
      <c r="R176" s="13">
        <v>1125.0</v>
      </c>
      <c r="S176" s="13">
        <v>697.0</v>
      </c>
      <c r="T176" s="13">
        <v>0.43</v>
      </c>
      <c r="U176" s="13">
        <v>1635.0</v>
      </c>
      <c r="V176" s="13">
        <v>519.0</v>
      </c>
      <c r="W176" s="13">
        <v>1080.0</v>
      </c>
      <c r="X176" s="13">
        <v>178.0</v>
      </c>
      <c r="Y176" s="13">
        <v>555.0</v>
      </c>
      <c r="Z176" s="13">
        <v>372.0</v>
      </c>
      <c r="AA176" s="13">
        <v>512.0</v>
      </c>
      <c r="AB176" s="13">
        <v>0.48</v>
      </c>
      <c r="AC176" s="13">
        <v>0.32</v>
      </c>
      <c r="AD176" s="13">
        <v>0.73</v>
      </c>
      <c r="AE176" s="13">
        <v>444.0</v>
      </c>
      <c r="AF176" s="13">
        <v>1048.0</v>
      </c>
      <c r="AG176" s="13">
        <v>554.0</v>
      </c>
      <c r="AH176" s="13">
        <v>364.0</v>
      </c>
      <c r="AI176" s="13">
        <v>2511.0</v>
      </c>
      <c r="AJ176" s="11">
        <v>0.774</v>
      </c>
      <c r="AK176" s="13">
        <v>304.0</v>
      </c>
      <c r="AL176" s="14">
        <v>295.0</v>
      </c>
      <c r="AM176" s="13">
        <v>-1.00898476</v>
      </c>
      <c r="AN176" s="13">
        <v>-0.94246419</v>
      </c>
      <c r="AO176" s="13">
        <v>-1.85355032</v>
      </c>
      <c r="AP176" s="11">
        <v>-1.048213961</v>
      </c>
      <c r="AQ176" s="11">
        <v>-0.810494906</v>
      </c>
      <c r="AR176" s="11">
        <v>-1.174163625</v>
      </c>
      <c r="AS176" s="13">
        <v>132.0</v>
      </c>
      <c r="AT176" s="13">
        <v>744.0</v>
      </c>
      <c r="AU176" s="13">
        <v>125.0</v>
      </c>
      <c r="AV176" s="15">
        <v>170.0</v>
      </c>
      <c r="AW176" s="15">
        <v>0.79</v>
      </c>
    </row>
    <row r="177">
      <c r="A177" s="13" t="s">
        <v>34</v>
      </c>
      <c r="B177" s="13">
        <v>25.0</v>
      </c>
      <c r="C177" s="13">
        <v>21.0</v>
      </c>
      <c r="D177" s="13">
        <v>4.0</v>
      </c>
      <c r="E177" s="13">
        <v>0.84</v>
      </c>
      <c r="F177" s="13">
        <v>22.16</v>
      </c>
      <c r="G177" s="13">
        <v>11.08</v>
      </c>
      <c r="H177" s="13">
        <v>14.0</v>
      </c>
      <c r="I177" s="13">
        <v>3.0</v>
      </c>
      <c r="J177" s="13">
        <v>13.0</v>
      </c>
      <c r="K177" s="13">
        <v>1.0</v>
      </c>
      <c r="L177" s="13">
        <v>6.0</v>
      </c>
      <c r="M177" s="13">
        <v>2.0</v>
      </c>
      <c r="N177" s="13">
        <v>1912.0</v>
      </c>
      <c r="O177" s="13">
        <v>1635.0</v>
      </c>
      <c r="P177" s="13">
        <v>76.48</v>
      </c>
      <c r="Q177" s="13">
        <v>65.4</v>
      </c>
      <c r="R177" s="13">
        <v>1005.0</v>
      </c>
      <c r="S177" s="13">
        <v>694.0</v>
      </c>
      <c r="T177" s="13">
        <v>0.48</v>
      </c>
      <c r="U177" s="13">
        <v>1436.0</v>
      </c>
      <c r="V177" s="13">
        <v>504.0</v>
      </c>
      <c r="W177" s="13">
        <v>942.0</v>
      </c>
      <c r="X177" s="13">
        <v>190.0</v>
      </c>
      <c r="Y177" s="13">
        <v>494.0</v>
      </c>
      <c r="Z177" s="13">
        <v>332.0</v>
      </c>
      <c r="AA177" s="13">
        <v>426.0</v>
      </c>
      <c r="AB177" s="13">
        <v>0.54</v>
      </c>
      <c r="AC177" s="13">
        <v>0.39</v>
      </c>
      <c r="AD177" s="13">
        <v>0.78</v>
      </c>
      <c r="AE177" s="13">
        <v>390.0</v>
      </c>
      <c r="AF177" s="13">
        <v>937.0</v>
      </c>
      <c r="AG177" s="13">
        <v>374.0</v>
      </c>
      <c r="AH177" s="13">
        <v>280.0</v>
      </c>
      <c r="AI177" s="13">
        <v>2142.0</v>
      </c>
      <c r="AJ177" s="11">
        <v>0.893</v>
      </c>
      <c r="AK177" s="13">
        <v>228.0</v>
      </c>
      <c r="AL177" s="14">
        <v>256.0</v>
      </c>
      <c r="AM177" s="13">
        <v>-1.12336435</v>
      </c>
      <c r="AN177" s="13">
        <v>-1.13022392</v>
      </c>
      <c r="AO177" s="13">
        <v>-1.98819916</v>
      </c>
      <c r="AP177" s="11">
        <v>-0.923998449</v>
      </c>
      <c r="AQ177" s="11">
        <v>-0.829104365</v>
      </c>
      <c r="AR177" s="11">
        <v>-1.239371947</v>
      </c>
      <c r="AS177" s="13">
        <v>107.0</v>
      </c>
      <c r="AT177" s="13">
        <v>709.0</v>
      </c>
      <c r="AU177" s="13">
        <v>110.0</v>
      </c>
      <c r="AV177" s="15">
        <v>146.0</v>
      </c>
      <c r="AW177" s="15">
        <v>0.761</v>
      </c>
    </row>
    <row r="178">
      <c r="A178" s="13" t="s">
        <v>345</v>
      </c>
      <c r="B178" s="13">
        <v>23.0</v>
      </c>
      <c r="C178" s="13">
        <v>5.0</v>
      </c>
      <c r="D178" s="13">
        <v>18.0</v>
      </c>
      <c r="E178" s="13">
        <v>0.217</v>
      </c>
      <c r="F178" s="13">
        <v>-10.5</v>
      </c>
      <c r="G178" s="13">
        <v>-0.54</v>
      </c>
      <c r="H178" s="13">
        <v>3.0</v>
      </c>
      <c r="I178" s="13">
        <v>13.0</v>
      </c>
      <c r="J178" s="13">
        <v>5.0</v>
      </c>
      <c r="K178" s="13">
        <v>6.0</v>
      </c>
      <c r="L178" s="13">
        <v>0.0</v>
      </c>
      <c r="M178" s="13">
        <v>9.0</v>
      </c>
      <c r="N178" s="13">
        <v>1426.0</v>
      </c>
      <c r="O178" s="13">
        <v>1627.0</v>
      </c>
      <c r="P178" s="13">
        <v>62.0</v>
      </c>
      <c r="Q178" s="13">
        <v>70.7</v>
      </c>
      <c r="R178" s="13">
        <v>920.0</v>
      </c>
      <c r="S178" s="13">
        <v>511.0</v>
      </c>
      <c r="T178" s="13">
        <v>0.39</v>
      </c>
      <c r="U178" s="13">
        <v>1323.0</v>
      </c>
      <c r="V178" s="13">
        <v>340.0</v>
      </c>
      <c r="W178" s="13">
        <v>795.0</v>
      </c>
      <c r="X178" s="13">
        <v>171.0</v>
      </c>
      <c r="Y178" s="13">
        <v>528.0</v>
      </c>
      <c r="Z178" s="13">
        <v>233.0</v>
      </c>
      <c r="AA178" s="13">
        <v>340.0</v>
      </c>
      <c r="AB178" s="13">
        <v>0.43</v>
      </c>
      <c r="AC178" s="13">
        <v>0.32</v>
      </c>
      <c r="AD178" s="13">
        <v>0.69</v>
      </c>
      <c r="AE178" s="13">
        <v>229.0</v>
      </c>
      <c r="AF178" s="13">
        <v>768.0</v>
      </c>
      <c r="AG178" s="13">
        <v>372.0</v>
      </c>
      <c r="AH178" s="13">
        <v>345.0</v>
      </c>
      <c r="AI178" s="13">
        <v>2008.0</v>
      </c>
      <c r="AJ178" s="11">
        <v>0.71</v>
      </c>
      <c r="AK178" s="13">
        <v>223.0</v>
      </c>
      <c r="AL178" s="14">
        <v>320.0</v>
      </c>
      <c r="AM178" s="13">
        <v>-0.89795132</v>
      </c>
      <c r="AN178" s="13">
        <v>-0.95169991</v>
      </c>
      <c r="AO178" s="13">
        <v>-1.7482696</v>
      </c>
      <c r="AP178" s="11">
        <v>-1.198944813</v>
      </c>
      <c r="AQ178" s="11">
        <v>-0.808471619</v>
      </c>
      <c r="AR178" s="11">
        <v>-1.158024142</v>
      </c>
      <c r="AS178" s="13">
        <v>52.0</v>
      </c>
      <c r="AT178" s="13">
        <v>545.0</v>
      </c>
      <c r="AU178" s="13">
        <v>164.0</v>
      </c>
      <c r="AV178" s="15">
        <v>156.0</v>
      </c>
      <c r="AW178" s="15">
        <v>0.817</v>
      </c>
    </row>
    <row r="179">
      <c r="A179" s="13" t="s">
        <v>278</v>
      </c>
      <c r="B179" s="13">
        <v>22.0</v>
      </c>
      <c r="C179" s="13">
        <v>10.0</v>
      </c>
      <c r="D179" s="13">
        <v>12.0</v>
      </c>
      <c r="E179" s="13">
        <v>0.455</v>
      </c>
      <c r="F179" s="13">
        <v>-7.34</v>
      </c>
      <c r="G179" s="13">
        <v>-6.62</v>
      </c>
      <c r="H179" s="13">
        <v>7.0</v>
      </c>
      <c r="I179" s="13">
        <v>10.0</v>
      </c>
      <c r="J179" s="13">
        <v>4.0</v>
      </c>
      <c r="K179" s="13">
        <v>5.0</v>
      </c>
      <c r="L179" s="13">
        <v>6.0</v>
      </c>
      <c r="M179" s="13">
        <v>6.0</v>
      </c>
      <c r="N179" s="13">
        <v>1662.0</v>
      </c>
      <c r="O179" s="13">
        <v>1678.0</v>
      </c>
      <c r="P179" s="13">
        <v>75.5454545</v>
      </c>
      <c r="Q179" s="13">
        <v>76.3</v>
      </c>
      <c r="R179" s="13">
        <v>900.0</v>
      </c>
      <c r="S179" s="13">
        <v>588.0</v>
      </c>
      <c r="T179" s="13">
        <v>0.44</v>
      </c>
      <c r="U179" s="13">
        <v>1348.0</v>
      </c>
      <c r="V179" s="13">
        <v>429.0</v>
      </c>
      <c r="W179" s="13">
        <v>864.0</v>
      </c>
      <c r="X179" s="13">
        <v>159.0</v>
      </c>
      <c r="Y179" s="13">
        <v>484.0</v>
      </c>
      <c r="Z179" s="13">
        <v>327.0</v>
      </c>
      <c r="AA179" s="13">
        <v>447.0</v>
      </c>
      <c r="AB179" s="13">
        <v>0.5</v>
      </c>
      <c r="AC179" s="13">
        <v>0.33</v>
      </c>
      <c r="AD179" s="13">
        <v>0.73</v>
      </c>
      <c r="AE179" s="13">
        <v>285.0</v>
      </c>
      <c r="AF179" s="13">
        <v>770.0</v>
      </c>
      <c r="AG179" s="13">
        <v>405.0</v>
      </c>
      <c r="AH179" s="13">
        <v>244.0</v>
      </c>
      <c r="AI179" s="13">
        <v>2039.0</v>
      </c>
      <c r="AJ179" s="11">
        <v>0.815</v>
      </c>
      <c r="AK179" s="13">
        <v>197.0</v>
      </c>
      <c r="AL179" s="14">
        <v>297.0</v>
      </c>
      <c r="AM179" s="13">
        <v>-1.04252038</v>
      </c>
      <c r="AN179" s="13">
        <v>-0.96536067</v>
      </c>
      <c r="AO179" s="13">
        <v>-1.86625778</v>
      </c>
      <c r="AP179" s="11">
        <v>-1.090407106</v>
      </c>
      <c r="AQ179" s="11">
        <v>-0.955677694</v>
      </c>
      <c r="AR179" s="11">
        <v>-1.170516343</v>
      </c>
      <c r="AS179" s="13">
        <v>47.0</v>
      </c>
      <c r="AT179" s="13">
        <v>573.0</v>
      </c>
      <c r="AU179" s="13">
        <v>134.0</v>
      </c>
      <c r="AV179" s="15">
        <v>163.0</v>
      </c>
      <c r="AW179" s="15">
        <v>0.824</v>
      </c>
    </row>
    <row r="180">
      <c r="A180" s="13" t="s">
        <v>290</v>
      </c>
      <c r="B180" s="13">
        <v>29.0</v>
      </c>
      <c r="C180" s="13">
        <v>14.0</v>
      </c>
      <c r="D180" s="13">
        <v>15.0</v>
      </c>
      <c r="E180" s="13">
        <v>0.483</v>
      </c>
      <c r="F180" s="13">
        <v>11.39</v>
      </c>
      <c r="G180" s="13">
        <v>12.08</v>
      </c>
      <c r="H180" s="13">
        <v>6.0</v>
      </c>
      <c r="I180" s="13">
        <v>14.0</v>
      </c>
      <c r="J180" s="13">
        <v>13.0</v>
      </c>
      <c r="K180" s="13">
        <v>4.0</v>
      </c>
      <c r="L180" s="13">
        <v>0.0</v>
      </c>
      <c r="M180" s="13">
        <v>10.0</v>
      </c>
      <c r="N180" s="13">
        <v>2103.0</v>
      </c>
      <c r="O180" s="13">
        <v>2123.0</v>
      </c>
      <c r="P180" s="13">
        <v>72.5172414</v>
      </c>
      <c r="Q180" s="13">
        <v>73.2</v>
      </c>
      <c r="R180" s="13">
        <v>1175.0</v>
      </c>
      <c r="S180" s="13">
        <v>704.0</v>
      </c>
      <c r="T180" s="13">
        <v>0.39</v>
      </c>
      <c r="U180" s="13">
        <v>1794.0</v>
      </c>
      <c r="V180" s="13">
        <v>497.0</v>
      </c>
      <c r="W180" s="13">
        <v>1064.0</v>
      </c>
      <c r="X180" s="13">
        <v>207.0</v>
      </c>
      <c r="Y180" s="13">
        <v>730.0</v>
      </c>
      <c r="Z180" s="13">
        <v>488.0</v>
      </c>
      <c r="AA180" s="13">
        <v>659.0</v>
      </c>
      <c r="AB180" s="13">
        <v>0.47</v>
      </c>
      <c r="AC180" s="13">
        <v>0.28</v>
      </c>
      <c r="AD180" s="13">
        <v>0.74</v>
      </c>
      <c r="AE180" s="13">
        <v>399.0</v>
      </c>
      <c r="AF180" s="13">
        <v>1067.0</v>
      </c>
      <c r="AG180" s="13">
        <v>538.0</v>
      </c>
      <c r="AH180" s="13">
        <v>324.0</v>
      </c>
      <c r="AI180" s="13">
        <v>2777.0</v>
      </c>
      <c r="AJ180" s="11">
        <v>0.757</v>
      </c>
      <c r="AK180" s="13">
        <v>340.0</v>
      </c>
      <c r="AL180" s="14">
        <v>394.0</v>
      </c>
      <c r="AM180" s="13">
        <v>-0.98074424</v>
      </c>
      <c r="AN180" s="13">
        <v>-0.83326919</v>
      </c>
      <c r="AO180" s="13">
        <v>-1.88914724</v>
      </c>
      <c r="AP180" s="11">
        <v>-1.054668837</v>
      </c>
      <c r="AQ180" s="11">
        <v>-0.887415002</v>
      </c>
      <c r="AR180" s="11">
        <v>-1.140125064</v>
      </c>
      <c r="AS180" s="13">
        <v>134.0</v>
      </c>
      <c r="AT180" s="13">
        <v>727.0</v>
      </c>
      <c r="AU180" s="13">
        <v>183.0</v>
      </c>
      <c r="AV180" s="15">
        <v>211.0</v>
      </c>
      <c r="AW180" s="15">
        <v>0.784</v>
      </c>
    </row>
    <row r="181">
      <c r="A181" s="13" t="s">
        <v>225</v>
      </c>
      <c r="B181" s="13">
        <v>30.0</v>
      </c>
      <c r="C181" s="13">
        <v>16.0</v>
      </c>
      <c r="D181" s="13">
        <v>14.0</v>
      </c>
      <c r="E181" s="13">
        <v>0.533</v>
      </c>
      <c r="F181" s="13">
        <v>8.99</v>
      </c>
      <c r="G181" s="13">
        <v>6.62</v>
      </c>
      <c r="H181" s="13">
        <v>8.0</v>
      </c>
      <c r="I181" s="13">
        <v>10.0</v>
      </c>
      <c r="J181" s="13">
        <v>9.0</v>
      </c>
      <c r="K181" s="13">
        <v>6.0</v>
      </c>
      <c r="L181" s="13">
        <v>5.0</v>
      </c>
      <c r="M181" s="13">
        <v>4.0</v>
      </c>
      <c r="N181" s="13">
        <v>2071.0</v>
      </c>
      <c r="O181" s="13">
        <v>2000.0</v>
      </c>
      <c r="P181" s="13">
        <v>69.0333333</v>
      </c>
      <c r="Q181" s="13">
        <v>66.7</v>
      </c>
      <c r="R181" s="13">
        <v>1220.0</v>
      </c>
      <c r="S181" s="13">
        <v>772.0</v>
      </c>
      <c r="T181" s="13">
        <v>0.45</v>
      </c>
      <c r="U181" s="13">
        <v>1708.0</v>
      </c>
      <c r="V181" s="13">
        <v>615.0</v>
      </c>
      <c r="W181" s="13">
        <v>1244.0</v>
      </c>
      <c r="X181" s="13">
        <v>157.0</v>
      </c>
      <c r="Y181" s="13">
        <v>464.0</v>
      </c>
      <c r="Z181" s="13">
        <v>370.0</v>
      </c>
      <c r="AA181" s="13">
        <v>568.0</v>
      </c>
      <c r="AB181" s="13">
        <v>0.49</v>
      </c>
      <c r="AC181" s="13">
        <v>0.34</v>
      </c>
      <c r="AD181" s="13">
        <v>0.65</v>
      </c>
      <c r="AE181" s="13">
        <v>389.0</v>
      </c>
      <c r="AF181" s="13">
        <v>1174.0</v>
      </c>
      <c r="AG181" s="13">
        <v>460.0</v>
      </c>
      <c r="AH181" s="13">
        <v>451.0</v>
      </c>
      <c r="AI181" s="13">
        <v>2727.0</v>
      </c>
      <c r="AJ181" s="11">
        <v>0.759</v>
      </c>
      <c r="AK181" s="13">
        <v>371.0</v>
      </c>
      <c r="AL181" s="14">
        <v>361.0</v>
      </c>
      <c r="AM181" s="13">
        <v>-1.03799615</v>
      </c>
      <c r="AN181" s="13">
        <v>-0.99430475</v>
      </c>
      <c r="AO181" s="13">
        <v>-1.66182309</v>
      </c>
      <c r="AP181" s="11">
        <v>-1.006702388</v>
      </c>
      <c r="AQ181" s="11">
        <v>-0.811276069</v>
      </c>
      <c r="AR181" s="11">
        <v>-1.250754039</v>
      </c>
      <c r="AS181" s="13">
        <v>137.0</v>
      </c>
      <c r="AT181" s="13">
        <v>803.0</v>
      </c>
      <c r="AU181" s="13">
        <v>191.0</v>
      </c>
      <c r="AV181" s="15">
        <v>170.0</v>
      </c>
      <c r="AW181" s="15">
        <v>0.778</v>
      </c>
    </row>
    <row r="182">
      <c r="A182" s="13" t="s">
        <v>364</v>
      </c>
      <c r="B182" s="13">
        <v>24.0</v>
      </c>
      <c r="C182" s="13">
        <v>2.0</v>
      </c>
      <c r="D182" s="13">
        <v>22.0</v>
      </c>
      <c r="E182" s="13">
        <v>0.083</v>
      </c>
      <c r="F182" s="13">
        <v>-38.2</v>
      </c>
      <c r="G182" s="13">
        <v>-7.63</v>
      </c>
      <c r="H182" s="13">
        <v>2.0</v>
      </c>
      <c r="I182" s="13">
        <v>13.0</v>
      </c>
      <c r="J182" s="13">
        <v>1.0</v>
      </c>
      <c r="K182" s="13">
        <v>5.0</v>
      </c>
      <c r="L182" s="13">
        <v>1.0</v>
      </c>
      <c r="M182" s="13">
        <v>16.0</v>
      </c>
      <c r="N182" s="13">
        <v>1364.0</v>
      </c>
      <c r="O182" s="13">
        <v>2097.0</v>
      </c>
      <c r="P182" s="13">
        <v>56.8333333</v>
      </c>
      <c r="Q182" s="13">
        <v>87.4</v>
      </c>
      <c r="R182" s="13">
        <v>960.0</v>
      </c>
      <c r="S182" s="13">
        <v>480.0</v>
      </c>
      <c r="T182" s="13">
        <v>0.36</v>
      </c>
      <c r="U182" s="13">
        <v>1347.0</v>
      </c>
      <c r="V182" s="13">
        <v>266.0</v>
      </c>
      <c r="W182" s="13">
        <v>696.0</v>
      </c>
      <c r="X182" s="13">
        <v>214.0</v>
      </c>
      <c r="Y182" s="13">
        <v>651.0</v>
      </c>
      <c r="Z182" s="13">
        <v>190.0</v>
      </c>
      <c r="AA182" s="13">
        <v>332.0</v>
      </c>
      <c r="AB182" s="13">
        <v>0.38</v>
      </c>
      <c r="AC182" s="13">
        <v>0.33</v>
      </c>
      <c r="AD182" s="13">
        <v>0.57</v>
      </c>
      <c r="AE182" s="13">
        <v>264.0</v>
      </c>
      <c r="AF182" s="13">
        <v>749.0</v>
      </c>
      <c r="AG182" s="13">
        <v>428.0</v>
      </c>
      <c r="AH182" s="13">
        <v>430.0</v>
      </c>
      <c r="AI182" s="13">
        <v>2109.0</v>
      </c>
      <c r="AJ182" s="11">
        <v>0.647</v>
      </c>
      <c r="AK182" s="13">
        <v>168.0</v>
      </c>
      <c r="AL182" s="14">
        <v>263.0</v>
      </c>
      <c r="AM182" s="13">
        <v>-0.80244154</v>
      </c>
      <c r="AN182" s="13">
        <v>-0.96598554</v>
      </c>
      <c r="AO182" s="13">
        <v>-1.45998004</v>
      </c>
      <c r="AP182" s="11">
        <v>-1.214552378</v>
      </c>
      <c r="AQ182" s="11">
        <v>-0.903775756</v>
      </c>
      <c r="AR182" s="11">
        <v>-1.101406503</v>
      </c>
      <c r="AS182" s="13">
        <v>71.0</v>
      </c>
      <c r="AT182" s="13">
        <v>581.0</v>
      </c>
      <c r="AU182" s="13">
        <v>110.0</v>
      </c>
      <c r="AV182" s="15">
        <v>153.0</v>
      </c>
      <c r="AW182" s="15">
        <v>0.884</v>
      </c>
    </row>
    <row r="183">
      <c r="A183" s="13" t="s">
        <v>154</v>
      </c>
      <c r="B183" s="13">
        <v>28.0</v>
      </c>
      <c r="C183" s="13">
        <v>16.0</v>
      </c>
      <c r="D183" s="13">
        <v>12.0</v>
      </c>
      <c r="E183" s="13">
        <v>0.571</v>
      </c>
      <c r="F183" s="13">
        <v>11.31</v>
      </c>
      <c r="G183" s="13">
        <v>6.13</v>
      </c>
      <c r="H183" s="13">
        <v>10.0</v>
      </c>
      <c r="I183" s="13">
        <v>8.0</v>
      </c>
      <c r="J183" s="13">
        <v>10.0</v>
      </c>
      <c r="K183" s="13">
        <v>4.0</v>
      </c>
      <c r="L183" s="13">
        <v>5.0</v>
      </c>
      <c r="M183" s="13">
        <v>6.0</v>
      </c>
      <c r="N183" s="13">
        <v>1927.0</v>
      </c>
      <c r="O183" s="13">
        <v>1782.0</v>
      </c>
      <c r="P183" s="13">
        <v>68.8214286</v>
      </c>
      <c r="Q183" s="13">
        <v>63.6</v>
      </c>
      <c r="R183" s="13">
        <v>1125.0</v>
      </c>
      <c r="S183" s="13">
        <v>700.0</v>
      </c>
      <c r="T183" s="13">
        <v>0.44</v>
      </c>
      <c r="U183" s="13">
        <v>1587.0</v>
      </c>
      <c r="V183" s="13">
        <v>554.0</v>
      </c>
      <c r="W183" s="13">
        <v>1101.0</v>
      </c>
      <c r="X183" s="13">
        <v>146.0</v>
      </c>
      <c r="Y183" s="13">
        <v>486.0</v>
      </c>
      <c r="Z183" s="13">
        <v>381.0</v>
      </c>
      <c r="AA183" s="13">
        <v>543.0</v>
      </c>
      <c r="AB183" s="13">
        <v>0.5</v>
      </c>
      <c r="AC183" s="13">
        <v>0.3</v>
      </c>
      <c r="AD183" s="13">
        <v>0.7</v>
      </c>
      <c r="AE183" s="13">
        <v>342.0</v>
      </c>
      <c r="AF183" s="13">
        <v>1024.0</v>
      </c>
      <c r="AG183" s="13">
        <v>481.0</v>
      </c>
      <c r="AH183" s="13">
        <v>392.0</v>
      </c>
      <c r="AI183" s="13">
        <v>2522.0</v>
      </c>
      <c r="AJ183" s="11">
        <v>0.764</v>
      </c>
      <c r="AK183" s="13">
        <v>338.0</v>
      </c>
      <c r="AL183" s="14">
        <v>424.0</v>
      </c>
      <c r="AM183" s="13">
        <v>-1.05648528</v>
      </c>
      <c r="AN183" s="13">
        <v>-0.88278395</v>
      </c>
      <c r="AO183" s="13">
        <v>-1.79001449</v>
      </c>
      <c r="AP183" s="11">
        <v>-1.002465011</v>
      </c>
      <c r="AQ183" s="11">
        <v>-0.890951949</v>
      </c>
      <c r="AR183" s="11">
        <v>-1.131220438</v>
      </c>
      <c r="AS183" s="13">
        <v>109.0</v>
      </c>
      <c r="AT183" s="13">
        <v>686.0</v>
      </c>
      <c r="AU183" s="13">
        <v>211.0</v>
      </c>
      <c r="AV183" s="15">
        <v>213.0</v>
      </c>
      <c r="AW183" s="15">
        <v>0.741</v>
      </c>
    </row>
    <row r="184">
      <c r="A184" s="13" t="s">
        <v>44</v>
      </c>
      <c r="B184" s="13">
        <v>24.0</v>
      </c>
      <c r="C184" s="13">
        <v>11.0</v>
      </c>
      <c r="D184" s="13">
        <v>13.0</v>
      </c>
      <c r="E184" s="13">
        <v>0.458</v>
      </c>
      <c r="F184" s="13">
        <v>-4.94</v>
      </c>
      <c r="G184" s="13">
        <v>-2.69</v>
      </c>
      <c r="H184" s="13">
        <v>7.0</v>
      </c>
      <c r="I184" s="13">
        <v>7.0</v>
      </c>
      <c r="J184" s="13">
        <v>8.0</v>
      </c>
      <c r="K184" s="13">
        <v>3.0</v>
      </c>
      <c r="L184" s="13">
        <v>2.0</v>
      </c>
      <c r="M184" s="13">
        <v>8.0</v>
      </c>
      <c r="N184" s="13">
        <v>1683.0</v>
      </c>
      <c r="O184" s="13">
        <v>1502.0</v>
      </c>
      <c r="P184" s="13">
        <v>70.125</v>
      </c>
      <c r="Q184" s="13">
        <v>62.6</v>
      </c>
      <c r="R184" s="13">
        <v>960.0</v>
      </c>
      <c r="S184" s="13">
        <v>642.0</v>
      </c>
      <c r="T184" s="13">
        <v>0.5</v>
      </c>
      <c r="U184" s="13">
        <v>1292.0</v>
      </c>
      <c r="V184" s="13">
        <v>493.0</v>
      </c>
      <c r="W184" s="13">
        <v>885.0</v>
      </c>
      <c r="X184" s="13">
        <v>149.0</v>
      </c>
      <c r="Y184" s="13">
        <v>407.0</v>
      </c>
      <c r="Z184" s="13">
        <v>250.0</v>
      </c>
      <c r="AA184" s="13">
        <v>379.0</v>
      </c>
      <c r="AB184" s="13">
        <v>0.56</v>
      </c>
      <c r="AC184" s="13">
        <v>0.37</v>
      </c>
      <c r="AD184" s="13">
        <v>0.66</v>
      </c>
      <c r="AE184" s="13">
        <v>355.0</v>
      </c>
      <c r="AF184" s="13">
        <v>730.0</v>
      </c>
      <c r="AG184" s="13">
        <v>524.0</v>
      </c>
      <c r="AH184" s="13">
        <v>300.0</v>
      </c>
      <c r="AI184" s="13">
        <v>1971.0</v>
      </c>
      <c r="AJ184" s="11">
        <v>0.854</v>
      </c>
      <c r="AK184" s="13">
        <v>175.0</v>
      </c>
      <c r="AL184" s="14">
        <v>378.0</v>
      </c>
      <c r="AM184" s="13">
        <v>-1.16961965</v>
      </c>
      <c r="AN184" s="13">
        <v>-1.07579544</v>
      </c>
      <c r="AO184" s="13">
        <v>-1.68279882</v>
      </c>
      <c r="AP184" s="11">
        <v>-1.085566177</v>
      </c>
      <c r="AQ184" s="11">
        <v>-0.821071177</v>
      </c>
      <c r="AR184" s="11">
        <v>-1.130851064</v>
      </c>
      <c r="AS184" s="13">
        <v>50.0</v>
      </c>
      <c r="AT184" s="13">
        <v>555.0</v>
      </c>
      <c r="AU184" s="13">
        <v>190.0</v>
      </c>
      <c r="AV184" s="15">
        <v>188.0</v>
      </c>
      <c r="AW184" s="15">
        <v>0.725</v>
      </c>
    </row>
    <row r="185">
      <c r="A185" s="13" t="s">
        <v>63</v>
      </c>
      <c r="B185" s="13">
        <v>24.0</v>
      </c>
      <c r="C185" s="13">
        <v>17.0</v>
      </c>
      <c r="D185" s="13">
        <v>7.0</v>
      </c>
      <c r="E185" s="13">
        <v>0.708</v>
      </c>
      <c r="F185" s="13">
        <v>5.51</v>
      </c>
      <c r="G185" s="13">
        <v>0.33</v>
      </c>
      <c r="H185" s="13">
        <v>12.0</v>
      </c>
      <c r="I185" s="13">
        <v>6.0</v>
      </c>
      <c r="J185" s="13">
        <v>9.0</v>
      </c>
      <c r="K185" s="13">
        <v>4.0</v>
      </c>
      <c r="L185" s="13">
        <v>7.0</v>
      </c>
      <c r="M185" s="13">
        <v>2.0</v>
      </c>
      <c r="N185" s="13">
        <v>1762.0</v>
      </c>
      <c r="O185" s="13">
        <v>1594.0</v>
      </c>
      <c r="P185" s="13">
        <v>73.4166667</v>
      </c>
      <c r="Q185" s="13">
        <v>66.4</v>
      </c>
      <c r="R185" s="13">
        <v>960.0</v>
      </c>
      <c r="S185" s="13">
        <v>637.0</v>
      </c>
      <c r="T185" s="13">
        <v>0.48</v>
      </c>
      <c r="U185" s="13">
        <v>1332.0</v>
      </c>
      <c r="V185" s="13">
        <v>457.0</v>
      </c>
      <c r="W185" s="13">
        <v>817.0</v>
      </c>
      <c r="X185" s="13">
        <v>180.0</v>
      </c>
      <c r="Y185" s="13">
        <v>515.0</v>
      </c>
      <c r="Z185" s="13">
        <v>308.0</v>
      </c>
      <c r="AA185" s="13">
        <v>415.0</v>
      </c>
      <c r="AB185" s="13">
        <v>0.56</v>
      </c>
      <c r="AC185" s="13">
        <v>0.35</v>
      </c>
      <c r="AD185" s="13">
        <v>0.74</v>
      </c>
      <c r="AE185" s="13">
        <v>325.0</v>
      </c>
      <c r="AF185" s="13">
        <v>887.0</v>
      </c>
      <c r="AG185" s="13">
        <v>369.0</v>
      </c>
      <c r="AH185" s="13">
        <v>305.0</v>
      </c>
      <c r="AI185" s="13">
        <v>2052.0</v>
      </c>
      <c r="AJ185" s="11">
        <v>0.859</v>
      </c>
      <c r="AK185" s="13">
        <v>188.0</v>
      </c>
      <c r="AL185" s="14">
        <v>246.0</v>
      </c>
      <c r="AM185" s="13">
        <v>-1.17445167</v>
      </c>
      <c r="AN185" s="13">
        <v>-1.02707727</v>
      </c>
      <c r="AO185" s="13">
        <v>-1.89336359</v>
      </c>
      <c r="AP185" s="11">
        <v>-0.995153468</v>
      </c>
      <c r="AQ185" s="11">
        <v>-0.822799546</v>
      </c>
      <c r="AR185" s="11">
        <v>-1.126596348</v>
      </c>
      <c r="AS185" s="13">
        <v>69.0</v>
      </c>
      <c r="AT185" s="13">
        <v>699.0</v>
      </c>
      <c r="AU185" s="13">
        <v>112.0</v>
      </c>
      <c r="AV185" s="15">
        <v>134.0</v>
      </c>
      <c r="AW185" s="15">
        <v>0.776</v>
      </c>
    </row>
    <row r="186">
      <c r="A186" s="13" t="s">
        <v>171</v>
      </c>
      <c r="B186" s="13">
        <v>26.0</v>
      </c>
      <c r="C186" s="13">
        <v>16.0</v>
      </c>
      <c r="D186" s="13">
        <v>10.0</v>
      </c>
      <c r="E186" s="13">
        <v>0.615</v>
      </c>
      <c r="F186" s="13">
        <v>12.47</v>
      </c>
      <c r="G186" s="13">
        <v>10.97</v>
      </c>
      <c r="H186" s="13">
        <v>8.0</v>
      </c>
      <c r="I186" s="13">
        <v>8.0</v>
      </c>
      <c r="J186" s="13">
        <v>8.0</v>
      </c>
      <c r="K186" s="13">
        <v>4.0</v>
      </c>
      <c r="L186" s="13">
        <v>6.0</v>
      </c>
      <c r="M186" s="13">
        <v>4.0</v>
      </c>
      <c r="N186" s="13">
        <v>1909.0</v>
      </c>
      <c r="O186" s="13">
        <v>1870.0</v>
      </c>
      <c r="P186" s="13">
        <v>73.4230769</v>
      </c>
      <c r="Q186" s="13">
        <v>71.9</v>
      </c>
      <c r="R186" s="13">
        <v>1050.0</v>
      </c>
      <c r="S186" s="13">
        <v>668.0</v>
      </c>
      <c r="T186" s="13">
        <v>0.45</v>
      </c>
      <c r="U186" s="13">
        <v>1497.0</v>
      </c>
      <c r="V186" s="13">
        <v>484.0</v>
      </c>
      <c r="W186" s="13">
        <v>930.0</v>
      </c>
      <c r="X186" s="13">
        <v>184.0</v>
      </c>
      <c r="Y186" s="13">
        <v>567.0</v>
      </c>
      <c r="Z186" s="13">
        <v>389.0</v>
      </c>
      <c r="AA186" s="13">
        <v>555.0</v>
      </c>
      <c r="AB186" s="13">
        <v>0.52</v>
      </c>
      <c r="AC186" s="13">
        <v>0.33</v>
      </c>
      <c r="AD186" s="13">
        <v>0.7</v>
      </c>
      <c r="AE186" s="13">
        <v>345.0</v>
      </c>
      <c r="AF186" s="13">
        <v>928.0</v>
      </c>
      <c r="AG186" s="13">
        <v>512.0</v>
      </c>
      <c r="AH186" s="13">
        <v>346.0</v>
      </c>
      <c r="AI186" s="13">
        <v>2398.0</v>
      </c>
      <c r="AJ186" s="11">
        <v>0.796</v>
      </c>
      <c r="AK186" s="13">
        <v>255.0</v>
      </c>
      <c r="AL186" s="14">
        <v>333.0</v>
      </c>
      <c r="AM186" s="13">
        <v>-1.09270623</v>
      </c>
      <c r="AN186" s="13">
        <v>-0.95361397</v>
      </c>
      <c r="AO186" s="13">
        <v>-1.78808442</v>
      </c>
      <c r="AP186" s="11">
        <v>-1.045823068</v>
      </c>
      <c r="AQ186" s="11">
        <v>-0.837810378</v>
      </c>
      <c r="AR186" s="11">
        <v>-1.170614414</v>
      </c>
      <c r="AS186" s="13">
        <v>92.0</v>
      </c>
      <c r="AT186" s="13">
        <v>673.0</v>
      </c>
      <c r="AU186" s="13">
        <v>173.0</v>
      </c>
      <c r="AV186" s="15">
        <v>160.0</v>
      </c>
      <c r="AW186" s="15">
        <v>0.777</v>
      </c>
    </row>
    <row r="187">
      <c r="A187" s="13" t="s">
        <v>178</v>
      </c>
      <c r="B187" s="13">
        <v>20.0</v>
      </c>
      <c r="C187" s="13">
        <v>12.0</v>
      </c>
      <c r="D187" s="13">
        <v>8.0</v>
      </c>
      <c r="E187" s="13">
        <v>0.6</v>
      </c>
      <c r="F187" s="13">
        <v>-5.49</v>
      </c>
      <c r="G187" s="13">
        <v>-7.24</v>
      </c>
      <c r="H187" s="13">
        <v>12.0</v>
      </c>
      <c r="I187" s="13">
        <v>6.0</v>
      </c>
      <c r="J187" s="13">
        <v>7.0</v>
      </c>
      <c r="K187" s="13">
        <v>2.0</v>
      </c>
      <c r="L187" s="13">
        <v>5.0</v>
      </c>
      <c r="M187" s="13">
        <v>5.0</v>
      </c>
      <c r="N187" s="13">
        <v>1521.0</v>
      </c>
      <c r="O187" s="13">
        <v>1486.0</v>
      </c>
      <c r="P187" s="13">
        <v>76.05</v>
      </c>
      <c r="Q187" s="13">
        <v>74.3</v>
      </c>
      <c r="R187" s="13">
        <v>815.0</v>
      </c>
      <c r="S187" s="13">
        <v>518.0</v>
      </c>
      <c r="T187" s="13">
        <v>0.42</v>
      </c>
      <c r="U187" s="13">
        <v>1226.0</v>
      </c>
      <c r="V187" s="13">
        <v>364.0</v>
      </c>
      <c r="W187" s="13">
        <v>802.0</v>
      </c>
      <c r="X187" s="13">
        <v>154.0</v>
      </c>
      <c r="Y187" s="13">
        <v>424.0</v>
      </c>
      <c r="Z187" s="13">
        <v>331.0</v>
      </c>
      <c r="AA187" s="13">
        <v>468.0</v>
      </c>
      <c r="AB187" s="13">
        <v>0.45</v>
      </c>
      <c r="AC187" s="13">
        <v>0.36</v>
      </c>
      <c r="AD187" s="13">
        <v>0.71</v>
      </c>
      <c r="AE187" s="13">
        <v>280.0</v>
      </c>
      <c r="AF187" s="13">
        <v>749.0</v>
      </c>
      <c r="AG187" s="13">
        <v>415.0</v>
      </c>
      <c r="AH187" s="13">
        <v>268.0</v>
      </c>
      <c r="AI187" s="13">
        <v>1962.0</v>
      </c>
      <c r="AJ187" s="11">
        <v>0.775</v>
      </c>
      <c r="AK187" s="13">
        <v>198.0</v>
      </c>
      <c r="AL187" s="14">
        <v>317.0</v>
      </c>
      <c r="AM187" s="13">
        <v>-0.95294541</v>
      </c>
      <c r="AN187" s="13">
        <v>-1.06731523</v>
      </c>
      <c r="AO187" s="13">
        <v>-1.80431991</v>
      </c>
      <c r="AP187" s="11">
        <v>-1.052158511</v>
      </c>
      <c r="AQ187" s="11">
        <v>-0.82902942</v>
      </c>
      <c r="AR187" s="11">
        <v>-1.134456662</v>
      </c>
      <c r="AS187" s="13">
        <v>70.0</v>
      </c>
      <c r="AT187" s="13">
        <v>551.0</v>
      </c>
      <c r="AU187" s="13">
        <v>166.0</v>
      </c>
      <c r="AV187" s="15">
        <v>151.0</v>
      </c>
      <c r="AW187" s="15">
        <v>0.751</v>
      </c>
    </row>
    <row r="188">
      <c r="A188" s="13" t="s">
        <v>169</v>
      </c>
      <c r="B188" s="13">
        <v>23.0</v>
      </c>
      <c r="C188" s="13">
        <v>13.0</v>
      </c>
      <c r="D188" s="13">
        <v>10.0</v>
      </c>
      <c r="E188" s="13">
        <v>0.565</v>
      </c>
      <c r="F188" s="13">
        <v>-6.16</v>
      </c>
      <c r="G188" s="13">
        <v>-5.16</v>
      </c>
      <c r="H188" s="13">
        <v>8.0</v>
      </c>
      <c r="I188" s="13">
        <v>6.0</v>
      </c>
      <c r="J188" s="13">
        <v>5.0</v>
      </c>
      <c r="K188" s="13">
        <v>3.0</v>
      </c>
      <c r="L188" s="13">
        <v>6.0</v>
      </c>
      <c r="M188" s="13">
        <v>6.0</v>
      </c>
      <c r="N188" s="13">
        <v>1703.0</v>
      </c>
      <c r="O188" s="13">
        <v>1655.0</v>
      </c>
      <c r="P188" s="13">
        <v>74.0434783</v>
      </c>
      <c r="Q188" s="13">
        <v>72.0</v>
      </c>
      <c r="R188" s="13">
        <v>935.0</v>
      </c>
      <c r="S188" s="13">
        <v>586.0</v>
      </c>
      <c r="T188" s="13">
        <v>0.45</v>
      </c>
      <c r="U188" s="13">
        <v>1298.0</v>
      </c>
      <c r="V188" s="13">
        <v>444.0</v>
      </c>
      <c r="W188" s="13">
        <v>867.0</v>
      </c>
      <c r="X188" s="13">
        <v>142.0</v>
      </c>
      <c r="Y188" s="13">
        <v>431.0</v>
      </c>
      <c r="Z188" s="13">
        <v>389.0</v>
      </c>
      <c r="AA188" s="13">
        <v>515.0</v>
      </c>
      <c r="AB188" s="13">
        <v>0.51</v>
      </c>
      <c r="AC188" s="13">
        <v>0.33</v>
      </c>
      <c r="AD188" s="13">
        <v>0.76</v>
      </c>
      <c r="AE188" s="13">
        <v>254.0</v>
      </c>
      <c r="AF188" s="13">
        <v>777.0</v>
      </c>
      <c r="AG188" s="13">
        <v>431.0</v>
      </c>
      <c r="AH188" s="13">
        <v>288.0</v>
      </c>
      <c r="AI188" s="13">
        <v>2101.0</v>
      </c>
      <c r="AJ188" s="11">
        <v>0.811</v>
      </c>
      <c r="AK188" s="13">
        <v>198.0</v>
      </c>
      <c r="AL188" s="14">
        <v>311.0</v>
      </c>
      <c r="AM188" s="13">
        <v>-1.07523868</v>
      </c>
      <c r="AN188" s="13">
        <v>-0.96816397</v>
      </c>
      <c r="AO188" s="13">
        <v>-1.92696476</v>
      </c>
      <c r="AP188" s="11">
        <v>-1.051877766</v>
      </c>
      <c r="AQ188" s="11">
        <v>-0.869853432</v>
      </c>
      <c r="AR188" s="11">
        <v>-1.270234951</v>
      </c>
      <c r="AS188" s="13">
        <v>52.0</v>
      </c>
      <c r="AT188" s="13">
        <v>579.0</v>
      </c>
      <c r="AU188" s="13">
        <v>129.0</v>
      </c>
      <c r="AV188" s="15">
        <v>182.0</v>
      </c>
      <c r="AW188" s="15">
        <v>0.793</v>
      </c>
    </row>
    <row r="189">
      <c r="A189" s="13" t="s">
        <v>72</v>
      </c>
      <c r="B189" s="13">
        <v>28.0</v>
      </c>
      <c r="C189" s="13">
        <v>15.0</v>
      </c>
      <c r="D189" s="13">
        <v>13.0</v>
      </c>
      <c r="E189" s="13">
        <v>0.536</v>
      </c>
      <c r="F189" s="13">
        <v>-4.26</v>
      </c>
      <c r="G189" s="13">
        <v>-2.18</v>
      </c>
      <c r="H189" s="13">
        <v>7.0</v>
      </c>
      <c r="I189" s="13">
        <v>9.0</v>
      </c>
      <c r="J189" s="13">
        <v>8.0</v>
      </c>
      <c r="K189" s="13">
        <v>4.0</v>
      </c>
      <c r="L189" s="13">
        <v>5.0</v>
      </c>
      <c r="M189" s="13">
        <v>8.0</v>
      </c>
      <c r="N189" s="13">
        <v>1981.0</v>
      </c>
      <c r="O189" s="13">
        <v>1876.0</v>
      </c>
      <c r="P189" s="13">
        <v>70.75</v>
      </c>
      <c r="Q189" s="13">
        <v>67.0</v>
      </c>
      <c r="R189" s="13">
        <v>1135.0</v>
      </c>
      <c r="S189" s="13">
        <v>697.0</v>
      </c>
      <c r="T189" s="13">
        <v>0.46</v>
      </c>
      <c r="U189" s="13">
        <v>1514.0</v>
      </c>
      <c r="V189" s="13">
        <v>543.0</v>
      </c>
      <c r="W189" s="13">
        <v>1089.0</v>
      </c>
      <c r="X189" s="13">
        <v>154.0</v>
      </c>
      <c r="Y189" s="13">
        <v>425.0</v>
      </c>
      <c r="Z189" s="13">
        <v>433.0</v>
      </c>
      <c r="AA189" s="13">
        <v>554.0</v>
      </c>
      <c r="AB189" s="13">
        <v>0.5</v>
      </c>
      <c r="AC189" s="13">
        <v>0.36</v>
      </c>
      <c r="AD189" s="13">
        <v>0.78</v>
      </c>
      <c r="AE189" s="13">
        <v>356.0</v>
      </c>
      <c r="AF189" s="13">
        <v>927.0</v>
      </c>
      <c r="AG189" s="13">
        <v>552.0</v>
      </c>
      <c r="AH189" s="13">
        <v>371.0</v>
      </c>
      <c r="AI189" s="13">
        <v>2439.0</v>
      </c>
      <c r="AJ189" s="11">
        <v>0.812</v>
      </c>
      <c r="AK189" s="13">
        <v>214.0</v>
      </c>
      <c r="AL189" s="14">
        <v>351.0</v>
      </c>
      <c r="AM189" s="13">
        <v>-1.0469187</v>
      </c>
      <c r="AN189" s="13">
        <v>-1.0648039</v>
      </c>
      <c r="AO189" s="13">
        <v>-1.99392828</v>
      </c>
      <c r="AP189" s="11">
        <v>-1.065432961</v>
      </c>
      <c r="AQ189" s="11">
        <v>-0.786194228</v>
      </c>
      <c r="AR189" s="11">
        <v>-1.098749498</v>
      </c>
      <c r="AS189" s="13">
        <v>72.0</v>
      </c>
      <c r="AT189" s="13">
        <v>713.0</v>
      </c>
      <c r="AU189" s="13">
        <v>137.0</v>
      </c>
      <c r="AV189" s="15">
        <v>214.0</v>
      </c>
      <c r="AW189" s="15">
        <v>0.759</v>
      </c>
    </row>
    <row r="190">
      <c r="A190" s="13" t="s">
        <v>101</v>
      </c>
      <c r="B190" s="13">
        <v>31.0</v>
      </c>
      <c r="C190" s="13">
        <v>23.0</v>
      </c>
      <c r="D190" s="13">
        <v>8.0</v>
      </c>
      <c r="E190" s="13">
        <v>0.742</v>
      </c>
      <c r="F190" s="13">
        <v>-0.73</v>
      </c>
      <c r="G190" s="13">
        <v>-4.11</v>
      </c>
      <c r="H190" s="13">
        <v>17.0</v>
      </c>
      <c r="I190" s="13">
        <v>3.0</v>
      </c>
      <c r="J190" s="13">
        <v>12.0</v>
      </c>
      <c r="K190" s="13">
        <v>1.0</v>
      </c>
      <c r="L190" s="13">
        <v>8.0</v>
      </c>
      <c r="M190" s="13">
        <v>5.0</v>
      </c>
      <c r="N190" s="13">
        <v>2132.0</v>
      </c>
      <c r="O190" s="13">
        <v>1986.0</v>
      </c>
      <c r="P190" s="13">
        <v>68.7741935</v>
      </c>
      <c r="Q190" s="13">
        <v>64.1</v>
      </c>
      <c r="R190" s="13">
        <v>1250.0</v>
      </c>
      <c r="S190" s="13">
        <v>764.0</v>
      </c>
      <c r="T190" s="13">
        <v>0.46</v>
      </c>
      <c r="U190" s="13">
        <v>1651.0</v>
      </c>
      <c r="V190" s="13">
        <v>557.0</v>
      </c>
      <c r="W190" s="13">
        <v>1070.0</v>
      </c>
      <c r="X190" s="13">
        <v>207.0</v>
      </c>
      <c r="Y190" s="13">
        <v>581.0</v>
      </c>
      <c r="Z190" s="13">
        <v>397.0</v>
      </c>
      <c r="AA190" s="13">
        <v>584.0</v>
      </c>
      <c r="AB190" s="13">
        <v>0.52</v>
      </c>
      <c r="AC190" s="13">
        <v>0.36</v>
      </c>
      <c r="AD190" s="13">
        <v>0.68</v>
      </c>
      <c r="AE190" s="13">
        <v>397.0</v>
      </c>
      <c r="AF190" s="13">
        <v>1155.0</v>
      </c>
      <c r="AG190" s="13">
        <v>446.0</v>
      </c>
      <c r="AH190" s="13">
        <v>477.0</v>
      </c>
      <c r="AI190" s="13">
        <v>2712.0</v>
      </c>
      <c r="AJ190" s="11">
        <v>0.786</v>
      </c>
      <c r="AK190" s="13">
        <v>316.0</v>
      </c>
      <c r="AL190" s="14">
        <v>374.0</v>
      </c>
      <c r="AM190" s="13">
        <v>-1.09298052</v>
      </c>
      <c r="AN190" s="13">
        <v>-1.04696474</v>
      </c>
      <c r="AO190" s="13">
        <v>-1.73423945</v>
      </c>
      <c r="AP190" s="11">
        <v>-1.035420765</v>
      </c>
      <c r="AQ190" s="11">
        <v>-0.786705076</v>
      </c>
      <c r="AR190" s="11">
        <v>-1.109962499</v>
      </c>
      <c r="AS190" s="13">
        <v>155.0</v>
      </c>
      <c r="AT190" s="13">
        <v>839.0</v>
      </c>
      <c r="AU190" s="13">
        <v>136.0</v>
      </c>
      <c r="AV190" s="15">
        <v>238.0</v>
      </c>
      <c r="AW190" s="15">
        <v>0.764</v>
      </c>
    </row>
    <row r="191">
      <c r="A191" s="13" t="s">
        <v>93</v>
      </c>
      <c r="B191" s="13">
        <v>22.0</v>
      </c>
      <c r="C191" s="13">
        <v>14.0</v>
      </c>
      <c r="D191" s="13">
        <v>8.0</v>
      </c>
      <c r="E191" s="13">
        <v>0.636</v>
      </c>
      <c r="F191" s="13">
        <v>-6.25</v>
      </c>
      <c r="G191" s="13">
        <v>-10.9</v>
      </c>
      <c r="H191" s="13">
        <v>7.0</v>
      </c>
      <c r="I191" s="13">
        <v>5.0</v>
      </c>
      <c r="J191" s="13">
        <v>5.0</v>
      </c>
      <c r="K191" s="13">
        <v>5.0</v>
      </c>
      <c r="L191" s="13">
        <v>7.0</v>
      </c>
      <c r="M191" s="13">
        <v>2.0</v>
      </c>
      <c r="N191" s="13">
        <v>1755.0</v>
      </c>
      <c r="O191" s="13">
        <v>1606.0</v>
      </c>
      <c r="P191" s="13">
        <v>79.7727273</v>
      </c>
      <c r="Q191" s="13">
        <v>73.0</v>
      </c>
      <c r="R191" s="13">
        <v>880.0</v>
      </c>
      <c r="S191" s="13">
        <v>602.0</v>
      </c>
      <c r="T191" s="13">
        <v>0.43</v>
      </c>
      <c r="U191" s="13">
        <v>1389.0</v>
      </c>
      <c r="V191" s="13">
        <v>420.0</v>
      </c>
      <c r="W191" s="13">
        <v>859.0</v>
      </c>
      <c r="X191" s="13">
        <v>182.0</v>
      </c>
      <c r="Y191" s="13">
        <v>530.0</v>
      </c>
      <c r="Z191" s="13">
        <v>369.0</v>
      </c>
      <c r="AA191" s="13">
        <v>499.0</v>
      </c>
      <c r="AB191" s="13">
        <v>0.49</v>
      </c>
      <c r="AC191" s="13">
        <v>0.34</v>
      </c>
      <c r="AD191" s="13">
        <v>0.74</v>
      </c>
      <c r="AE191" s="13">
        <v>326.0</v>
      </c>
      <c r="AF191" s="13">
        <v>873.0</v>
      </c>
      <c r="AG191" s="13">
        <v>455.0</v>
      </c>
      <c r="AH191" s="13">
        <v>344.0</v>
      </c>
      <c r="AI191" s="13">
        <v>2232.0</v>
      </c>
      <c r="AJ191" s="11">
        <v>0.786</v>
      </c>
      <c r="AK191" s="13">
        <v>296.0</v>
      </c>
      <c r="AL191" s="14">
        <v>388.0</v>
      </c>
      <c r="AM191" s="13">
        <v>-1.02659024</v>
      </c>
      <c r="AN191" s="13">
        <v>-1.00909803</v>
      </c>
      <c r="AO191" s="13">
        <v>-1.88650179</v>
      </c>
      <c r="AP191" s="11">
        <v>-1.099152339</v>
      </c>
      <c r="AQ191" s="11">
        <v>-0.771635076</v>
      </c>
      <c r="AR191" s="11">
        <v>-1.174117322</v>
      </c>
      <c r="AS191" s="13">
        <v>82.0</v>
      </c>
      <c r="AT191" s="13">
        <v>577.0</v>
      </c>
      <c r="AU191" s="13">
        <v>173.0</v>
      </c>
      <c r="AV191" s="15">
        <v>215.0</v>
      </c>
      <c r="AW191" s="15">
        <v>0.736</v>
      </c>
    </row>
    <row r="192">
      <c r="A192" s="13" t="s">
        <v>230</v>
      </c>
      <c r="B192" s="13">
        <v>23.0</v>
      </c>
      <c r="C192" s="13">
        <v>12.0</v>
      </c>
      <c r="D192" s="13">
        <v>11.0</v>
      </c>
      <c r="E192" s="13">
        <v>0.522</v>
      </c>
      <c r="F192" s="13">
        <v>-4.83</v>
      </c>
      <c r="G192" s="13">
        <v>-5.83</v>
      </c>
      <c r="H192" s="13">
        <v>9.0</v>
      </c>
      <c r="I192" s="13">
        <v>7.0</v>
      </c>
      <c r="J192" s="13">
        <v>6.0</v>
      </c>
      <c r="K192" s="13">
        <v>3.0</v>
      </c>
      <c r="L192" s="13">
        <v>6.0</v>
      </c>
      <c r="M192" s="13">
        <v>6.0</v>
      </c>
      <c r="N192" s="13">
        <v>1454.0</v>
      </c>
      <c r="O192" s="13">
        <v>1431.0</v>
      </c>
      <c r="P192" s="13">
        <v>63.2173913</v>
      </c>
      <c r="Q192" s="13">
        <v>62.2</v>
      </c>
      <c r="R192" s="13">
        <v>930.0</v>
      </c>
      <c r="S192" s="13">
        <v>527.0</v>
      </c>
      <c r="T192" s="13">
        <v>0.43</v>
      </c>
      <c r="U192" s="13">
        <v>1241.0</v>
      </c>
      <c r="V192" s="13">
        <v>375.0</v>
      </c>
      <c r="W192" s="13">
        <v>786.0</v>
      </c>
      <c r="X192" s="13">
        <v>152.0</v>
      </c>
      <c r="Y192" s="13">
        <v>455.0</v>
      </c>
      <c r="Z192" s="13">
        <v>248.0</v>
      </c>
      <c r="AA192" s="13">
        <v>370.0</v>
      </c>
      <c r="AB192" s="13">
        <v>0.48</v>
      </c>
      <c r="AC192" s="13">
        <v>0.33</v>
      </c>
      <c r="AD192" s="13">
        <v>0.67</v>
      </c>
      <c r="AE192" s="13">
        <v>266.0</v>
      </c>
      <c r="AF192" s="13">
        <v>858.0</v>
      </c>
      <c r="AG192" s="13">
        <v>340.0</v>
      </c>
      <c r="AH192" s="13">
        <v>297.0</v>
      </c>
      <c r="AI192" s="13">
        <v>1908.0</v>
      </c>
      <c r="AJ192" s="11">
        <v>0.762</v>
      </c>
      <c r="AK192" s="13">
        <v>241.0</v>
      </c>
      <c r="AL192" s="14">
        <v>237.0</v>
      </c>
      <c r="AM192" s="13">
        <v>-1.0017278</v>
      </c>
      <c r="AN192" s="13">
        <v>-0.9816802</v>
      </c>
      <c r="AO192" s="13">
        <v>-1.70994191</v>
      </c>
      <c r="AP192" s="11">
        <v>-0.987349909</v>
      </c>
      <c r="AQ192" s="11">
        <v>-0.771428074</v>
      </c>
      <c r="AR192" s="11">
        <v>-1.261115315</v>
      </c>
      <c r="AS192" s="13">
        <v>98.0</v>
      </c>
      <c r="AT192" s="13">
        <v>617.0</v>
      </c>
      <c r="AU192" s="13">
        <v>98.0</v>
      </c>
      <c r="AV192" s="15">
        <v>139.0</v>
      </c>
      <c r="AW192" s="15">
        <v>0.769</v>
      </c>
    </row>
    <row r="193">
      <c r="A193" s="13" t="s">
        <v>47</v>
      </c>
      <c r="B193" s="13">
        <v>26.0</v>
      </c>
      <c r="C193" s="13">
        <v>13.0</v>
      </c>
      <c r="D193" s="13">
        <v>13.0</v>
      </c>
      <c r="E193" s="13">
        <v>0.5</v>
      </c>
      <c r="F193" s="13">
        <v>-2.63</v>
      </c>
      <c r="G193" s="13">
        <v>-7.97</v>
      </c>
      <c r="H193" s="13">
        <v>10.0</v>
      </c>
      <c r="I193" s="13">
        <v>10.0</v>
      </c>
      <c r="J193" s="13">
        <v>9.0</v>
      </c>
      <c r="K193" s="13">
        <v>4.0</v>
      </c>
      <c r="L193" s="13">
        <v>4.0</v>
      </c>
      <c r="M193" s="13">
        <v>8.0</v>
      </c>
      <c r="N193" s="13">
        <v>1986.0</v>
      </c>
      <c r="O193" s="13">
        <v>1739.0</v>
      </c>
      <c r="P193" s="13">
        <v>76.3846154</v>
      </c>
      <c r="Q193" s="13">
        <v>66.9</v>
      </c>
      <c r="R193" s="13">
        <v>1045.0</v>
      </c>
      <c r="S193" s="13">
        <v>757.0</v>
      </c>
      <c r="T193" s="13">
        <v>0.5</v>
      </c>
      <c r="U193" s="13">
        <v>1522.0</v>
      </c>
      <c r="V193" s="13">
        <v>545.0</v>
      </c>
      <c r="W193" s="13">
        <v>946.0</v>
      </c>
      <c r="X193" s="13">
        <v>212.0</v>
      </c>
      <c r="Y193" s="13">
        <v>576.0</v>
      </c>
      <c r="Z193" s="13">
        <v>260.0</v>
      </c>
      <c r="AA193" s="13">
        <v>387.0</v>
      </c>
      <c r="AB193" s="13">
        <v>0.58</v>
      </c>
      <c r="AC193" s="13">
        <v>0.37</v>
      </c>
      <c r="AD193" s="13">
        <v>0.67</v>
      </c>
      <c r="AE193" s="13">
        <v>435.0</v>
      </c>
      <c r="AF193" s="13">
        <v>939.0</v>
      </c>
      <c r="AG193" s="13">
        <v>432.0</v>
      </c>
      <c r="AH193" s="13">
        <v>347.0</v>
      </c>
      <c r="AI193" s="13">
        <v>2256.0</v>
      </c>
      <c r="AJ193" s="11">
        <v>0.88</v>
      </c>
      <c r="AK193" s="13">
        <v>239.0</v>
      </c>
      <c r="AL193" s="14">
        <v>348.0</v>
      </c>
      <c r="AM193" s="13">
        <v>-1.20961279</v>
      </c>
      <c r="AN193" s="13">
        <v>-1.0815615</v>
      </c>
      <c r="AO193" s="13">
        <v>-1.71393278</v>
      </c>
      <c r="AP193" s="11">
        <v>-1.066820966</v>
      </c>
      <c r="AQ193" s="11">
        <v>-0.806377777</v>
      </c>
      <c r="AR193" s="11">
        <v>-1.127352073</v>
      </c>
      <c r="AS193" s="13">
        <v>91.0</v>
      </c>
      <c r="AT193" s="13">
        <v>700.0</v>
      </c>
      <c r="AU193" s="13">
        <v>175.0</v>
      </c>
      <c r="AV193" s="15">
        <v>173.0</v>
      </c>
      <c r="AW193" s="15">
        <v>0.766</v>
      </c>
    </row>
    <row r="194">
      <c r="A194" s="13" t="s">
        <v>238</v>
      </c>
      <c r="B194" s="13">
        <v>18.0</v>
      </c>
      <c r="C194" s="13">
        <v>15.0</v>
      </c>
      <c r="D194" s="13">
        <v>3.0</v>
      </c>
      <c r="E194" s="13">
        <v>0.833</v>
      </c>
      <c r="F194" s="13">
        <v>2.41</v>
      </c>
      <c r="G194" s="13">
        <v>-2.09</v>
      </c>
      <c r="H194" s="13">
        <v>12.0</v>
      </c>
      <c r="I194" s="13">
        <v>1.0</v>
      </c>
      <c r="J194" s="13">
        <v>8.0</v>
      </c>
      <c r="K194" s="13">
        <v>2.0</v>
      </c>
      <c r="L194" s="13">
        <v>6.0</v>
      </c>
      <c r="M194" s="13">
        <v>1.0</v>
      </c>
      <c r="N194" s="13">
        <v>1287.0</v>
      </c>
      <c r="O194" s="13">
        <v>1206.0</v>
      </c>
      <c r="P194" s="13">
        <v>71.5</v>
      </c>
      <c r="Q194" s="13">
        <v>67.0</v>
      </c>
      <c r="R194" s="13">
        <v>730.0</v>
      </c>
      <c r="S194" s="13">
        <v>466.0</v>
      </c>
      <c r="T194" s="13">
        <v>0.45</v>
      </c>
      <c r="U194" s="13">
        <v>1042.0</v>
      </c>
      <c r="V194" s="13">
        <v>355.0</v>
      </c>
      <c r="W194" s="13">
        <v>702.0</v>
      </c>
      <c r="X194" s="13">
        <v>111.0</v>
      </c>
      <c r="Y194" s="13">
        <v>340.0</v>
      </c>
      <c r="Z194" s="13">
        <v>244.0</v>
      </c>
      <c r="AA194" s="13">
        <v>344.0</v>
      </c>
      <c r="AB194" s="13">
        <v>0.51</v>
      </c>
      <c r="AC194" s="13">
        <v>0.33</v>
      </c>
      <c r="AD194" s="13">
        <v>0.71</v>
      </c>
      <c r="AE194" s="13">
        <v>222.0</v>
      </c>
      <c r="AF194" s="13">
        <v>631.0</v>
      </c>
      <c r="AG194" s="13">
        <v>301.0</v>
      </c>
      <c r="AH194" s="13">
        <v>223.0</v>
      </c>
      <c r="AI194" s="13">
        <v>1609.0</v>
      </c>
      <c r="AJ194" s="11">
        <v>0.8</v>
      </c>
      <c r="AK194" s="13">
        <v>204.0</v>
      </c>
      <c r="AL194" s="14">
        <v>275.0</v>
      </c>
      <c r="AM194" s="13">
        <v>-1.06177439</v>
      </c>
      <c r="AN194" s="13">
        <v>-0.95936065</v>
      </c>
      <c r="AO194" s="13">
        <v>-1.80951749</v>
      </c>
      <c r="AP194" s="11">
        <v>-1.172609913</v>
      </c>
      <c r="AQ194" s="11">
        <v>-0.848034458</v>
      </c>
      <c r="AR194" s="11">
        <v>-1.114189259</v>
      </c>
      <c r="AS194" s="13">
        <v>43.0</v>
      </c>
      <c r="AT194" s="13">
        <v>427.0</v>
      </c>
      <c r="AU194" s="13">
        <v>147.0</v>
      </c>
      <c r="AV194" s="15">
        <v>128.0</v>
      </c>
      <c r="AW194" s="15">
        <v>0.786</v>
      </c>
    </row>
    <row r="195">
      <c r="A195" s="13" t="s">
        <v>353</v>
      </c>
      <c r="B195" s="13">
        <v>25.0</v>
      </c>
      <c r="C195" s="13">
        <v>5.0</v>
      </c>
      <c r="D195" s="13">
        <v>20.0</v>
      </c>
      <c r="E195" s="13">
        <v>0.2</v>
      </c>
      <c r="F195" s="13">
        <v>-12.7</v>
      </c>
      <c r="G195" s="13">
        <v>-2.05</v>
      </c>
      <c r="H195" s="13">
        <v>3.0</v>
      </c>
      <c r="I195" s="13">
        <v>11.0</v>
      </c>
      <c r="J195" s="13">
        <v>1.0</v>
      </c>
      <c r="K195" s="13">
        <v>5.0</v>
      </c>
      <c r="L195" s="13">
        <v>3.0</v>
      </c>
      <c r="M195" s="13">
        <v>12.0</v>
      </c>
      <c r="N195" s="13">
        <v>1683.0</v>
      </c>
      <c r="O195" s="13">
        <v>1949.0</v>
      </c>
      <c r="P195" s="13">
        <v>67.32</v>
      </c>
      <c r="Q195" s="13">
        <v>78.0</v>
      </c>
      <c r="R195" s="13">
        <v>1000.0</v>
      </c>
      <c r="S195" s="13">
        <v>625.0</v>
      </c>
      <c r="T195" s="13">
        <v>0.42</v>
      </c>
      <c r="U195" s="13">
        <v>1494.0</v>
      </c>
      <c r="V195" s="13">
        <v>492.0</v>
      </c>
      <c r="W195" s="13">
        <v>1097.0</v>
      </c>
      <c r="X195" s="13">
        <v>133.0</v>
      </c>
      <c r="Y195" s="13">
        <v>397.0</v>
      </c>
      <c r="Z195" s="13">
        <v>300.0</v>
      </c>
      <c r="AA195" s="13">
        <v>436.0</v>
      </c>
      <c r="AB195" s="13">
        <v>0.45</v>
      </c>
      <c r="AC195" s="13">
        <v>0.34</v>
      </c>
      <c r="AD195" s="13">
        <v>0.69</v>
      </c>
      <c r="AE195" s="13">
        <v>236.0</v>
      </c>
      <c r="AF195" s="13">
        <v>853.0</v>
      </c>
      <c r="AG195" s="13">
        <v>471.0</v>
      </c>
      <c r="AH195" s="13">
        <v>327.0</v>
      </c>
      <c r="AI195" s="13">
        <v>2257.0</v>
      </c>
      <c r="AJ195" s="11">
        <v>0.746</v>
      </c>
      <c r="AK195" s="13">
        <v>212.0</v>
      </c>
      <c r="AL195" s="14">
        <v>303.0</v>
      </c>
      <c r="AM195" s="13">
        <v>-0.94167162</v>
      </c>
      <c r="AN195" s="13">
        <v>-0.98446204</v>
      </c>
      <c r="AO195" s="13">
        <v>-1.75535987</v>
      </c>
      <c r="AP195" s="11">
        <v>-1.116930285</v>
      </c>
      <c r="AQ195" s="11">
        <v>-0.969539632</v>
      </c>
      <c r="AR195" s="11">
        <v>-1.207646186</v>
      </c>
      <c r="AS195" s="13">
        <v>75.0</v>
      </c>
      <c r="AT195" s="13">
        <v>641.0</v>
      </c>
      <c r="AU195" s="13">
        <v>141.0</v>
      </c>
      <c r="AV195" s="15">
        <v>162.0</v>
      </c>
      <c r="AW195" s="15">
        <v>0.859</v>
      </c>
    </row>
    <row r="196">
      <c r="A196" s="13" t="s">
        <v>295</v>
      </c>
      <c r="B196" s="13">
        <v>27.0</v>
      </c>
      <c r="C196" s="13">
        <v>7.0</v>
      </c>
      <c r="D196" s="13">
        <v>20.0</v>
      </c>
      <c r="E196" s="13">
        <v>0.259</v>
      </c>
      <c r="F196" s="13">
        <v>6.45</v>
      </c>
      <c r="G196" s="13">
        <v>12.64</v>
      </c>
      <c r="H196" s="13">
        <v>3.0</v>
      </c>
      <c r="I196" s="13">
        <v>16.0</v>
      </c>
      <c r="J196" s="13">
        <v>6.0</v>
      </c>
      <c r="K196" s="13">
        <v>9.0</v>
      </c>
      <c r="L196" s="13">
        <v>1.0</v>
      </c>
      <c r="M196" s="13">
        <v>10.0</v>
      </c>
      <c r="N196" s="13">
        <v>1889.0</v>
      </c>
      <c r="O196" s="13">
        <v>2004.0</v>
      </c>
      <c r="P196" s="13">
        <v>69.962963</v>
      </c>
      <c r="Q196" s="13">
        <v>74.2</v>
      </c>
      <c r="R196" s="13">
        <v>1085.0</v>
      </c>
      <c r="S196" s="13">
        <v>671.0</v>
      </c>
      <c r="T196" s="13">
        <v>0.42</v>
      </c>
      <c r="U196" s="13">
        <v>1604.0</v>
      </c>
      <c r="V196" s="13">
        <v>443.0</v>
      </c>
      <c r="W196" s="13">
        <v>920.0</v>
      </c>
      <c r="X196" s="13">
        <v>228.0</v>
      </c>
      <c r="Y196" s="13">
        <v>684.0</v>
      </c>
      <c r="Z196" s="13">
        <v>319.0</v>
      </c>
      <c r="AA196" s="13">
        <v>499.0</v>
      </c>
      <c r="AB196" s="13">
        <v>0.48</v>
      </c>
      <c r="AC196" s="13">
        <v>0.33</v>
      </c>
      <c r="AD196" s="13">
        <v>0.64</v>
      </c>
      <c r="AE196" s="13">
        <v>369.0</v>
      </c>
      <c r="AF196" s="13">
        <v>979.0</v>
      </c>
      <c r="AG196" s="13">
        <v>473.0</v>
      </c>
      <c r="AH196" s="13">
        <v>380.0</v>
      </c>
      <c r="AI196" s="13">
        <v>2483.0</v>
      </c>
      <c r="AJ196" s="11">
        <v>0.761</v>
      </c>
      <c r="AK196" s="13">
        <v>240.0</v>
      </c>
      <c r="AL196" s="14">
        <v>356.0</v>
      </c>
      <c r="AM196" s="13">
        <v>-1.01101338</v>
      </c>
      <c r="AN196" s="13">
        <v>-0.97952739</v>
      </c>
      <c r="AO196" s="13">
        <v>-1.63087824</v>
      </c>
      <c r="AP196" s="11">
        <v>-1.124022262</v>
      </c>
      <c r="AQ196" s="11">
        <v>-0.78555219</v>
      </c>
      <c r="AR196" s="11">
        <v>-1.177924095</v>
      </c>
      <c r="AS196" s="13">
        <v>88.0</v>
      </c>
      <c r="AT196" s="13">
        <v>739.0</v>
      </c>
      <c r="AU196" s="13">
        <v>193.0</v>
      </c>
      <c r="AV196" s="15">
        <v>163.0</v>
      </c>
      <c r="AW196" s="15">
        <v>0.796</v>
      </c>
    </row>
    <row r="197">
      <c r="A197" s="13" t="s">
        <v>181</v>
      </c>
      <c r="B197" s="13">
        <v>27.0</v>
      </c>
      <c r="C197" s="13">
        <v>12.0</v>
      </c>
      <c r="D197" s="13">
        <v>15.0</v>
      </c>
      <c r="E197" s="13">
        <v>0.444</v>
      </c>
      <c r="F197" s="13">
        <v>-1.46</v>
      </c>
      <c r="G197" s="13">
        <v>1.02</v>
      </c>
      <c r="H197" s="13">
        <v>8.0</v>
      </c>
      <c r="I197" s="13">
        <v>10.0</v>
      </c>
      <c r="J197" s="13">
        <v>8.0</v>
      </c>
      <c r="K197" s="13">
        <v>4.0</v>
      </c>
      <c r="L197" s="13">
        <v>3.0</v>
      </c>
      <c r="M197" s="13">
        <v>7.0</v>
      </c>
      <c r="N197" s="13">
        <v>1875.0</v>
      </c>
      <c r="O197" s="13">
        <v>1822.0</v>
      </c>
      <c r="P197" s="13">
        <v>69.4444444</v>
      </c>
      <c r="Q197" s="13">
        <v>67.5</v>
      </c>
      <c r="R197" s="13">
        <v>1080.0</v>
      </c>
      <c r="S197" s="13">
        <v>706.0</v>
      </c>
      <c r="T197" s="13">
        <v>0.45</v>
      </c>
      <c r="U197" s="13">
        <v>1587.0</v>
      </c>
      <c r="V197" s="13">
        <v>481.0</v>
      </c>
      <c r="W197" s="13">
        <v>948.0</v>
      </c>
      <c r="X197" s="13">
        <v>225.0</v>
      </c>
      <c r="Y197" s="13">
        <v>639.0</v>
      </c>
      <c r="Z197" s="13">
        <v>238.0</v>
      </c>
      <c r="AA197" s="13">
        <v>336.0</v>
      </c>
      <c r="AB197" s="13">
        <v>0.51</v>
      </c>
      <c r="AC197" s="13">
        <v>0.35</v>
      </c>
      <c r="AD197" s="13">
        <v>0.71</v>
      </c>
      <c r="AE197" s="13">
        <v>356.0</v>
      </c>
      <c r="AF197" s="13">
        <v>973.0</v>
      </c>
      <c r="AG197" s="13">
        <v>488.0</v>
      </c>
      <c r="AH197" s="13">
        <v>338.0</v>
      </c>
      <c r="AI197" s="13">
        <v>2261.0</v>
      </c>
      <c r="AJ197" s="11">
        <v>0.829</v>
      </c>
      <c r="AK197" s="13">
        <v>277.0</v>
      </c>
      <c r="AL197" s="14">
        <v>324.0</v>
      </c>
      <c r="AM197" s="13">
        <v>-1.06531427</v>
      </c>
      <c r="AN197" s="13">
        <v>-1.03471203</v>
      </c>
      <c r="AO197" s="13">
        <v>-1.80704547</v>
      </c>
      <c r="AP197" s="11">
        <v>-1.011852952</v>
      </c>
      <c r="AQ197" s="11">
        <v>-0.919108395</v>
      </c>
      <c r="AR197" s="11">
        <v>-1.194167218</v>
      </c>
      <c r="AS197" s="13">
        <v>76.0</v>
      </c>
      <c r="AT197" s="13">
        <v>696.0</v>
      </c>
      <c r="AU197" s="13">
        <v>172.0</v>
      </c>
      <c r="AV197" s="15">
        <v>152.0</v>
      </c>
      <c r="AW197" s="15">
        <v>0.799</v>
      </c>
    </row>
    <row r="198">
      <c r="A198" s="13" t="s">
        <v>112</v>
      </c>
      <c r="B198" s="13">
        <v>26.0</v>
      </c>
      <c r="C198" s="13">
        <v>16.0</v>
      </c>
      <c r="D198" s="13">
        <v>10.0</v>
      </c>
      <c r="E198" s="13">
        <v>0.615</v>
      </c>
      <c r="F198" s="13">
        <v>5.32</v>
      </c>
      <c r="G198" s="13">
        <v>2.04</v>
      </c>
      <c r="H198" s="13">
        <v>8.0</v>
      </c>
      <c r="I198" s="13">
        <v>7.0</v>
      </c>
      <c r="J198" s="13">
        <v>10.0</v>
      </c>
      <c r="K198" s="13">
        <v>2.0</v>
      </c>
      <c r="L198" s="13">
        <v>2.0</v>
      </c>
      <c r="M198" s="13">
        <v>7.0</v>
      </c>
      <c r="N198" s="13">
        <v>1916.0</v>
      </c>
      <c r="O198" s="13">
        <v>1812.0</v>
      </c>
      <c r="P198" s="13">
        <v>73.6923077</v>
      </c>
      <c r="Q198" s="13">
        <v>69.7</v>
      </c>
      <c r="R198" s="13">
        <v>1040.0</v>
      </c>
      <c r="S198" s="13">
        <v>646.0</v>
      </c>
      <c r="T198" s="13">
        <v>0.45</v>
      </c>
      <c r="U198" s="13">
        <v>1445.0</v>
      </c>
      <c r="V198" s="13">
        <v>445.0</v>
      </c>
      <c r="W198" s="13">
        <v>878.0</v>
      </c>
      <c r="X198" s="13">
        <v>201.0</v>
      </c>
      <c r="Y198" s="13">
        <v>567.0</v>
      </c>
      <c r="Z198" s="13">
        <v>423.0</v>
      </c>
      <c r="AA198" s="13">
        <v>560.0</v>
      </c>
      <c r="AB198" s="13">
        <v>0.51</v>
      </c>
      <c r="AC198" s="13">
        <v>0.35</v>
      </c>
      <c r="AD198" s="13">
        <v>0.76</v>
      </c>
      <c r="AE198" s="13">
        <v>374.0</v>
      </c>
      <c r="AF198" s="13">
        <v>928.0</v>
      </c>
      <c r="AG198" s="13">
        <v>519.0</v>
      </c>
      <c r="AH198" s="13">
        <v>330.0</v>
      </c>
      <c r="AI198" s="13">
        <v>2335.0</v>
      </c>
      <c r="AJ198" s="11">
        <v>0.821</v>
      </c>
      <c r="AK198" s="13">
        <v>213.0</v>
      </c>
      <c r="AL198" s="14">
        <v>324.0</v>
      </c>
      <c r="AM198" s="13">
        <v>-1.06415895</v>
      </c>
      <c r="AN198" s="13">
        <v>-1.04171961</v>
      </c>
      <c r="AO198" s="13">
        <v>-1.92700899</v>
      </c>
      <c r="AP198" s="11">
        <v>-1.024409689</v>
      </c>
      <c r="AQ198" s="11">
        <v>-0.838558494</v>
      </c>
      <c r="AR198" s="11">
        <v>-1.171840485</v>
      </c>
      <c r="AS198" s="13">
        <v>77.0</v>
      </c>
      <c r="AT198" s="13">
        <v>715.0</v>
      </c>
      <c r="AU198" s="13">
        <v>145.0</v>
      </c>
      <c r="AV198" s="15">
        <v>179.0</v>
      </c>
      <c r="AW198" s="15">
        <v>0.77</v>
      </c>
    </row>
    <row r="199">
      <c r="A199" s="13" t="s">
        <v>313</v>
      </c>
      <c r="B199" s="13">
        <v>19.0</v>
      </c>
      <c r="C199" s="13">
        <v>10.0</v>
      </c>
      <c r="D199" s="13">
        <v>9.0</v>
      </c>
      <c r="E199" s="13">
        <v>0.526</v>
      </c>
      <c r="F199" s="13">
        <v>-7.79</v>
      </c>
      <c r="G199" s="13">
        <v>-6.29</v>
      </c>
      <c r="H199" s="13">
        <v>9.0</v>
      </c>
      <c r="I199" s="13">
        <v>6.0</v>
      </c>
      <c r="J199" s="13">
        <v>5.0</v>
      </c>
      <c r="K199" s="13">
        <v>6.0</v>
      </c>
      <c r="L199" s="13">
        <v>5.0</v>
      </c>
      <c r="M199" s="13">
        <v>3.0</v>
      </c>
      <c r="N199" s="13">
        <v>1278.0</v>
      </c>
      <c r="O199" s="13">
        <v>1266.0</v>
      </c>
      <c r="P199" s="13">
        <v>67.2631579</v>
      </c>
      <c r="Q199" s="13">
        <v>66.6</v>
      </c>
      <c r="R199" s="13">
        <v>765.0</v>
      </c>
      <c r="S199" s="13">
        <v>452.0</v>
      </c>
      <c r="T199" s="13">
        <v>0.4</v>
      </c>
      <c r="U199" s="13">
        <v>1124.0</v>
      </c>
      <c r="V199" s="13">
        <v>323.0</v>
      </c>
      <c r="W199" s="13">
        <v>719.0</v>
      </c>
      <c r="X199" s="13">
        <v>129.0</v>
      </c>
      <c r="Y199" s="13">
        <v>405.0</v>
      </c>
      <c r="Z199" s="13">
        <v>245.0</v>
      </c>
      <c r="AA199" s="13">
        <v>358.0</v>
      </c>
      <c r="AB199" s="13">
        <v>0.45</v>
      </c>
      <c r="AC199" s="13">
        <v>0.32</v>
      </c>
      <c r="AD199" s="13">
        <v>0.68</v>
      </c>
      <c r="AE199" s="13">
        <v>213.0</v>
      </c>
      <c r="AF199" s="13">
        <v>706.0</v>
      </c>
      <c r="AG199" s="13">
        <v>344.0</v>
      </c>
      <c r="AH199" s="13">
        <v>209.0</v>
      </c>
      <c r="AI199" s="13">
        <v>1691.0</v>
      </c>
      <c r="AJ199" s="11">
        <v>0.756</v>
      </c>
      <c r="AK199" s="13">
        <v>205.0</v>
      </c>
      <c r="AL199" s="14">
        <v>237.0</v>
      </c>
      <c r="AM199" s="13">
        <v>-0.94322355</v>
      </c>
      <c r="AN199" s="13">
        <v>-0.93599284</v>
      </c>
      <c r="AO199" s="13">
        <v>-1.74588028</v>
      </c>
      <c r="AP199" s="11">
        <v>-1.03854628</v>
      </c>
      <c r="AQ199" s="11">
        <v>-0.867260682</v>
      </c>
      <c r="AR199" s="11">
        <v>-1.172249158</v>
      </c>
      <c r="AS199" s="13">
        <v>55.0</v>
      </c>
      <c r="AT199" s="13">
        <v>501.0</v>
      </c>
      <c r="AU199" s="13">
        <v>104.0</v>
      </c>
      <c r="AV199" s="15">
        <v>133.0</v>
      </c>
      <c r="AW199" s="15">
        <v>0.775</v>
      </c>
    </row>
    <row r="200">
      <c r="A200" s="13" t="s">
        <v>143</v>
      </c>
      <c r="B200" s="13">
        <v>20.0</v>
      </c>
      <c r="C200" s="13">
        <v>12.0</v>
      </c>
      <c r="D200" s="13">
        <v>8.0</v>
      </c>
      <c r="E200" s="13">
        <v>0.6</v>
      </c>
      <c r="F200" s="13">
        <v>-1.55</v>
      </c>
      <c r="G200" s="13">
        <v>-5.44</v>
      </c>
      <c r="H200" s="13">
        <v>7.0</v>
      </c>
      <c r="I200" s="13">
        <v>6.0</v>
      </c>
      <c r="J200" s="13">
        <v>4.0</v>
      </c>
      <c r="K200" s="13">
        <v>2.0</v>
      </c>
      <c r="L200" s="13">
        <v>5.0</v>
      </c>
      <c r="M200" s="13">
        <v>5.0</v>
      </c>
      <c r="N200" s="13">
        <v>1422.0</v>
      </c>
      <c r="O200" s="13">
        <v>1283.0</v>
      </c>
      <c r="P200" s="13">
        <v>71.1</v>
      </c>
      <c r="Q200" s="13">
        <v>64.2</v>
      </c>
      <c r="R200" s="13">
        <v>800.0</v>
      </c>
      <c r="S200" s="13">
        <v>492.0</v>
      </c>
      <c r="T200" s="13">
        <v>0.43</v>
      </c>
      <c r="U200" s="13">
        <v>1156.0</v>
      </c>
      <c r="V200" s="13">
        <v>317.0</v>
      </c>
      <c r="W200" s="13">
        <v>603.0</v>
      </c>
      <c r="X200" s="13">
        <v>175.0</v>
      </c>
      <c r="Y200" s="13">
        <v>553.0</v>
      </c>
      <c r="Z200" s="13">
        <v>263.0</v>
      </c>
      <c r="AA200" s="13">
        <v>361.0</v>
      </c>
      <c r="AB200" s="13">
        <v>0.53</v>
      </c>
      <c r="AC200" s="13">
        <v>0.32</v>
      </c>
      <c r="AD200" s="13">
        <v>0.73</v>
      </c>
      <c r="AE200" s="13">
        <v>249.0</v>
      </c>
      <c r="AF200" s="13">
        <v>722.0</v>
      </c>
      <c r="AG200" s="13">
        <v>359.0</v>
      </c>
      <c r="AH200" s="13">
        <v>243.0</v>
      </c>
      <c r="AI200" s="13">
        <v>1760.0</v>
      </c>
      <c r="AJ200" s="11">
        <v>0.808</v>
      </c>
      <c r="AK200" s="13">
        <v>235.0</v>
      </c>
      <c r="AL200" s="14">
        <v>257.0</v>
      </c>
      <c r="AM200" s="13">
        <v>-1.10378111</v>
      </c>
      <c r="AN200" s="13">
        <v>-0.92993107</v>
      </c>
      <c r="AO200" s="13">
        <v>-1.85857439</v>
      </c>
      <c r="AP200" s="11">
        <v>-1.072191799</v>
      </c>
      <c r="AQ200" s="11">
        <v>-0.81703581</v>
      </c>
      <c r="AR200" s="11">
        <v>-1.1677646</v>
      </c>
      <c r="AS200" s="13">
        <v>48.0</v>
      </c>
      <c r="AT200" s="13">
        <v>487.0</v>
      </c>
      <c r="AU200" s="13">
        <v>100.0</v>
      </c>
      <c r="AV200" s="15">
        <v>157.0</v>
      </c>
      <c r="AW200" s="15">
        <v>0.77</v>
      </c>
    </row>
    <row r="201">
      <c r="A201" s="13" t="s">
        <v>354</v>
      </c>
      <c r="B201" s="13">
        <v>22.0</v>
      </c>
      <c r="C201" s="13">
        <v>6.0</v>
      </c>
      <c r="D201" s="13">
        <v>16.0</v>
      </c>
      <c r="E201" s="13">
        <v>0.273</v>
      </c>
      <c r="F201" s="13">
        <v>-12.4</v>
      </c>
      <c r="G201" s="13">
        <v>-1.73</v>
      </c>
      <c r="H201" s="13">
        <v>1.0</v>
      </c>
      <c r="I201" s="13">
        <v>8.0</v>
      </c>
      <c r="J201" s="13">
        <v>0.0</v>
      </c>
      <c r="K201" s="13">
        <v>0.0</v>
      </c>
      <c r="L201" s="13">
        <v>3.0</v>
      </c>
      <c r="M201" s="13">
        <v>8.0</v>
      </c>
      <c r="N201" s="13">
        <v>1436.0</v>
      </c>
      <c r="O201" s="13">
        <v>1578.0</v>
      </c>
      <c r="P201" s="13">
        <v>65.2727273</v>
      </c>
      <c r="Q201" s="13">
        <v>71.7</v>
      </c>
      <c r="R201" s="13">
        <v>890.0</v>
      </c>
      <c r="S201" s="13">
        <v>538.0</v>
      </c>
      <c r="T201" s="13">
        <v>0.41</v>
      </c>
      <c r="U201" s="13">
        <v>1303.0</v>
      </c>
      <c r="V201" s="13">
        <v>433.0</v>
      </c>
      <c r="W201" s="13">
        <v>921.0</v>
      </c>
      <c r="X201" s="13">
        <v>105.0</v>
      </c>
      <c r="Y201" s="13">
        <v>382.0</v>
      </c>
      <c r="Z201" s="13">
        <v>255.0</v>
      </c>
      <c r="AA201" s="13">
        <v>426.0</v>
      </c>
      <c r="AB201" s="13">
        <v>0.47</v>
      </c>
      <c r="AC201" s="13">
        <v>0.28</v>
      </c>
      <c r="AD201" s="13">
        <v>0.6</v>
      </c>
      <c r="AE201" s="13">
        <v>277.0</v>
      </c>
      <c r="AF201" s="13">
        <v>839.0</v>
      </c>
      <c r="AG201" s="13">
        <v>397.0</v>
      </c>
      <c r="AH201" s="13">
        <v>328.0</v>
      </c>
      <c r="AI201" s="13">
        <v>2057.0</v>
      </c>
      <c r="AJ201" s="11">
        <v>0.698</v>
      </c>
      <c r="AK201" s="13">
        <v>291.0</v>
      </c>
      <c r="AL201" s="14">
        <v>299.0</v>
      </c>
      <c r="AM201" s="13">
        <v>-0.98711846</v>
      </c>
      <c r="AN201" s="13">
        <v>-0.80772547</v>
      </c>
      <c r="AO201" s="13">
        <v>-1.52708068</v>
      </c>
      <c r="AP201" s="11">
        <v>-1.132353532</v>
      </c>
      <c r="AQ201" s="11">
        <v>-0.860313549</v>
      </c>
      <c r="AR201" s="11">
        <v>-1.124646798</v>
      </c>
      <c r="AS201" s="13">
        <v>87.0</v>
      </c>
      <c r="AT201" s="13">
        <v>548.0</v>
      </c>
      <c r="AU201" s="13">
        <v>126.0</v>
      </c>
      <c r="AV201" s="15">
        <v>173.0</v>
      </c>
      <c r="AW201" s="15">
        <v>0.802</v>
      </c>
    </row>
    <row r="202">
      <c r="A202" s="13" t="s">
        <v>100</v>
      </c>
      <c r="B202" s="13">
        <v>25.0</v>
      </c>
      <c r="C202" s="13">
        <v>10.0</v>
      </c>
      <c r="D202" s="13">
        <v>15.0</v>
      </c>
      <c r="E202" s="13">
        <v>0.4</v>
      </c>
      <c r="F202" s="13">
        <v>-10.9</v>
      </c>
      <c r="G202" s="13">
        <v>-9.71</v>
      </c>
      <c r="H202" s="13">
        <v>8.0</v>
      </c>
      <c r="I202" s="13">
        <v>7.0</v>
      </c>
      <c r="J202" s="13">
        <v>6.0</v>
      </c>
      <c r="K202" s="13">
        <v>3.0</v>
      </c>
      <c r="L202" s="13">
        <v>2.0</v>
      </c>
      <c r="M202" s="13">
        <v>10.0</v>
      </c>
      <c r="N202" s="13">
        <v>1899.0</v>
      </c>
      <c r="O202" s="13">
        <v>1910.0</v>
      </c>
      <c r="P202" s="13">
        <v>75.96</v>
      </c>
      <c r="Q202" s="13">
        <v>76.4</v>
      </c>
      <c r="R202" s="13">
        <v>1010.0</v>
      </c>
      <c r="S202" s="13">
        <v>703.0</v>
      </c>
      <c r="T202" s="13">
        <v>0.48</v>
      </c>
      <c r="U202" s="13">
        <v>1476.0</v>
      </c>
      <c r="V202" s="13">
        <v>566.0</v>
      </c>
      <c r="W202" s="13">
        <v>1059.0</v>
      </c>
      <c r="X202" s="13">
        <v>137.0</v>
      </c>
      <c r="Y202" s="13">
        <v>417.0</v>
      </c>
      <c r="Z202" s="13">
        <v>356.0</v>
      </c>
      <c r="AA202" s="13">
        <v>483.0</v>
      </c>
      <c r="AB202" s="13">
        <v>0.53</v>
      </c>
      <c r="AC202" s="13">
        <v>0.33</v>
      </c>
      <c r="AD202" s="13">
        <v>0.74</v>
      </c>
      <c r="AE202" s="13">
        <v>391.0</v>
      </c>
      <c r="AF202" s="13">
        <v>880.0</v>
      </c>
      <c r="AG202" s="13">
        <v>522.0</v>
      </c>
      <c r="AH202" s="13">
        <v>421.0</v>
      </c>
      <c r="AI202" s="13">
        <v>2380.0</v>
      </c>
      <c r="AJ202" s="11">
        <v>0.798</v>
      </c>
      <c r="AK202" s="13">
        <v>245.0</v>
      </c>
      <c r="AL202" s="14">
        <v>393.0</v>
      </c>
      <c r="AM202" s="13">
        <v>-1.12217729</v>
      </c>
      <c r="AN202" s="13">
        <v>-0.96543347</v>
      </c>
      <c r="AO202" s="13">
        <v>-1.88033084</v>
      </c>
      <c r="AP202" s="11">
        <v>-1.132801696</v>
      </c>
      <c r="AQ202" s="11">
        <v>-0.804108696</v>
      </c>
      <c r="AR202" s="11">
        <v>-1.123272478</v>
      </c>
      <c r="AS202" s="13">
        <v>70.0</v>
      </c>
      <c r="AT202" s="13">
        <v>635.0</v>
      </c>
      <c r="AU202" s="13">
        <v>190.0</v>
      </c>
      <c r="AV202" s="15">
        <v>203.0</v>
      </c>
      <c r="AW202" s="15">
        <v>0.775</v>
      </c>
    </row>
    <row r="203">
      <c r="A203" s="13" t="s">
        <v>274</v>
      </c>
      <c r="B203" s="13">
        <v>20.0</v>
      </c>
      <c r="C203" s="13">
        <v>9.0</v>
      </c>
      <c r="D203" s="13">
        <v>11.0</v>
      </c>
      <c r="E203" s="13">
        <v>0.45</v>
      </c>
      <c r="F203" s="13">
        <v>-7.13</v>
      </c>
      <c r="G203" s="13">
        <v>-6.58</v>
      </c>
      <c r="H203" s="13">
        <v>7.0</v>
      </c>
      <c r="I203" s="13">
        <v>9.0</v>
      </c>
      <c r="J203" s="13">
        <v>5.0</v>
      </c>
      <c r="K203" s="13">
        <v>3.0</v>
      </c>
      <c r="L203" s="13">
        <v>3.0</v>
      </c>
      <c r="M203" s="13">
        <v>7.0</v>
      </c>
      <c r="N203" s="13">
        <v>1293.0</v>
      </c>
      <c r="O203" s="13">
        <v>1304.0</v>
      </c>
      <c r="P203" s="13">
        <v>64.65</v>
      </c>
      <c r="Q203" s="13">
        <v>65.2</v>
      </c>
      <c r="R203" s="13">
        <v>800.0</v>
      </c>
      <c r="S203" s="13">
        <v>448.0</v>
      </c>
      <c r="T203" s="13">
        <v>0.41</v>
      </c>
      <c r="U203" s="13">
        <v>1099.0</v>
      </c>
      <c r="V203" s="13">
        <v>320.0</v>
      </c>
      <c r="W203" s="13">
        <v>690.0</v>
      </c>
      <c r="X203" s="13">
        <v>128.0</v>
      </c>
      <c r="Y203" s="13">
        <v>409.0</v>
      </c>
      <c r="Z203" s="13">
        <v>269.0</v>
      </c>
      <c r="AA203" s="13">
        <v>380.0</v>
      </c>
      <c r="AB203" s="13">
        <v>0.46</v>
      </c>
      <c r="AC203" s="13">
        <v>0.31</v>
      </c>
      <c r="AD203" s="13">
        <v>0.71</v>
      </c>
      <c r="AE203" s="13">
        <v>236.0</v>
      </c>
      <c r="AF203" s="13">
        <v>631.0</v>
      </c>
      <c r="AG203" s="13">
        <v>340.0</v>
      </c>
      <c r="AH203" s="13">
        <v>199.0</v>
      </c>
      <c r="AI203" s="13">
        <v>1678.0</v>
      </c>
      <c r="AJ203" s="11">
        <v>0.771</v>
      </c>
      <c r="AK203" s="13">
        <v>163.0</v>
      </c>
      <c r="AL203" s="14">
        <v>264.0</v>
      </c>
      <c r="AM203" s="13">
        <v>-0.97373749</v>
      </c>
      <c r="AN203" s="13">
        <v>-0.91965408</v>
      </c>
      <c r="AO203" s="13">
        <v>-1.80592656</v>
      </c>
      <c r="AP203" s="11">
        <v>-1.05861419</v>
      </c>
      <c r="AQ203" s="11">
        <v>-0.856420728</v>
      </c>
      <c r="AR203" s="11">
        <v>-1.171710598</v>
      </c>
      <c r="AS203" s="13">
        <v>39.0</v>
      </c>
      <c r="AT203" s="13">
        <v>468.0</v>
      </c>
      <c r="AU203" s="13">
        <v>117.0</v>
      </c>
      <c r="AV203" s="15">
        <v>147.0</v>
      </c>
      <c r="AW203" s="15">
        <v>0.777</v>
      </c>
    </row>
    <row r="204">
      <c r="A204" s="13" t="s">
        <v>132</v>
      </c>
      <c r="B204" s="13">
        <v>25.0</v>
      </c>
      <c r="C204" s="13">
        <v>18.0</v>
      </c>
      <c r="D204" s="13">
        <v>7.0</v>
      </c>
      <c r="E204" s="13">
        <v>0.72</v>
      </c>
      <c r="F204" s="13">
        <v>-5.26</v>
      </c>
      <c r="G204" s="13">
        <v>-8.76</v>
      </c>
      <c r="H204" s="13">
        <v>14.0</v>
      </c>
      <c r="I204" s="13">
        <v>2.0</v>
      </c>
      <c r="J204" s="13">
        <v>8.0</v>
      </c>
      <c r="K204" s="13">
        <v>1.0</v>
      </c>
      <c r="L204" s="13">
        <v>7.0</v>
      </c>
      <c r="M204" s="13">
        <v>5.0</v>
      </c>
      <c r="N204" s="13">
        <v>1960.0</v>
      </c>
      <c r="O204" s="13">
        <v>1831.0</v>
      </c>
      <c r="P204" s="13">
        <v>78.4</v>
      </c>
      <c r="Q204" s="13">
        <v>73.2</v>
      </c>
      <c r="R204" s="13">
        <v>1010.0</v>
      </c>
      <c r="S204" s="13">
        <v>734.0</v>
      </c>
      <c r="T204" s="13">
        <v>0.46</v>
      </c>
      <c r="U204" s="13">
        <v>1611.0</v>
      </c>
      <c r="V204" s="13">
        <v>540.0</v>
      </c>
      <c r="W204" s="13">
        <v>1006.0</v>
      </c>
      <c r="X204" s="13">
        <v>194.0</v>
      </c>
      <c r="Y204" s="13">
        <v>605.0</v>
      </c>
      <c r="Z204" s="13">
        <v>298.0</v>
      </c>
      <c r="AA204" s="13">
        <v>446.0</v>
      </c>
      <c r="AB204" s="13">
        <v>0.54</v>
      </c>
      <c r="AC204" s="13">
        <v>0.32</v>
      </c>
      <c r="AD204" s="13">
        <v>0.67</v>
      </c>
      <c r="AE204" s="13">
        <v>336.0</v>
      </c>
      <c r="AF204" s="13">
        <v>952.0</v>
      </c>
      <c r="AG204" s="13">
        <v>462.0</v>
      </c>
      <c r="AH204" s="13">
        <v>326.0</v>
      </c>
      <c r="AI204" s="13">
        <v>2383.0</v>
      </c>
      <c r="AJ204" s="11">
        <v>0.822</v>
      </c>
      <c r="AK204" s="13">
        <v>273.0</v>
      </c>
      <c r="AL204" s="14">
        <v>395.0</v>
      </c>
      <c r="AM204" s="13">
        <v>-1.12703339</v>
      </c>
      <c r="AN204" s="13">
        <v>-0.94228916</v>
      </c>
      <c r="AO204" s="13">
        <v>-1.70456201</v>
      </c>
      <c r="AP204" s="11">
        <v>-1.036366257</v>
      </c>
      <c r="AQ204" s="11">
        <v>-0.872466678</v>
      </c>
      <c r="AR204" s="11">
        <v>-1.143132066</v>
      </c>
      <c r="AS204" s="13">
        <v>83.0</v>
      </c>
      <c r="AT204" s="13">
        <v>679.0</v>
      </c>
      <c r="AU204" s="13">
        <v>228.0</v>
      </c>
      <c r="AV204" s="15">
        <v>167.0</v>
      </c>
      <c r="AW204" s="15">
        <v>0.76</v>
      </c>
    </row>
    <row r="205">
      <c r="A205" s="13" t="s">
        <v>334</v>
      </c>
      <c r="B205" s="13">
        <v>19.0</v>
      </c>
      <c r="C205" s="13">
        <v>7.0</v>
      </c>
      <c r="D205" s="13">
        <v>12.0</v>
      </c>
      <c r="E205" s="13">
        <v>0.368</v>
      </c>
      <c r="F205" s="13">
        <v>-9.41</v>
      </c>
      <c r="G205" s="13">
        <v>-5.36</v>
      </c>
      <c r="H205" s="13">
        <v>6.0</v>
      </c>
      <c r="I205" s="13">
        <v>10.0</v>
      </c>
      <c r="J205" s="13">
        <v>3.0</v>
      </c>
      <c r="K205" s="13">
        <v>5.0</v>
      </c>
      <c r="L205" s="13">
        <v>4.0</v>
      </c>
      <c r="M205" s="13">
        <v>6.0</v>
      </c>
      <c r="N205" s="13">
        <v>1256.0</v>
      </c>
      <c r="O205" s="13">
        <v>1333.0</v>
      </c>
      <c r="P205" s="13">
        <v>66.1052632</v>
      </c>
      <c r="Q205" s="13">
        <v>70.2</v>
      </c>
      <c r="R205" s="13">
        <v>770.0</v>
      </c>
      <c r="S205" s="13">
        <v>440.0</v>
      </c>
      <c r="T205" s="13">
        <v>0.4</v>
      </c>
      <c r="U205" s="13">
        <v>1088.0</v>
      </c>
      <c r="V205" s="13">
        <v>321.0</v>
      </c>
      <c r="W205" s="13">
        <v>698.0</v>
      </c>
      <c r="X205" s="13">
        <v>119.0</v>
      </c>
      <c r="Y205" s="13">
        <v>390.0</v>
      </c>
      <c r="Z205" s="13">
        <v>257.0</v>
      </c>
      <c r="AA205" s="13">
        <v>372.0</v>
      </c>
      <c r="AB205" s="13">
        <v>0.46</v>
      </c>
      <c r="AC205" s="13">
        <v>0.31</v>
      </c>
      <c r="AD205" s="13">
        <v>0.69</v>
      </c>
      <c r="AE205" s="13">
        <v>181.0</v>
      </c>
      <c r="AF205" s="13">
        <v>596.0</v>
      </c>
      <c r="AG205" s="13">
        <v>336.0</v>
      </c>
      <c r="AH205" s="13">
        <v>212.0</v>
      </c>
      <c r="AI205" s="13">
        <v>1672.0</v>
      </c>
      <c r="AJ205" s="11">
        <v>0.751</v>
      </c>
      <c r="AK205" s="13">
        <v>168.0</v>
      </c>
      <c r="AL205" s="14">
        <v>274.0</v>
      </c>
      <c r="AM205" s="13">
        <v>-0.96558523</v>
      </c>
      <c r="AN205" s="13">
        <v>-0.89664431</v>
      </c>
      <c r="AO205" s="13">
        <v>-1.76246939</v>
      </c>
      <c r="AP205" s="11">
        <v>-1.175051197</v>
      </c>
      <c r="AQ205" s="11">
        <v>-0.836802805</v>
      </c>
      <c r="AR205" s="11">
        <v>-1.141853292</v>
      </c>
      <c r="AS205" s="13">
        <v>42.0</v>
      </c>
      <c r="AT205" s="13">
        <v>428.0</v>
      </c>
      <c r="AU205" s="13">
        <v>127.0</v>
      </c>
      <c r="AV205" s="15">
        <v>147.0</v>
      </c>
      <c r="AW205" s="15">
        <v>0.807</v>
      </c>
    </row>
    <row r="206">
      <c r="A206" s="13" t="s">
        <v>115</v>
      </c>
      <c r="B206" s="13">
        <v>25.0</v>
      </c>
      <c r="C206" s="13">
        <v>17.0</v>
      </c>
      <c r="D206" s="13">
        <v>8.0</v>
      </c>
      <c r="E206" s="13">
        <v>0.68</v>
      </c>
      <c r="F206" s="13">
        <v>-5.91</v>
      </c>
      <c r="G206" s="13">
        <v>-8.26</v>
      </c>
      <c r="H206" s="13">
        <v>8.0</v>
      </c>
      <c r="I206" s="13">
        <v>4.0</v>
      </c>
      <c r="J206" s="13">
        <v>7.0</v>
      </c>
      <c r="K206" s="13">
        <v>4.0</v>
      </c>
      <c r="L206" s="13">
        <v>6.0</v>
      </c>
      <c r="M206" s="13">
        <v>3.0</v>
      </c>
      <c r="N206" s="13">
        <v>1839.0</v>
      </c>
      <c r="O206" s="13">
        <v>1742.0</v>
      </c>
      <c r="P206" s="13">
        <v>73.56</v>
      </c>
      <c r="Q206" s="13">
        <v>69.7</v>
      </c>
      <c r="R206" s="13">
        <v>1005.0</v>
      </c>
      <c r="S206" s="13">
        <v>630.0</v>
      </c>
      <c r="T206" s="13">
        <v>0.43</v>
      </c>
      <c r="U206" s="13">
        <v>1477.0</v>
      </c>
      <c r="V206" s="13">
        <v>436.0</v>
      </c>
      <c r="W206" s="13">
        <v>949.0</v>
      </c>
      <c r="X206" s="13">
        <v>194.0</v>
      </c>
      <c r="Y206" s="13">
        <v>528.0</v>
      </c>
      <c r="Z206" s="13">
        <v>385.0</v>
      </c>
      <c r="AA206" s="13">
        <v>546.0</v>
      </c>
      <c r="AB206" s="13">
        <v>0.46</v>
      </c>
      <c r="AC206" s="13">
        <v>0.37</v>
      </c>
      <c r="AD206" s="13">
        <v>0.71</v>
      </c>
      <c r="AE206" s="13">
        <v>302.0</v>
      </c>
      <c r="AF206" s="13">
        <v>907.0</v>
      </c>
      <c r="AG206" s="13">
        <v>481.0</v>
      </c>
      <c r="AH206" s="13">
        <v>322.0</v>
      </c>
      <c r="AI206" s="13">
        <v>2345.0</v>
      </c>
      <c r="AJ206" s="11">
        <v>0.784</v>
      </c>
      <c r="AK206" s="13">
        <v>248.0</v>
      </c>
      <c r="AL206" s="14">
        <v>384.0</v>
      </c>
      <c r="AM206" s="13">
        <v>-0.96463115</v>
      </c>
      <c r="AN206" s="13">
        <v>-1.07970633</v>
      </c>
      <c r="AO206" s="13">
        <v>-1.79886879</v>
      </c>
      <c r="AP206" s="11">
        <v>-1.039814346</v>
      </c>
      <c r="AQ206" s="11">
        <v>-0.797956451</v>
      </c>
      <c r="AR206" s="11">
        <v>-1.148491648</v>
      </c>
      <c r="AS206" s="13">
        <v>80.0</v>
      </c>
      <c r="AT206" s="13">
        <v>659.0</v>
      </c>
      <c r="AU206" s="13">
        <v>163.0</v>
      </c>
      <c r="AV206" s="15">
        <v>221.0</v>
      </c>
      <c r="AW206" s="15">
        <v>0.737</v>
      </c>
    </row>
    <row r="207">
      <c r="A207" s="13" t="s">
        <v>165</v>
      </c>
      <c r="B207" s="13">
        <v>24.0</v>
      </c>
      <c r="C207" s="13">
        <v>13.0</v>
      </c>
      <c r="D207" s="13">
        <v>11.0</v>
      </c>
      <c r="E207" s="13">
        <v>0.542</v>
      </c>
      <c r="F207" s="13">
        <v>-10.2</v>
      </c>
      <c r="G207" s="13">
        <v>-6.42</v>
      </c>
      <c r="H207" s="13">
        <v>7.0</v>
      </c>
      <c r="I207" s="13">
        <v>8.0</v>
      </c>
      <c r="J207" s="13">
        <v>8.0</v>
      </c>
      <c r="K207" s="13">
        <v>4.0</v>
      </c>
      <c r="L207" s="13">
        <v>3.0</v>
      </c>
      <c r="M207" s="13">
        <v>6.0</v>
      </c>
      <c r="N207" s="13">
        <v>1756.0</v>
      </c>
      <c r="O207" s="13">
        <v>1666.0</v>
      </c>
      <c r="P207" s="13">
        <v>73.1666667</v>
      </c>
      <c r="Q207" s="13">
        <v>69.4</v>
      </c>
      <c r="R207" s="13">
        <v>970.0</v>
      </c>
      <c r="S207" s="13">
        <v>624.0</v>
      </c>
      <c r="T207" s="13">
        <v>0.43</v>
      </c>
      <c r="U207" s="13">
        <v>1457.0</v>
      </c>
      <c r="V207" s="13">
        <v>432.0</v>
      </c>
      <c r="W207" s="13">
        <v>888.0</v>
      </c>
      <c r="X207" s="13">
        <v>192.0</v>
      </c>
      <c r="Y207" s="13">
        <v>569.0</v>
      </c>
      <c r="Z207" s="13">
        <v>316.0</v>
      </c>
      <c r="AA207" s="13">
        <v>424.0</v>
      </c>
      <c r="AB207" s="13">
        <v>0.49</v>
      </c>
      <c r="AC207" s="13">
        <v>0.34</v>
      </c>
      <c r="AD207" s="13">
        <v>0.75</v>
      </c>
      <c r="AE207" s="13">
        <v>272.0</v>
      </c>
      <c r="AF207" s="13">
        <v>936.0</v>
      </c>
      <c r="AG207" s="13">
        <v>423.0</v>
      </c>
      <c r="AH207" s="13">
        <v>332.0</v>
      </c>
      <c r="AI207" s="13">
        <v>2213.0</v>
      </c>
      <c r="AJ207" s="11">
        <v>0.793</v>
      </c>
      <c r="AK207" s="13">
        <v>263.0</v>
      </c>
      <c r="AL207" s="14">
        <v>341.0</v>
      </c>
      <c r="AM207" s="13">
        <v>-1.02143747</v>
      </c>
      <c r="AN207" s="13">
        <v>-0.99157782</v>
      </c>
      <c r="AO207" s="13">
        <v>-1.90130866</v>
      </c>
      <c r="AP207" s="11">
        <v>-1.038244815</v>
      </c>
      <c r="AQ207" s="11">
        <v>-0.861395705</v>
      </c>
      <c r="AR207" s="11">
        <v>-1.130281546</v>
      </c>
      <c r="AS207" s="13">
        <v>77.0</v>
      </c>
      <c r="AT207" s="13">
        <v>673.0</v>
      </c>
      <c r="AU207" s="13">
        <v>141.0</v>
      </c>
      <c r="AV207" s="15">
        <v>200.0</v>
      </c>
      <c r="AW207" s="15">
        <v>0.767</v>
      </c>
    </row>
    <row r="208">
      <c r="A208" s="13" t="s">
        <v>125</v>
      </c>
      <c r="B208" s="13">
        <v>20.0</v>
      </c>
      <c r="C208" s="13">
        <v>10.0</v>
      </c>
      <c r="D208" s="13">
        <v>10.0</v>
      </c>
      <c r="E208" s="13">
        <v>0.5</v>
      </c>
      <c r="F208" s="13">
        <v>-6.77</v>
      </c>
      <c r="G208" s="13">
        <v>-7.37</v>
      </c>
      <c r="H208" s="13">
        <v>9.0</v>
      </c>
      <c r="I208" s="13">
        <v>5.0</v>
      </c>
      <c r="J208" s="13">
        <v>6.0</v>
      </c>
      <c r="K208" s="13">
        <v>4.0</v>
      </c>
      <c r="L208" s="13">
        <v>4.0</v>
      </c>
      <c r="M208" s="13">
        <v>6.0</v>
      </c>
      <c r="N208" s="13">
        <v>1468.0</v>
      </c>
      <c r="O208" s="13">
        <v>1456.0</v>
      </c>
      <c r="P208" s="13">
        <v>73.4</v>
      </c>
      <c r="Q208" s="13">
        <v>72.8</v>
      </c>
      <c r="R208" s="13">
        <v>815.0</v>
      </c>
      <c r="S208" s="13">
        <v>548.0</v>
      </c>
      <c r="T208" s="13">
        <v>0.48</v>
      </c>
      <c r="U208" s="13">
        <v>1151.0</v>
      </c>
      <c r="V208" s="13">
        <v>387.0</v>
      </c>
      <c r="W208" s="13">
        <v>701.0</v>
      </c>
      <c r="X208" s="13">
        <v>161.0</v>
      </c>
      <c r="Y208" s="13">
        <v>450.0</v>
      </c>
      <c r="Z208" s="13">
        <v>211.0</v>
      </c>
      <c r="AA208" s="13">
        <v>348.0</v>
      </c>
      <c r="AB208" s="13">
        <v>0.55</v>
      </c>
      <c r="AC208" s="13">
        <v>0.36</v>
      </c>
      <c r="AD208" s="13">
        <v>0.61</v>
      </c>
      <c r="AE208" s="13">
        <v>254.0</v>
      </c>
      <c r="AF208" s="13">
        <v>669.0</v>
      </c>
      <c r="AG208" s="13">
        <v>368.0</v>
      </c>
      <c r="AH208" s="13">
        <v>302.0</v>
      </c>
      <c r="AI208" s="13">
        <v>1801.0</v>
      </c>
      <c r="AJ208" s="11">
        <v>0.815</v>
      </c>
      <c r="AK208" s="13">
        <v>186.0</v>
      </c>
      <c r="AL208" s="14">
        <v>280.0</v>
      </c>
      <c r="AM208" s="13">
        <v>-1.15913482</v>
      </c>
      <c r="AN208" s="13">
        <v>-1.0513594</v>
      </c>
      <c r="AO208" s="13">
        <v>-1.5468016</v>
      </c>
      <c r="AP208" s="11">
        <v>-1.097117984</v>
      </c>
      <c r="AQ208" s="11">
        <v>-0.818460458</v>
      </c>
      <c r="AR208" s="11">
        <v>-1.149744092</v>
      </c>
      <c r="AS208" s="13">
        <v>87.0</v>
      </c>
      <c r="AT208" s="13">
        <v>483.0</v>
      </c>
      <c r="AU208" s="13">
        <v>140.0</v>
      </c>
      <c r="AV208" s="15">
        <v>140.0</v>
      </c>
      <c r="AW208" s="15">
        <v>0.784</v>
      </c>
    </row>
    <row r="209">
      <c r="A209" s="13" t="s">
        <v>213</v>
      </c>
      <c r="B209" s="13">
        <v>21.0</v>
      </c>
      <c r="C209" s="13">
        <v>11.0</v>
      </c>
      <c r="D209" s="13">
        <v>10.0</v>
      </c>
      <c r="E209" s="13">
        <v>0.524</v>
      </c>
      <c r="F209" s="13">
        <v>-14.1</v>
      </c>
      <c r="G209" s="13">
        <v>-7.89</v>
      </c>
      <c r="H209" s="13">
        <v>7.0</v>
      </c>
      <c r="I209" s="13">
        <v>1.0</v>
      </c>
      <c r="J209" s="13">
        <v>5.0</v>
      </c>
      <c r="K209" s="13">
        <v>4.0</v>
      </c>
      <c r="L209" s="13">
        <v>5.0</v>
      </c>
      <c r="M209" s="13">
        <v>6.0</v>
      </c>
      <c r="N209" s="13">
        <v>1517.0</v>
      </c>
      <c r="O209" s="13">
        <v>1523.0</v>
      </c>
      <c r="P209" s="13">
        <v>72.2380952</v>
      </c>
      <c r="Q209" s="13">
        <v>72.5</v>
      </c>
      <c r="R209" s="13">
        <v>845.0</v>
      </c>
      <c r="S209" s="13">
        <v>536.0</v>
      </c>
      <c r="T209" s="13">
        <v>0.42</v>
      </c>
      <c r="U209" s="13">
        <v>1273.0</v>
      </c>
      <c r="V209" s="13">
        <v>399.0</v>
      </c>
      <c r="W209" s="13">
        <v>844.0</v>
      </c>
      <c r="X209" s="13">
        <v>137.0</v>
      </c>
      <c r="Y209" s="13">
        <v>429.0</v>
      </c>
      <c r="Z209" s="13">
        <v>308.0</v>
      </c>
      <c r="AA209" s="13">
        <v>468.0</v>
      </c>
      <c r="AB209" s="13">
        <v>0.47</v>
      </c>
      <c r="AC209" s="13">
        <v>0.32</v>
      </c>
      <c r="AD209" s="13">
        <v>0.66</v>
      </c>
      <c r="AE209" s="13">
        <v>285.0</v>
      </c>
      <c r="AF209" s="13">
        <v>736.0</v>
      </c>
      <c r="AG209" s="13">
        <v>367.0</v>
      </c>
      <c r="AH209" s="13">
        <v>294.0</v>
      </c>
      <c r="AI209" s="13">
        <v>2035.0</v>
      </c>
      <c r="AJ209" s="11">
        <v>0.745</v>
      </c>
      <c r="AK209" s="13">
        <v>228.0</v>
      </c>
      <c r="AL209" s="14">
        <v>392.0</v>
      </c>
      <c r="AM209" s="13">
        <v>-0.99259356</v>
      </c>
      <c r="AN209" s="13">
        <v>-0.93842834</v>
      </c>
      <c r="AO209" s="13">
        <v>-1.67894421</v>
      </c>
      <c r="AP209" s="11">
        <v>-1.069293619</v>
      </c>
      <c r="AQ209" s="11">
        <v>-0.879118217</v>
      </c>
      <c r="AR209" s="11">
        <v>-1.100214395</v>
      </c>
      <c r="AS209" s="13">
        <v>56.0</v>
      </c>
      <c r="AT209" s="13">
        <v>508.0</v>
      </c>
      <c r="AU209" s="13">
        <v>183.0</v>
      </c>
      <c r="AV209" s="15">
        <v>209.0</v>
      </c>
      <c r="AW209" s="15">
        <v>0.749</v>
      </c>
    </row>
    <row r="210">
      <c r="A210" s="13" t="s">
        <v>284</v>
      </c>
      <c r="B210" s="13">
        <v>14.0</v>
      </c>
      <c r="C210" s="13">
        <v>5.0</v>
      </c>
      <c r="D210" s="13">
        <v>9.0</v>
      </c>
      <c r="E210" s="13">
        <v>0.357</v>
      </c>
      <c r="F210" s="13">
        <v>-15.8</v>
      </c>
      <c r="G210" s="13">
        <v>-8.53</v>
      </c>
      <c r="H210" s="13">
        <v>3.0</v>
      </c>
      <c r="I210" s="13">
        <v>5.0</v>
      </c>
      <c r="J210" s="13">
        <v>4.0</v>
      </c>
      <c r="K210" s="13">
        <v>2.0</v>
      </c>
      <c r="L210" s="13">
        <v>0.0</v>
      </c>
      <c r="M210" s="13">
        <v>6.0</v>
      </c>
      <c r="N210" s="13">
        <v>942.0</v>
      </c>
      <c r="O210" s="13">
        <v>1003.0</v>
      </c>
      <c r="P210" s="13">
        <v>67.2857143</v>
      </c>
      <c r="Q210" s="13">
        <v>71.6</v>
      </c>
      <c r="R210" s="13">
        <v>565.0</v>
      </c>
      <c r="S210" s="13">
        <v>333.0</v>
      </c>
      <c r="T210" s="13">
        <v>0.42</v>
      </c>
      <c r="U210" s="13">
        <v>791.0</v>
      </c>
      <c r="V210" s="13">
        <v>238.0</v>
      </c>
      <c r="W210" s="13">
        <v>511.0</v>
      </c>
      <c r="X210" s="13">
        <v>95.0</v>
      </c>
      <c r="Y210" s="13">
        <v>280.0</v>
      </c>
      <c r="Z210" s="13">
        <v>181.0</v>
      </c>
      <c r="AA210" s="13">
        <v>261.0</v>
      </c>
      <c r="AB210" s="13">
        <v>0.47</v>
      </c>
      <c r="AC210" s="13">
        <v>0.34</v>
      </c>
      <c r="AD210" s="13">
        <v>0.69</v>
      </c>
      <c r="AE210" s="13">
        <v>169.0</v>
      </c>
      <c r="AF210" s="13">
        <v>458.0</v>
      </c>
      <c r="AG210" s="13">
        <v>293.0</v>
      </c>
      <c r="AH210" s="13">
        <v>205.0</v>
      </c>
      <c r="AI210" s="13">
        <v>1257.0</v>
      </c>
      <c r="AJ210" s="11">
        <v>0.749</v>
      </c>
      <c r="AK210" s="13">
        <v>130.0</v>
      </c>
      <c r="AL210" s="14">
        <v>215.0</v>
      </c>
      <c r="AM210" s="13">
        <v>-0.97790589</v>
      </c>
      <c r="AN210" s="13">
        <v>-0.99701895</v>
      </c>
      <c r="AO210" s="13">
        <v>-1.7691696</v>
      </c>
      <c r="AP210" s="11">
        <v>-1.109414823</v>
      </c>
      <c r="AQ210" s="11">
        <v>-0.862607719</v>
      </c>
      <c r="AR210" s="11">
        <v>-1.189834884</v>
      </c>
      <c r="AS210" s="13">
        <v>39.0</v>
      </c>
      <c r="AT210" s="13">
        <v>328.0</v>
      </c>
      <c r="AU210" s="13">
        <v>102.0</v>
      </c>
      <c r="AV210" s="15">
        <v>113.0</v>
      </c>
      <c r="AW210" s="15">
        <v>0.781</v>
      </c>
    </row>
    <row r="211">
      <c r="A211" s="13" t="s">
        <v>203</v>
      </c>
      <c r="B211" s="13">
        <v>30.0</v>
      </c>
      <c r="C211" s="13">
        <v>21.0</v>
      </c>
      <c r="D211" s="13">
        <v>9.0</v>
      </c>
      <c r="E211" s="13">
        <v>0.7</v>
      </c>
      <c r="F211" s="13">
        <v>3.67</v>
      </c>
      <c r="G211" s="13">
        <v>-1.96</v>
      </c>
      <c r="H211" s="13">
        <v>13.0</v>
      </c>
      <c r="I211" s="13">
        <v>5.0</v>
      </c>
      <c r="J211" s="13">
        <v>7.0</v>
      </c>
      <c r="K211" s="13">
        <v>3.0</v>
      </c>
      <c r="L211" s="13">
        <v>10.0</v>
      </c>
      <c r="M211" s="13">
        <v>3.0</v>
      </c>
      <c r="N211" s="13">
        <v>2189.0</v>
      </c>
      <c r="O211" s="13">
        <v>2020.0</v>
      </c>
      <c r="P211" s="13">
        <v>72.9666667</v>
      </c>
      <c r="Q211" s="13">
        <v>67.3</v>
      </c>
      <c r="R211" s="13">
        <v>1205.0</v>
      </c>
      <c r="S211" s="13">
        <v>822.0</v>
      </c>
      <c r="T211" s="13">
        <v>0.42</v>
      </c>
      <c r="U211" s="13">
        <v>1954.0</v>
      </c>
      <c r="V211" s="13">
        <v>594.0</v>
      </c>
      <c r="W211" s="13">
        <v>1191.0</v>
      </c>
      <c r="X211" s="13">
        <v>228.0</v>
      </c>
      <c r="Y211" s="13">
        <v>763.0</v>
      </c>
      <c r="Z211" s="13">
        <v>317.0</v>
      </c>
      <c r="AA211" s="13">
        <v>464.0</v>
      </c>
      <c r="AB211" s="13">
        <v>0.5</v>
      </c>
      <c r="AC211" s="13">
        <v>0.3</v>
      </c>
      <c r="AD211" s="13">
        <v>0.68</v>
      </c>
      <c r="AE211" s="13">
        <v>370.0</v>
      </c>
      <c r="AF211" s="13">
        <v>1174.0</v>
      </c>
      <c r="AG211" s="13">
        <v>542.0</v>
      </c>
      <c r="AH211" s="13">
        <v>329.0</v>
      </c>
      <c r="AI211" s="13">
        <v>2747.0</v>
      </c>
      <c r="AJ211" s="11">
        <v>0.797</v>
      </c>
      <c r="AK211" s="13">
        <v>377.0</v>
      </c>
      <c r="AL211" s="14">
        <v>446.0</v>
      </c>
      <c r="AM211" s="13">
        <v>-1.04716638</v>
      </c>
      <c r="AN211" s="13">
        <v>-0.87810844</v>
      </c>
      <c r="AO211" s="13">
        <v>-1.74290085</v>
      </c>
      <c r="AP211" s="11">
        <v>-1.068143654</v>
      </c>
      <c r="AQ211" s="11">
        <v>-0.793232571</v>
      </c>
      <c r="AR211" s="11">
        <v>-1.159015085</v>
      </c>
      <c r="AS211" s="13">
        <v>115.0</v>
      </c>
      <c r="AT211" s="13">
        <v>797.0</v>
      </c>
      <c r="AU211" s="13">
        <v>224.0</v>
      </c>
      <c r="AV211" s="15">
        <v>222.0</v>
      </c>
      <c r="AW211" s="15">
        <v>0.747</v>
      </c>
    </row>
    <row r="212">
      <c r="A212" s="13" t="s">
        <v>117</v>
      </c>
      <c r="B212" s="13">
        <v>24.0</v>
      </c>
      <c r="C212" s="13">
        <v>14.0</v>
      </c>
      <c r="D212" s="13">
        <v>10.0</v>
      </c>
      <c r="E212" s="13">
        <v>0.583</v>
      </c>
      <c r="F212" s="13">
        <v>10.14</v>
      </c>
      <c r="G212" s="13">
        <v>6.72</v>
      </c>
      <c r="H212" s="13">
        <v>9.0</v>
      </c>
      <c r="I212" s="13">
        <v>8.0</v>
      </c>
      <c r="J212" s="13">
        <v>7.0</v>
      </c>
      <c r="K212" s="13">
        <v>4.0</v>
      </c>
      <c r="L212" s="13">
        <v>5.0</v>
      </c>
      <c r="M212" s="13">
        <v>5.0</v>
      </c>
      <c r="N212" s="13">
        <v>1759.0</v>
      </c>
      <c r="O212" s="13">
        <v>1677.0</v>
      </c>
      <c r="P212" s="13">
        <v>73.2916667</v>
      </c>
      <c r="Q212" s="13">
        <v>69.9</v>
      </c>
      <c r="R212" s="13">
        <v>965.0</v>
      </c>
      <c r="S212" s="13">
        <v>646.0</v>
      </c>
      <c r="T212" s="13">
        <v>0.47</v>
      </c>
      <c r="U212" s="13">
        <v>1367.0</v>
      </c>
      <c r="V212" s="13">
        <v>484.0</v>
      </c>
      <c r="W212" s="13">
        <v>924.0</v>
      </c>
      <c r="X212" s="13">
        <v>162.0</v>
      </c>
      <c r="Y212" s="13">
        <v>443.0</v>
      </c>
      <c r="Z212" s="13">
        <v>305.0</v>
      </c>
      <c r="AA212" s="13">
        <v>434.0</v>
      </c>
      <c r="AB212" s="13">
        <v>0.52</v>
      </c>
      <c r="AC212" s="13">
        <v>0.37</v>
      </c>
      <c r="AD212" s="13">
        <v>0.7</v>
      </c>
      <c r="AE212" s="13">
        <v>311.0</v>
      </c>
      <c r="AF212" s="13">
        <v>776.0</v>
      </c>
      <c r="AG212" s="13">
        <v>383.0</v>
      </c>
      <c r="AH212" s="13">
        <v>304.0</v>
      </c>
      <c r="AI212" s="13">
        <v>2105.0</v>
      </c>
      <c r="AJ212" s="11">
        <v>0.836</v>
      </c>
      <c r="AK212" s="13">
        <v>236.0</v>
      </c>
      <c r="AL212" s="14">
        <v>361.0</v>
      </c>
      <c r="AM212" s="13">
        <v>-1.09980172</v>
      </c>
      <c r="AN212" s="13">
        <v>-1.07460567</v>
      </c>
      <c r="AO212" s="13">
        <v>-1.79283991</v>
      </c>
      <c r="AP212" s="11">
        <v>-1.106659554</v>
      </c>
      <c r="AQ212" s="11">
        <v>-0.889111668</v>
      </c>
      <c r="AR212" s="11">
        <v>-1.17940019</v>
      </c>
      <c r="AS212" s="13">
        <v>104.0</v>
      </c>
      <c r="AT212" s="13">
        <v>540.0</v>
      </c>
      <c r="AU212" s="13">
        <v>197.0</v>
      </c>
      <c r="AV212" s="15">
        <v>164.0</v>
      </c>
      <c r="AW212" s="15">
        <v>0.795</v>
      </c>
    </row>
    <row r="213">
      <c r="A213" s="13" t="s">
        <v>220</v>
      </c>
      <c r="B213" s="13">
        <v>17.0</v>
      </c>
      <c r="C213" s="13">
        <v>7.0</v>
      </c>
      <c r="D213" s="13">
        <v>10.0</v>
      </c>
      <c r="E213" s="13">
        <v>0.412</v>
      </c>
      <c r="F213" s="13">
        <v>-6.61</v>
      </c>
      <c r="G213" s="13">
        <v>-6.23</v>
      </c>
      <c r="H213" s="13">
        <v>1.0</v>
      </c>
      <c r="I213" s="13">
        <v>6.0</v>
      </c>
      <c r="J213" s="13">
        <v>3.0</v>
      </c>
      <c r="K213" s="13">
        <v>4.0</v>
      </c>
      <c r="L213" s="13">
        <v>3.0</v>
      </c>
      <c r="M213" s="13">
        <v>4.0</v>
      </c>
      <c r="N213" s="13">
        <v>1297.0</v>
      </c>
      <c r="O213" s="13">
        <v>1253.0</v>
      </c>
      <c r="P213" s="13">
        <v>76.2941176</v>
      </c>
      <c r="Q213" s="13">
        <v>73.7</v>
      </c>
      <c r="R213" s="13">
        <v>685.0</v>
      </c>
      <c r="S213" s="13">
        <v>442.0</v>
      </c>
      <c r="T213" s="13">
        <v>0.44</v>
      </c>
      <c r="U213" s="13">
        <v>1011.0</v>
      </c>
      <c r="V213" s="13">
        <v>314.0</v>
      </c>
      <c r="W213" s="13">
        <v>640.0</v>
      </c>
      <c r="X213" s="13">
        <v>128.0</v>
      </c>
      <c r="Y213" s="13">
        <v>371.0</v>
      </c>
      <c r="Z213" s="13">
        <v>285.0</v>
      </c>
      <c r="AA213" s="13">
        <v>372.0</v>
      </c>
      <c r="AB213" s="13">
        <v>0.49</v>
      </c>
      <c r="AC213" s="13">
        <v>0.35</v>
      </c>
      <c r="AD213" s="13">
        <v>0.77</v>
      </c>
      <c r="AE213" s="13">
        <v>206.0</v>
      </c>
      <c r="AF213" s="13">
        <v>548.0</v>
      </c>
      <c r="AG213" s="13">
        <v>306.0</v>
      </c>
      <c r="AH213" s="13">
        <v>190.0</v>
      </c>
      <c r="AI213" s="13">
        <v>1573.0</v>
      </c>
      <c r="AJ213" s="11">
        <v>0.825</v>
      </c>
      <c r="AK213" s="13">
        <v>162.0</v>
      </c>
      <c r="AL213" s="14">
        <v>239.0</v>
      </c>
      <c r="AM213" s="13">
        <v>-1.03012679</v>
      </c>
      <c r="AN213" s="13">
        <v>-1.01385046</v>
      </c>
      <c r="AO213" s="13">
        <v>-1.95448941</v>
      </c>
      <c r="AP213" s="11">
        <v>-1.162497478</v>
      </c>
      <c r="AQ213" s="11">
        <v>-0.803744987</v>
      </c>
      <c r="AR213" s="11">
        <v>-1.237520254</v>
      </c>
      <c r="AS213" s="13">
        <v>60.0</v>
      </c>
      <c r="AT213" s="13">
        <v>386.0</v>
      </c>
      <c r="AU213" s="13">
        <v>103.0</v>
      </c>
      <c r="AV213" s="15">
        <v>136.0</v>
      </c>
      <c r="AW213" s="15">
        <v>0.816</v>
      </c>
    </row>
    <row r="214">
      <c r="A214" s="13" t="s">
        <v>240</v>
      </c>
      <c r="B214" s="13">
        <v>29.0</v>
      </c>
      <c r="C214" s="13">
        <v>18.0</v>
      </c>
      <c r="D214" s="13">
        <v>11.0</v>
      </c>
      <c r="E214" s="13">
        <v>0.621</v>
      </c>
      <c r="F214" s="13">
        <v>15.04</v>
      </c>
      <c r="G214" s="13">
        <v>9.77</v>
      </c>
      <c r="H214" s="13">
        <v>10.0</v>
      </c>
      <c r="I214" s="13">
        <v>6.0</v>
      </c>
      <c r="J214" s="13">
        <v>10.0</v>
      </c>
      <c r="K214" s="13">
        <v>1.0</v>
      </c>
      <c r="L214" s="13">
        <v>3.0</v>
      </c>
      <c r="M214" s="13">
        <v>7.0</v>
      </c>
      <c r="N214" s="13">
        <v>2181.0</v>
      </c>
      <c r="O214" s="13">
        <v>2028.0</v>
      </c>
      <c r="P214" s="13">
        <v>75.2068966</v>
      </c>
      <c r="Q214" s="13">
        <v>69.9</v>
      </c>
      <c r="R214" s="13">
        <v>1160.0</v>
      </c>
      <c r="S214" s="13">
        <v>801.0</v>
      </c>
      <c r="T214" s="13">
        <v>0.44</v>
      </c>
      <c r="U214" s="13">
        <v>1826.0</v>
      </c>
      <c r="V214" s="13">
        <v>639.0</v>
      </c>
      <c r="W214" s="13">
        <v>1317.0</v>
      </c>
      <c r="X214" s="13">
        <v>162.0</v>
      </c>
      <c r="Y214" s="13">
        <v>509.0</v>
      </c>
      <c r="Z214" s="13">
        <v>417.0</v>
      </c>
      <c r="AA214" s="13">
        <v>624.0</v>
      </c>
      <c r="AB214" s="13">
        <v>0.49</v>
      </c>
      <c r="AC214" s="13">
        <v>0.32</v>
      </c>
      <c r="AD214" s="13">
        <v>0.67</v>
      </c>
      <c r="AE214" s="13">
        <v>443.0</v>
      </c>
      <c r="AF214" s="13">
        <v>1242.0</v>
      </c>
      <c r="AG214" s="13">
        <v>486.0</v>
      </c>
      <c r="AH214" s="13">
        <v>423.0</v>
      </c>
      <c r="AI214" s="13">
        <v>2873.0</v>
      </c>
      <c r="AJ214" s="11">
        <v>0.759</v>
      </c>
      <c r="AK214" s="13">
        <v>454.0</v>
      </c>
      <c r="AL214" s="14">
        <v>396.0</v>
      </c>
      <c r="AM214" s="13">
        <v>-1.01872295</v>
      </c>
      <c r="AN214" s="13">
        <v>-0.93526584</v>
      </c>
      <c r="AO214" s="13">
        <v>-1.70483702</v>
      </c>
      <c r="AP214" s="11">
        <v>-1.025418413</v>
      </c>
      <c r="AQ214" s="11">
        <v>-0.884203961</v>
      </c>
      <c r="AR214" s="11">
        <v>-1.143393177</v>
      </c>
      <c r="AS214" s="13">
        <v>137.0</v>
      </c>
      <c r="AT214" s="13">
        <v>788.0</v>
      </c>
      <c r="AU214" s="13">
        <v>204.0</v>
      </c>
      <c r="AV214" s="15">
        <v>192.0</v>
      </c>
      <c r="AW214" s="15">
        <v>0.781</v>
      </c>
    </row>
    <row r="215">
      <c r="A215" s="13" t="s">
        <v>252</v>
      </c>
      <c r="B215" s="13">
        <v>27.0</v>
      </c>
      <c r="C215" s="13">
        <v>15.0</v>
      </c>
      <c r="D215" s="13">
        <v>12.0</v>
      </c>
      <c r="E215" s="13">
        <v>0.556</v>
      </c>
      <c r="F215" s="13">
        <v>-0.66</v>
      </c>
      <c r="G215" s="13">
        <v>-2.73</v>
      </c>
      <c r="H215" s="13">
        <v>11.0</v>
      </c>
      <c r="I215" s="13">
        <v>5.0</v>
      </c>
      <c r="J215" s="13">
        <v>6.0</v>
      </c>
      <c r="K215" s="13">
        <v>2.0</v>
      </c>
      <c r="L215" s="13">
        <v>5.0</v>
      </c>
      <c r="M215" s="13">
        <v>7.0</v>
      </c>
      <c r="N215" s="13">
        <v>1883.0</v>
      </c>
      <c r="O215" s="13">
        <v>1827.0</v>
      </c>
      <c r="P215" s="13">
        <v>69.7407407</v>
      </c>
      <c r="Q215" s="13">
        <v>67.7</v>
      </c>
      <c r="R215" s="13">
        <v>1085.0</v>
      </c>
      <c r="S215" s="13">
        <v>659.0</v>
      </c>
      <c r="T215" s="13">
        <v>0.44</v>
      </c>
      <c r="U215" s="13">
        <v>1491.0</v>
      </c>
      <c r="V215" s="13">
        <v>475.0</v>
      </c>
      <c r="W215" s="13">
        <v>951.0</v>
      </c>
      <c r="X215" s="13">
        <v>184.0</v>
      </c>
      <c r="Y215" s="13">
        <v>540.0</v>
      </c>
      <c r="Z215" s="13">
        <v>381.0</v>
      </c>
      <c r="AA215" s="13">
        <v>501.0</v>
      </c>
      <c r="AB215" s="13">
        <v>0.5</v>
      </c>
      <c r="AC215" s="13">
        <v>0.34</v>
      </c>
      <c r="AD215" s="13">
        <v>0.76</v>
      </c>
      <c r="AE215" s="13">
        <v>285.0</v>
      </c>
      <c r="AF215" s="13">
        <v>998.0</v>
      </c>
      <c r="AG215" s="13">
        <v>430.0</v>
      </c>
      <c r="AH215" s="13">
        <v>338.0</v>
      </c>
      <c r="AI215" s="13">
        <v>2330.0</v>
      </c>
      <c r="AJ215" s="11">
        <v>0.808</v>
      </c>
      <c r="AK215" s="13">
        <v>256.0</v>
      </c>
      <c r="AL215" s="14">
        <v>249.0</v>
      </c>
      <c r="AM215" s="13">
        <v>-1.04870683</v>
      </c>
      <c r="AN215" s="13">
        <v>-1.00129467</v>
      </c>
      <c r="AO215" s="13">
        <v>-1.94007559</v>
      </c>
      <c r="AP215" s="11">
        <v>-1.081726863</v>
      </c>
      <c r="AQ215" s="11">
        <v>-0.851598948</v>
      </c>
      <c r="AR215" s="11">
        <v>-1.165831047</v>
      </c>
      <c r="AS215" s="13">
        <v>69.0</v>
      </c>
      <c r="AT215" s="13">
        <v>742.0</v>
      </c>
      <c r="AU215" s="13">
        <v>105.0</v>
      </c>
      <c r="AV215" s="15">
        <v>144.0</v>
      </c>
      <c r="AW215" s="15">
        <v>0.832</v>
      </c>
    </row>
    <row r="216">
      <c r="A216" s="13" t="s">
        <v>335</v>
      </c>
      <c r="B216" s="13">
        <v>26.0</v>
      </c>
      <c r="C216" s="13">
        <v>9.0</v>
      </c>
      <c r="D216" s="13">
        <v>17.0</v>
      </c>
      <c r="E216" s="13">
        <v>0.346</v>
      </c>
      <c r="F216" s="13">
        <v>-10.4</v>
      </c>
      <c r="G216" s="13">
        <v>-3.37</v>
      </c>
      <c r="H216" s="13">
        <v>8.0</v>
      </c>
      <c r="I216" s="13">
        <v>8.0</v>
      </c>
      <c r="J216" s="13">
        <v>5.0</v>
      </c>
      <c r="K216" s="13">
        <v>3.0</v>
      </c>
      <c r="L216" s="13">
        <v>3.0</v>
      </c>
      <c r="M216" s="13">
        <v>11.0</v>
      </c>
      <c r="N216" s="13">
        <v>1787.0</v>
      </c>
      <c r="O216" s="13">
        <v>1969.0</v>
      </c>
      <c r="P216" s="13">
        <v>68.7307692</v>
      </c>
      <c r="Q216" s="13">
        <v>75.7</v>
      </c>
      <c r="R216" s="13">
        <v>1055.0</v>
      </c>
      <c r="S216" s="13">
        <v>623.0</v>
      </c>
      <c r="T216" s="13">
        <v>0.43</v>
      </c>
      <c r="U216" s="13">
        <v>1454.0</v>
      </c>
      <c r="V216" s="13">
        <v>433.0</v>
      </c>
      <c r="W216" s="13">
        <v>890.0</v>
      </c>
      <c r="X216" s="13">
        <v>190.0</v>
      </c>
      <c r="Y216" s="13">
        <v>564.0</v>
      </c>
      <c r="Z216" s="13">
        <v>351.0</v>
      </c>
      <c r="AA216" s="13">
        <v>503.0</v>
      </c>
      <c r="AB216" s="13">
        <v>0.49</v>
      </c>
      <c r="AC216" s="13">
        <v>0.34</v>
      </c>
      <c r="AD216" s="13">
        <v>0.7</v>
      </c>
      <c r="AE216" s="13">
        <v>306.0</v>
      </c>
      <c r="AF216" s="13">
        <v>844.0</v>
      </c>
      <c r="AG216" s="13">
        <v>448.0</v>
      </c>
      <c r="AH216" s="13">
        <v>340.0</v>
      </c>
      <c r="AI216" s="13">
        <v>2297.0</v>
      </c>
      <c r="AJ216" s="11">
        <v>0.778</v>
      </c>
      <c r="AK216" s="13">
        <v>214.0</v>
      </c>
      <c r="AL216" s="14">
        <v>308.0</v>
      </c>
      <c r="AM216" s="13">
        <v>-1.02150123</v>
      </c>
      <c r="AN216" s="13">
        <v>-0.9899479</v>
      </c>
      <c r="AO216" s="13">
        <v>-1.78020711</v>
      </c>
      <c r="AP216" s="11">
        <v>-1.116067398</v>
      </c>
      <c r="AQ216" s="11">
        <v>-0.969808001</v>
      </c>
      <c r="AR216" s="11">
        <v>-1.252653286</v>
      </c>
      <c r="AS216" s="13">
        <v>55.0</v>
      </c>
      <c r="AT216" s="13">
        <v>630.0</v>
      </c>
      <c r="AU216" s="13">
        <v>134.0</v>
      </c>
      <c r="AV216" s="15">
        <v>174.0</v>
      </c>
      <c r="AW216" s="15">
        <v>0.86</v>
      </c>
    </row>
    <row r="217">
      <c r="A217" s="13" t="s">
        <v>155</v>
      </c>
      <c r="B217" s="13">
        <v>23.0</v>
      </c>
      <c r="C217" s="13">
        <v>8.0</v>
      </c>
      <c r="D217" s="13">
        <v>15.0</v>
      </c>
      <c r="E217" s="13">
        <v>0.348</v>
      </c>
      <c r="F217" s="13">
        <v>-11.5</v>
      </c>
      <c r="G217" s="13">
        <v>-4.63</v>
      </c>
      <c r="H217" s="13">
        <v>6.0</v>
      </c>
      <c r="I217" s="13">
        <v>6.0</v>
      </c>
      <c r="J217" s="13">
        <v>5.0</v>
      </c>
      <c r="K217" s="13">
        <v>3.0</v>
      </c>
      <c r="L217" s="13">
        <v>3.0</v>
      </c>
      <c r="M217" s="13">
        <v>10.0</v>
      </c>
      <c r="N217" s="13">
        <v>1601.0</v>
      </c>
      <c r="O217" s="13">
        <v>1725.0</v>
      </c>
      <c r="P217" s="13">
        <v>69.6086957</v>
      </c>
      <c r="Q217" s="13">
        <v>75.0</v>
      </c>
      <c r="R217" s="13">
        <v>920.0</v>
      </c>
      <c r="S217" s="13">
        <v>570.0</v>
      </c>
      <c r="T217" s="13">
        <v>0.45</v>
      </c>
      <c r="U217" s="13">
        <v>1282.0</v>
      </c>
      <c r="V217" s="13">
        <v>341.0</v>
      </c>
      <c r="W217" s="13">
        <v>657.0</v>
      </c>
      <c r="X217" s="13">
        <v>229.0</v>
      </c>
      <c r="Y217" s="13">
        <v>625.0</v>
      </c>
      <c r="Z217" s="13">
        <v>232.0</v>
      </c>
      <c r="AA217" s="13">
        <v>325.0</v>
      </c>
      <c r="AB217" s="13">
        <v>0.52</v>
      </c>
      <c r="AC217" s="13">
        <v>0.37</v>
      </c>
      <c r="AD217" s="13">
        <v>0.71</v>
      </c>
      <c r="AE217" s="13">
        <v>296.0</v>
      </c>
      <c r="AF217" s="13">
        <v>751.0</v>
      </c>
      <c r="AG217" s="13">
        <v>386.0</v>
      </c>
      <c r="AH217" s="13">
        <v>344.0</v>
      </c>
      <c r="AI217" s="13">
        <v>1951.0</v>
      </c>
      <c r="AJ217" s="11">
        <v>0.821</v>
      </c>
      <c r="AK217" s="13">
        <v>204.0</v>
      </c>
      <c r="AL217" s="14">
        <v>251.0</v>
      </c>
      <c r="AM217" s="13">
        <v>-1.08975787</v>
      </c>
      <c r="AN217" s="13">
        <v>-1.07669651</v>
      </c>
      <c r="AO217" s="13">
        <v>-1.82110935</v>
      </c>
      <c r="AP217" s="11">
        <v>-1.084061765</v>
      </c>
      <c r="AQ217" s="11">
        <v>-0.839183041</v>
      </c>
      <c r="AR217" s="11">
        <v>-1.208403529</v>
      </c>
      <c r="AS217" s="13">
        <v>76.0</v>
      </c>
      <c r="AT217" s="13">
        <v>547.0</v>
      </c>
      <c r="AU217" s="13">
        <v>102.0</v>
      </c>
      <c r="AV217" s="15">
        <v>149.0</v>
      </c>
      <c r="AW217" s="15">
        <v>0.821</v>
      </c>
    </row>
    <row r="218">
      <c r="A218" s="13" t="s">
        <v>31</v>
      </c>
      <c r="B218" s="13">
        <v>28.0</v>
      </c>
      <c r="C218" s="13">
        <v>18.0</v>
      </c>
      <c r="D218" s="13">
        <v>10.0</v>
      </c>
      <c r="E218" s="13">
        <v>0.643</v>
      </c>
      <c r="F218" s="13">
        <v>7.85</v>
      </c>
      <c r="G218" s="13">
        <v>1.3</v>
      </c>
      <c r="H218" s="13">
        <v>9.0</v>
      </c>
      <c r="I218" s="13">
        <v>5.0</v>
      </c>
      <c r="J218" s="13">
        <v>8.0</v>
      </c>
      <c r="K218" s="13">
        <v>3.0</v>
      </c>
      <c r="L218" s="13">
        <v>5.0</v>
      </c>
      <c r="M218" s="13">
        <v>6.0</v>
      </c>
      <c r="N218" s="13">
        <v>1954.0</v>
      </c>
      <c r="O218" s="13">
        <v>1745.0</v>
      </c>
      <c r="P218" s="13">
        <v>69.7857143</v>
      </c>
      <c r="Q218" s="13">
        <v>62.3</v>
      </c>
      <c r="R218" s="13">
        <v>1130.0</v>
      </c>
      <c r="S218" s="13">
        <v>717.0</v>
      </c>
      <c r="T218" s="13">
        <v>0.47</v>
      </c>
      <c r="U218" s="13">
        <v>1516.0</v>
      </c>
      <c r="V218" s="13">
        <v>503.0</v>
      </c>
      <c r="W218" s="13">
        <v>945.0</v>
      </c>
      <c r="X218" s="13">
        <v>214.0</v>
      </c>
      <c r="Y218" s="13">
        <v>571.0</v>
      </c>
      <c r="Z218" s="13">
        <v>306.0</v>
      </c>
      <c r="AA218" s="13">
        <v>411.0</v>
      </c>
      <c r="AB218" s="13">
        <v>0.53</v>
      </c>
      <c r="AC218" s="13">
        <v>0.38</v>
      </c>
      <c r="AD218" s="13">
        <v>0.75</v>
      </c>
      <c r="AE218" s="13">
        <v>373.0</v>
      </c>
      <c r="AF218" s="13">
        <v>927.0</v>
      </c>
      <c r="AG218" s="13">
        <v>440.0</v>
      </c>
      <c r="AH218" s="13">
        <v>360.0</v>
      </c>
      <c r="AI218" s="13">
        <v>2287.0</v>
      </c>
      <c r="AJ218" s="11">
        <v>0.854</v>
      </c>
      <c r="AK218" s="13">
        <v>238.0</v>
      </c>
      <c r="AL218" s="14">
        <v>387.0</v>
      </c>
      <c r="AM218" s="13">
        <v>-1.1175763</v>
      </c>
      <c r="AN218" s="13">
        <v>-1.10132502</v>
      </c>
      <c r="AO218" s="13">
        <v>-1.89937626</v>
      </c>
      <c r="AP218" s="11">
        <v>-0.994805853</v>
      </c>
      <c r="AQ218" s="11">
        <v>-0.842773698</v>
      </c>
      <c r="AR218" s="11">
        <v>-1.185448396</v>
      </c>
      <c r="AS218" s="13">
        <v>81.0</v>
      </c>
      <c r="AT218" s="13">
        <v>689.0</v>
      </c>
      <c r="AU218" s="13">
        <v>182.0</v>
      </c>
      <c r="AV218" s="15">
        <v>205.0</v>
      </c>
      <c r="AW218" s="15">
        <v>0.745</v>
      </c>
    </row>
    <row r="219">
      <c r="A219" s="13" t="s">
        <v>133</v>
      </c>
      <c r="B219" s="13">
        <v>19.0</v>
      </c>
      <c r="C219" s="13">
        <v>10.0</v>
      </c>
      <c r="D219" s="13">
        <v>9.0</v>
      </c>
      <c r="E219" s="13">
        <v>0.526</v>
      </c>
      <c r="F219" s="13">
        <v>-0.8</v>
      </c>
      <c r="G219" s="13">
        <v>0.31</v>
      </c>
      <c r="H219" s="13">
        <v>8.0</v>
      </c>
      <c r="I219" s="13">
        <v>2.0</v>
      </c>
      <c r="J219" s="13">
        <v>5.0</v>
      </c>
      <c r="K219" s="13">
        <v>1.0</v>
      </c>
      <c r="L219" s="13">
        <v>4.0</v>
      </c>
      <c r="M219" s="13">
        <v>7.0</v>
      </c>
      <c r="N219" s="13">
        <v>1277.0</v>
      </c>
      <c r="O219" s="13">
        <v>1298.0</v>
      </c>
      <c r="P219" s="13">
        <v>67.2105263</v>
      </c>
      <c r="Q219" s="13">
        <v>68.3</v>
      </c>
      <c r="R219" s="13">
        <v>765.0</v>
      </c>
      <c r="S219" s="13">
        <v>457.0</v>
      </c>
      <c r="T219" s="13">
        <v>0.44</v>
      </c>
      <c r="U219" s="13">
        <v>1044.0</v>
      </c>
      <c r="V219" s="13">
        <v>295.0</v>
      </c>
      <c r="W219" s="13">
        <v>586.0</v>
      </c>
      <c r="X219" s="13">
        <v>162.0</v>
      </c>
      <c r="Y219" s="13">
        <v>458.0</v>
      </c>
      <c r="Z219" s="13">
        <v>201.0</v>
      </c>
      <c r="AA219" s="13">
        <v>271.0</v>
      </c>
      <c r="AB219" s="13">
        <v>0.5</v>
      </c>
      <c r="AC219" s="13">
        <v>0.35</v>
      </c>
      <c r="AD219" s="13">
        <v>0.74</v>
      </c>
      <c r="AE219" s="13">
        <v>234.0</v>
      </c>
      <c r="AF219" s="13">
        <v>623.0</v>
      </c>
      <c r="AG219" s="13">
        <v>299.0</v>
      </c>
      <c r="AH219" s="13">
        <v>257.0</v>
      </c>
      <c r="AI219" s="13">
        <v>1572.0</v>
      </c>
      <c r="AJ219" s="11">
        <v>0.812</v>
      </c>
      <c r="AK219" s="13">
        <v>126.0</v>
      </c>
      <c r="AL219" s="14">
        <v>225.0</v>
      </c>
      <c r="AM219" s="13">
        <v>-1.05697668</v>
      </c>
      <c r="AN219" s="13">
        <v>-1.03941116</v>
      </c>
      <c r="AO219" s="13">
        <v>-1.89216135</v>
      </c>
      <c r="AP219" s="11">
        <v>-1.051580666</v>
      </c>
      <c r="AQ219" s="11">
        <v>-0.817092448</v>
      </c>
      <c r="AR219" s="11">
        <v>-1.145092706</v>
      </c>
      <c r="AS219" s="13">
        <v>44.0</v>
      </c>
      <c r="AT219" s="13">
        <v>497.0</v>
      </c>
      <c r="AU219" s="13">
        <v>119.0</v>
      </c>
      <c r="AV219" s="15">
        <v>106.0</v>
      </c>
      <c r="AW219" s="15">
        <v>0.782</v>
      </c>
    </row>
    <row r="220">
      <c r="A220" s="13" t="s">
        <v>362</v>
      </c>
      <c r="B220" s="13">
        <v>22.0</v>
      </c>
      <c r="C220" s="13">
        <v>6.0</v>
      </c>
      <c r="D220" s="13">
        <v>16.0</v>
      </c>
      <c r="E220" s="13">
        <v>0.273</v>
      </c>
      <c r="F220" s="13">
        <v>-13.4</v>
      </c>
      <c r="G220" s="13">
        <v>-2.08</v>
      </c>
      <c r="H220" s="13">
        <v>4.0</v>
      </c>
      <c r="I220" s="13">
        <v>10.0</v>
      </c>
      <c r="J220" s="13">
        <v>1.0</v>
      </c>
      <c r="K220" s="13">
        <v>7.0</v>
      </c>
      <c r="L220" s="13">
        <v>4.0</v>
      </c>
      <c r="M220" s="13">
        <v>7.0</v>
      </c>
      <c r="N220" s="13">
        <v>1390.0</v>
      </c>
      <c r="O220" s="13">
        <v>1640.0</v>
      </c>
      <c r="P220" s="13">
        <v>63.1818182</v>
      </c>
      <c r="Q220" s="13">
        <v>74.5</v>
      </c>
      <c r="R220" s="13">
        <v>885.0</v>
      </c>
      <c r="S220" s="13">
        <v>505.0</v>
      </c>
      <c r="T220" s="13">
        <v>0.42</v>
      </c>
      <c r="U220" s="13">
        <v>1197.0</v>
      </c>
      <c r="V220" s="13">
        <v>366.0</v>
      </c>
      <c r="W220" s="13">
        <v>800.0</v>
      </c>
      <c r="X220" s="13">
        <v>139.0</v>
      </c>
      <c r="Y220" s="13">
        <v>397.0</v>
      </c>
      <c r="Z220" s="13">
        <v>241.0</v>
      </c>
      <c r="AA220" s="13">
        <v>364.0</v>
      </c>
      <c r="AB220" s="13">
        <v>0.46</v>
      </c>
      <c r="AC220" s="13">
        <v>0.35</v>
      </c>
      <c r="AD220" s="13">
        <v>0.66</v>
      </c>
      <c r="AE220" s="13">
        <v>238.0</v>
      </c>
      <c r="AF220" s="13">
        <v>628.0</v>
      </c>
      <c r="AG220" s="13">
        <v>395.0</v>
      </c>
      <c r="AH220" s="13">
        <v>259.0</v>
      </c>
      <c r="AI220" s="13">
        <v>1820.0</v>
      </c>
      <c r="AJ220" s="11">
        <v>0.764</v>
      </c>
      <c r="AK220" s="13">
        <v>178.0</v>
      </c>
      <c r="AL220" s="14">
        <v>266.0</v>
      </c>
      <c r="AM220" s="13">
        <v>-0.96057682</v>
      </c>
      <c r="AN220" s="13">
        <v>-1.02887386</v>
      </c>
      <c r="AO220" s="13">
        <v>-1.68906771</v>
      </c>
      <c r="AP220" s="11">
        <v>-1.318216252</v>
      </c>
      <c r="AQ220" s="11">
        <v>-0.934661634</v>
      </c>
      <c r="AR220" s="11">
        <v>-1.206227395</v>
      </c>
      <c r="AS220" s="13">
        <v>34.0</v>
      </c>
      <c r="AT220" s="13">
        <v>450.0</v>
      </c>
      <c r="AU220" s="13">
        <v>120.0</v>
      </c>
      <c r="AV220" s="15">
        <v>146.0</v>
      </c>
      <c r="AW220" s="15">
        <v>0.903</v>
      </c>
    </row>
    <row r="221">
      <c r="A221" s="13" t="s">
        <v>161</v>
      </c>
      <c r="B221" s="13">
        <v>22.0</v>
      </c>
      <c r="C221" s="13">
        <v>11.0</v>
      </c>
      <c r="D221" s="13">
        <v>11.0</v>
      </c>
      <c r="E221" s="13">
        <v>0.5</v>
      </c>
      <c r="F221" s="13">
        <v>-7.2</v>
      </c>
      <c r="G221" s="13">
        <v>-4.72</v>
      </c>
      <c r="H221" s="13">
        <v>6.0</v>
      </c>
      <c r="I221" s="13">
        <v>8.0</v>
      </c>
      <c r="J221" s="13">
        <v>6.0</v>
      </c>
      <c r="K221" s="13">
        <v>5.0</v>
      </c>
      <c r="L221" s="13">
        <v>4.0</v>
      </c>
      <c r="M221" s="13">
        <v>5.0</v>
      </c>
      <c r="N221" s="13">
        <v>1551.0</v>
      </c>
      <c r="O221" s="13">
        <v>1519.0</v>
      </c>
      <c r="P221" s="13">
        <v>70.5</v>
      </c>
      <c r="Q221" s="13">
        <v>69.0</v>
      </c>
      <c r="R221" s="13">
        <v>885.0</v>
      </c>
      <c r="S221" s="13">
        <v>549.0</v>
      </c>
      <c r="T221" s="13">
        <v>0.45</v>
      </c>
      <c r="U221" s="13">
        <v>1221.0</v>
      </c>
      <c r="V221" s="13">
        <v>350.0</v>
      </c>
      <c r="W221" s="13">
        <v>693.0</v>
      </c>
      <c r="X221" s="13">
        <v>199.0</v>
      </c>
      <c r="Y221" s="13">
        <v>528.0</v>
      </c>
      <c r="Z221" s="13">
        <v>254.0</v>
      </c>
      <c r="AA221" s="13">
        <v>381.0</v>
      </c>
      <c r="AB221" s="13">
        <v>0.51</v>
      </c>
      <c r="AC221" s="13">
        <v>0.38</v>
      </c>
      <c r="AD221" s="13">
        <v>0.67</v>
      </c>
      <c r="AE221" s="13">
        <v>242.0</v>
      </c>
      <c r="AF221" s="13">
        <v>758.0</v>
      </c>
      <c r="AG221" s="13">
        <v>397.0</v>
      </c>
      <c r="AH221" s="13">
        <v>309.0</v>
      </c>
      <c r="AI221" s="13">
        <v>1911.0</v>
      </c>
      <c r="AJ221" s="11">
        <v>0.812</v>
      </c>
      <c r="AK221" s="13">
        <v>175.0</v>
      </c>
      <c r="AL221" s="14">
        <v>233.0</v>
      </c>
      <c r="AM221" s="13">
        <v>-1.06041489</v>
      </c>
      <c r="AN221" s="13">
        <v>-1.10753381</v>
      </c>
      <c r="AO221" s="13">
        <v>-1.70074868</v>
      </c>
      <c r="AP221" s="11">
        <v>-1.071502903</v>
      </c>
      <c r="AQ221" s="11">
        <v>-0.749324293</v>
      </c>
      <c r="AR221" s="11">
        <v>-1.234597976</v>
      </c>
      <c r="AS221" s="13">
        <v>59.0</v>
      </c>
      <c r="AT221" s="13">
        <v>583.0</v>
      </c>
      <c r="AU221" s="13">
        <v>95.0</v>
      </c>
      <c r="AV221" s="15">
        <v>138.0</v>
      </c>
      <c r="AW221" s="15">
        <v>0.798</v>
      </c>
    </row>
    <row r="222">
      <c r="A222" s="13" t="s">
        <v>363</v>
      </c>
      <c r="B222" s="13">
        <v>19.0</v>
      </c>
      <c r="C222" s="13">
        <v>3.0</v>
      </c>
      <c r="D222" s="13">
        <v>16.0</v>
      </c>
      <c r="E222" s="13">
        <v>0.158</v>
      </c>
      <c r="F222" s="13">
        <v>-17.4</v>
      </c>
      <c r="G222" s="13">
        <v>-2.24</v>
      </c>
      <c r="H222" s="13">
        <v>2.0</v>
      </c>
      <c r="I222" s="13">
        <v>12.0</v>
      </c>
      <c r="J222" s="13">
        <v>2.0</v>
      </c>
      <c r="K222" s="13">
        <v>7.0</v>
      </c>
      <c r="L222" s="13">
        <v>1.0</v>
      </c>
      <c r="M222" s="13">
        <v>9.0</v>
      </c>
      <c r="N222" s="13">
        <v>1184.0</v>
      </c>
      <c r="O222" s="13">
        <v>1471.0</v>
      </c>
      <c r="P222" s="13">
        <v>62.3157895</v>
      </c>
      <c r="Q222" s="13">
        <v>77.4</v>
      </c>
      <c r="R222" s="13">
        <v>765.0</v>
      </c>
      <c r="S222" s="13">
        <v>456.0</v>
      </c>
      <c r="T222" s="13">
        <v>0.4</v>
      </c>
      <c r="U222" s="13">
        <v>1143.0</v>
      </c>
      <c r="V222" s="13">
        <v>352.0</v>
      </c>
      <c r="W222" s="13">
        <v>822.0</v>
      </c>
      <c r="X222" s="13">
        <v>104.0</v>
      </c>
      <c r="Y222" s="13">
        <v>321.0</v>
      </c>
      <c r="Z222" s="13">
        <v>168.0</v>
      </c>
      <c r="AA222" s="13">
        <v>273.0</v>
      </c>
      <c r="AB222" s="13">
        <v>0.43</v>
      </c>
      <c r="AC222" s="13">
        <v>0.32</v>
      </c>
      <c r="AD222" s="13">
        <v>0.62</v>
      </c>
      <c r="AE222" s="13">
        <v>204.0</v>
      </c>
      <c r="AF222" s="13">
        <v>684.0</v>
      </c>
      <c r="AG222" s="13">
        <v>342.0</v>
      </c>
      <c r="AH222" s="13">
        <v>261.0</v>
      </c>
      <c r="AI222" s="13">
        <v>1677.0</v>
      </c>
      <c r="AJ222" s="11">
        <v>0.706</v>
      </c>
      <c r="AK222" s="13">
        <v>243.0</v>
      </c>
      <c r="AL222" s="14">
        <v>217.0</v>
      </c>
      <c r="AM222" s="13">
        <v>-0.89910798</v>
      </c>
      <c r="AN222" s="13">
        <v>-0.95206401</v>
      </c>
      <c r="AO222" s="13">
        <v>-1.56992186</v>
      </c>
      <c r="AP222" s="11">
        <v>-1.136021468</v>
      </c>
      <c r="AQ222" s="11">
        <v>-0.983865187</v>
      </c>
      <c r="AR222" s="11">
        <v>-1.205217231</v>
      </c>
      <c r="AS222" s="13">
        <v>65.0</v>
      </c>
      <c r="AT222" s="13">
        <v>441.0</v>
      </c>
      <c r="AU222" s="13">
        <v>110.0</v>
      </c>
      <c r="AV222" s="15">
        <v>107.0</v>
      </c>
      <c r="AW222" s="15">
        <v>0.874</v>
      </c>
    </row>
    <row r="223">
      <c r="A223" s="13" t="s">
        <v>316</v>
      </c>
      <c r="B223" s="13">
        <v>25.0</v>
      </c>
      <c r="C223" s="13">
        <v>10.0</v>
      </c>
      <c r="D223" s="13">
        <v>15.0</v>
      </c>
      <c r="E223" s="13">
        <v>0.4</v>
      </c>
      <c r="F223" s="13">
        <v>-1.42</v>
      </c>
      <c r="G223" s="13">
        <v>2.76</v>
      </c>
      <c r="H223" s="13">
        <v>7.0</v>
      </c>
      <c r="I223" s="13">
        <v>11.0</v>
      </c>
      <c r="J223" s="13">
        <v>6.0</v>
      </c>
      <c r="K223" s="13">
        <v>5.0</v>
      </c>
      <c r="L223" s="13">
        <v>3.0</v>
      </c>
      <c r="M223" s="13">
        <v>7.0</v>
      </c>
      <c r="N223" s="13">
        <v>1738.0</v>
      </c>
      <c r="O223" s="13">
        <v>1779.0</v>
      </c>
      <c r="P223" s="13">
        <v>69.52</v>
      </c>
      <c r="Q223" s="13">
        <v>71.2</v>
      </c>
      <c r="R223" s="13">
        <v>1010.0</v>
      </c>
      <c r="S223" s="13">
        <v>647.0</v>
      </c>
      <c r="T223" s="13">
        <v>0.44</v>
      </c>
      <c r="U223" s="13">
        <v>1461.0</v>
      </c>
      <c r="V223" s="13">
        <v>461.0</v>
      </c>
      <c r="W223" s="13">
        <v>889.0</v>
      </c>
      <c r="X223" s="13">
        <v>186.0</v>
      </c>
      <c r="Y223" s="13">
        <v>572.0</v>
      </c>
      <c r="Z223" s="13">
        <v>258.0</v>
      </c>
      <c r="AA223" s="13">
        <v>378.0</v>
      </c>
      <c r="AB223" s="13">
        <v>0.52</v>
      </c>
      <c r="AC223" s="13">
        <v>0.33</v>
      </c>
      <c r="AD223" s="13">
        <v>0.68</v>
      </c>
      <c r="AE223" s="13">
        <v>329.0</v>
      </c>
      <c r="AF223" s="13">
        <v>894.0</v>
      </c>
      <c r="AG223" s="13">
        <v>380.0</v>
      </c>
      <c r="AH223" s="13">
        <v>326.0</v>
      </c>
      <c r="AI223" s="13">
        <v>2165.0</v>
      </c>
      <c r="AJ223" s="11">
        <v>0.803</v>
      </c>
      <c r="AK223" s="13">
        <v>229.0</v>
      </c>
      <c r="AL223" s="14">
        <v>303.0</v>
      </c>
      <c r="AM223" s="13">
        <v>-1.08878009</v>
      </c>
      <c r="AN223" s="13">
        <v>-0.95555295</v>
      </c>
      <c r="AO223" s="13">
        <v>-1.74124269</v>
      </c>
      <c r="AP223" s="11">
        <v>-1.189381845</v>
      </c>
      <c r="AQ223" s="11">
        <v>-0.82876401</v>
      </c>
      <c r="AR223" s="11">
        <v>-1.207786237</v>
      </c>
      <c r="AS223" s="13">
        <v>64.0</v>
      </c>
      <c r="AT223" s="13">
        <v>665.0</v>
      </c>
      <c r="AU223" s="13">
        <v>161.0</v>
      </c>
      <c r="AV223" s="15">
        <v>142.0</v>
      </c>
      <c r="AW223" s="15">
        <v>0.841</v>
      </c>
    </row>
    <row r="224">
      <c r="A224" s="13" t="s">
        <v>211</v>
      </c>
      <c r="B224" s="13">
        <v>25.0</v>
      </c>
      <c r="C224" s="13">
        <v>14.0</v>
      </c>
      <c r="D224" s="13">
        <v>11.0</v>
      </c>
      <c r="E224" s="13">
        <v>0.56</v>
      </c>
      <c r="F224" s="13">
        <v>-6.4</v>
      </c>
      <c r="G224" s="13">
        <v>-6.52</v>
      </c>
      <c r="H224" s="13">
        <v>11.0</v>
      </c>
      <c r="I224" s="13">
        <v>7.0</v>
      </c>
      <c r="J224" s="13">
        <v>9.0</v>
      </c>
      <c r="K224" s="13">
        <v>4.0</v>
      </c>
      <c r="L224" s="13">
        <v>5.0</v>
      </c>
      <c r="M224" s="13">
        <v>6.0</v>
      </c>
      <c r="N224" s="13">
        <v>1784.0</v>
      </c>
      <c r="O224" s="13">
        <v>1781.0</v>
      </c>
      <c r="P224" s="13">
        <v>71.36</v>
      </c>
      <c r="Q224" s="13">
        <v>71.2</v>
      </c>
      <c r="R224" s="13">
        <v>1015.0</v>
      </c>
      <c r="S224" s="13">
        <v>658.0</v>
      </c>
      <c r="T224" s="13">
        <v>0.45</v>
      </c>
      <c r="U224" s="13">
        <v>1477.0</v>
      </c>
      <c r="V224" s="13">
        <v>479.0</v>
      </c>
      <c r="W224" s="13">
        <v>893.0</v>
      </c>
      <c r="X224" s="13">
        <v>179.0</v>
      </c>
      <c r="Y224" s="13">
        <v>584.0</v>
      </c>
      <c r="Z224" s="13">
        <v>289.0</v>
      </c>
      <c r="AA224" s="13">
        <v>410.0</v>
      </c>
      <c r="AB224" s="13">
        <v>0.54</v>
      </c>
      <c r="AC224" s="13">
        <v>0.31</v>
      </c>
      <c r="AD224" s="13">
        <v>0.71</v>
      </c>
      <c r="AE224" s="13">
        <v>295.0</v>
      </c>
      <c r="AF224" s="13">
        <v>872.0</v>
      </c>
      <c r="AG224" s="13">
        <v>417.0</v>
      </c>
      <c r="AH224" s="13">
        <v>312.0</v>
      </c>
      <c r="AI224" s="13">
        <v>2199.0</v>
      </c>
      <c r="AJ224" s="11">
        <v>0.811</v>
      </c>
      <c r="AK224" s="13">
        <v>305.0</v>
      </c>
      <c r="AL224" s="14">
        <v>317.0</v>
      </c>
      <c r="AM224" s="13">
        <v>-1.12622473</v>
      </c>
      <c r="AN224" s="13">
        <v>-0.90069557</v>
      </c>
      <c r="AO224" s="13">
        <v>-1.79823061</v>
      </c>
      <c r="AP224" s="11">
        <v>-1.11018562</v>
      </c>
      <c r="AQ224" s="11">
        <v>-0.895158954</v>
      </c>
      <c r="AR224" s="11">
        <v>-1.103612385</v>
      </c>
      <c r="AS224" s="13">
        <v>41.0</v>
      </c>
      <c r="AT224" s="13">
        <v>567.0</v>
      </c>
      <c r="AU224" s="13">
        <v>161.0</v>
      </c>
      <c r="AV224" s="15">
        <v>156.0</v>
      </c>
      <c r="AW224" s="15">
        <v>0.81</v>
      </c>
    </row>
    <row r="225">
      <c r="A225" s="13" t="s">
        <v>305</v>
      </c>
      <c r="B225" s="13">
        <v>29.0</v>
      </c>
      <c r="C225" s="13">
        <v>11.0</v>
      </c>
      <c r="D225" s="13">
        <v>18.0</v>
      </c>
      <c r="E225" s="13">
        <v>0.379</v>
      </c>
      <c r="F225" s="13">
        <v>-13.5</v>
      </c>
      <c r="G225" s="13">
        <v>-4.91</v>
      </c>
      <c r="H225" s="13">
        <v>9.0</v>
      </c>
      <c r="I225" s="13">
        <v>7.0</v>
      </c>
      <c r="J225" s="13">
        <v>6.0</v>
      </c>
      <c r="K225" s="13">
        <v>4.0</v>
      </c>
      <c r="L225" s="13">
        <v>4.0</v>
      </c>
      <c r="M225" s="13">
        <v>12.0</v>
      </c>
      <c r="N225" s="13">
        <v>2106.0</v>
      </c>
      <c r="O225" s="13">
        <v>2312.0</v>
      </c>
      <c r="P225" s="13">
        <v>72.6206897</v>
      </c>
      <c r="Q225" s="13">
        <v>79.7</v>
      </c>
      <c r="R225" s="13">
        <v>1170.0</v>
      </c>
      <c r="S225" s="13">
        <v>770.0</v>
      </c>
      <c r="T225" s="13">
        <v>0.43</v>
      </c>
      <c r="U225" s="13">
        <v>1788.0</v>
      </c>
      <c r="V225" s="13">
        <v>560.0</v>
      </c>
      <c r="W225" s="13">
        <v>1185.0</v>
      </c>
      <c r="X225" s="13">
        <v>210.0</v>
      </c>
      <c r="Y225" s="13">
        <v>603.0</v>
      </c>
      <c r="Z225" s="13">
        <v>356.0</v>
      </c>
      <c r="AA225" s="13">
        <v>530.0</v>
      </c>
      <c r="AB225" s="13">
        <v>0.47</v>
      </c>
      <c r="AC225" s="13">
        <v>0.35</v>
      </c>
      <c r="AD225" s="13">
        <v>0.67</v>
      </c>
      <c r="AE225" s="13">
        <v>376.0</v>
      </c>
      <c r="AF225" s="13">
        <v>1031.0</v>
      </c>
      <c r="AG225" s="13">
        <v>544.0</v>
      </c>
      <c r="AH225" s="13">
        <v>419.0</v>
      </c>
      <c r="AI225" s="13">
        <v>2737.0</v>
      </c>
      <c r="AJ225" s="11">
        <v>0.769</v>
      </c>
      <c r="AK225" s="13">
        <v>297.0</v>
      </c>
      <c r="AL225" s="14">
        <v>391.0</v>
      </c>
      <c r="AM225" s="13">
        <v>-0.99222618</v>
      </c>
      <c r="AN225" s="13">
        <v>-1.02338683</v>
      </c>
      <c r="AO225" s="13">
        <v>-1.71358452</v>
      </c>
      <c r="AP225" s="11">
        <v>-1.20851526</v>
      </c>
      <c r="AQ225" s="11">
        <v>-0.814190801</v>
      </c>
      <c r="AR225" s="11">
        <v>-1.12381647</v>
      </c>
      <c r="AS225" s="13">
        <v>85.0</v>
      </c>
      <c r="AT225" s="13">
        <v>734.0</v>
      </c>
      <c r="AU225" s="13">
        <v>202.0</v>
      </c>
      <c r="AV225" s="15">
        <v>189.0</v>
      </c>
      <c r="AW225" s="15">
        <v>0.827</v>
      </c>
    </row>
    <row r="226">
      <c r="A226" s="13" t="s">
        <v>216</v>
      </c>
      <c r="B226" s="13">
        <v>24.0</v>
      </c>
      <c r="C226" s="13">
        <v>9.0</v>
      </c>
      <c r="D226" s="13">
        <v>15.0</v>
      </c>
      <c r="E226" s="13">
        <v>0.375</v>
      </c>
      <c r="F226" s="13">
        <v>10.13</v>
      </c>
      <c r="G226" s="13">
        <v>12.18</v>
      </c>
      <c r="H226" s="13">
        <v>6.0</v>
      </c>
      <c r="I226" s="13">
        <v>13.0</v>
      </c>
      <c r="J226" s="13">
        <v>7.0</v>
      </c>
      <c r="K226" s="13">
        <v>6.0</v>
      </c>
      <c r="L226" s="13">
        <v>2.0</v>
      </c>
      <c r="M226" s="13">
        <v>8.0</v>
      </c>
      <c r="N226" s="13">
        <v>1686.0</v>
      </c>
      <c r="O226" s="13">
        <v>1681.0</v>
      </c>
      <c r="P226" s="13">
        <v>70.25</v>
      </c>
      <c r="Q226" s="13">
        <v>70.0</v>
      </c>
      <c r="R226" s="13">
        <v>970.0</v>
      </c>
      <c r="S226" s="13">
        <v>607.0</v>
      </c>
      <c r="T226" s="13">
        <v>0.43</v>
      </c>
      <c r="U226" s="13">
        <v>1401.0</v>
      </c>
      <c r="V226" s="13">
        <v>407.0</v>
      </c>
      <c r="W226" s="13">
        <v>835.0</v>
      </c>
      <c r="X226" s="13">
        <v>200.0</v>
      </c>
      <c r="Y226" s="13">
        <v>566.0</v>
      </c>
      <c r="Z226" s="13">
        <v>272.0</v>
      </c>
      <c r="AA226" s="13">
        <v>379.0</v>
      </c>
      <c r="AB226" s="13">
        <v>0.49</v>
      </c>
      <c r="AC226" s="13">
        <v>0.35</v>
      </c>
      <c r="AD226" s="13">
        <v>0.72</v>
      </c>
      <c r="AE226" s="13">
        <v>352.0</v>
      </c>
      <c r="AF226" s="13">
        <v>808.0</v>
      </c>
      <c r="AG226" s="13">
        <v>424.0</v>
      </c>
      <c r="AH226" s="13">
        <v>284.0</v>
      </c>
      <c r="AI226" s="13">
        <v>2064.0</v>
      </c>
      <c r="AJ226" s="11">
        <v>0.817</v>
      </c>
      <c r="AK226" s="13">
        <v>180.0</v>
      </c>
      <c r="AL226" s="14">
        <v>308.0</v>
      </c>
      <c r="AM226" s="13">
        <v>-1.02340831</v>
      </c>
      <c r="AN226" s="13">
        <v>-1.03836826</v>
      </c>
      <c r="AO226" s="13">
        <v>-1.83088512</v>
      </c>
      <c r="AP226" s="11">
        <v>-1.093195898</v>
      </c>
      <c r="AQ226" s="11">
        <v>-0.835423975</v>
      </c>
      <c r="AR226" s="11">
        <v>-1.161583344</v>
      </c>
      <c r="AS226" s="13">
        <v>63.0</v>
      </c>
      <c r="AT226" s="13">
        <v>628.0</v>
      </c>
      <c r="AU226" s="13">
        <v>148.0</v>
      </c>
      <c r="AV226" s="15">
        <v>160.0</v>
      </c>
      <c r="AW226" s="15">
        <v>0.792</v>
      </c>
    </row>
    <row r="227">
      <c r="A227" s="13" t="s">
        <v>205</v>
      </c>
      <c r="B227" s="13">
        <v>26.0</v>
      </c>
      <c r="C227" s="13">
        <v>11.0</v>
      </c>
      <c r="D227" s="13">
        <v>15.0</v>
      </c>
      <c r="E227" s="13">
        <v>0.423</v>
      </c>
      <c r="F227" s="13">
        <v>8.0</v>
      </c>
      <c r="G227" s="13">
        <v>9.65</v>
      </c>
      <c r="H227" s="13">
        <v>7.0</v>
      </c>
      <c r="I227" s="13">
        <v>11.0</v>
      </c>
      <c r="J227" s="13">
        <v>6.0</v>
      </c>
      <c r="K227" s="13">
        <v>5.0</v>
      </c>
      <c r="L227" s="13">
        <v>4.0</v>
      </c>
      <c r="M227" s="13">
        <v>8.0</v>
      </c>
      <c r="N227" s="13">
        <v>1890.0</v>
      </c>
      <c r="O227" s="13">
        <v>1933.0</v>
      </c>
      <c r="P227" s="13">
        <v>72.6923077</v>
      </c>
      <c r="Q227" s="13">
        <v>74.3</v>
      </c>
      <c r="R227" s="13">
        <v>1040.0</v>
      </c>
      <c r="S227" s="13">
        <v>679.0</v>
      </c>
      <c r="T227" s="13">
        <v>0.46</v>
      </c>
      <c r="U227" s="13">
        <v>1479.0</v>
      </c>
      <c r="V227" s="13">
        <v>443.0</v>
      </c>
      <c r="W227" s="13">
        <v>837.0</v>
      </c>
      <c r="X227" s="13">
        <v>236.0</v>
      </c>
      <c r="Y227" s="13">
        <v>642.0</v>
      </c>
      <c r="Z227" s="13">
        <v>296.0</v>
      </c>
      <c r="AA227" s="13">
        <v>383.0</v>
      </c>
      <c r="AB227" s="13">
        <v>0.53</v>
      </c>
      <c r="AC227" s="13">
        <v>0.37</v>
      </c>
      <c r="AD227" s="13">
        <v>0.77</v>
      </c>
      <c r="AE227" s="13">
        <v>387.0</v>
      </c>
      <c r="AF227" s="13">
        <v>868.0</v>
      </c>
      <c r="AG227" s="13">
        <v>334.0</v>
      </c>
      <c r="AH227" s="13">
        <v>275.0</v>
      </c>
      <c r="AI227" s="13">
        <v>2137.0</v>
      </c>
      <c r="AJ227" s="11">
        <v>0.884</v>
      </c>
      <c r="AK227" s="13">
        <v>187.0</v>
      </c>
      <c r="AL227" s="14">
        <v>223.0</v>
      </c>
      <c r="AM227" s="13">
        <v>-1.11126919</v>
      </c>
      <c r="AN227" s="13">
        <v>-1.08022647</v>
      </c>
      <c r="AO227" s="13">
        <v>-1.9716251</v>
      </c>
      <c r="AP227" s="11">
        <v>-1.060084392</v>
      </c>
      <c r="AQ227" s="11">
        <v>-0.924189673</v>
      </c>
      <c r="AR227" s="11">
        <v>-1.199597495</v>
      </c>
      <c r="AS227" s="13">
        <v>102.0</v>
      </c>
      <c r="AT227" s="13">
        <v>681.0</v>
      </c>
      <c r="AU227" s="13">
        <v>110.0</v>
      </c>
      <c r="AV227" s="15">
        <v>113.0</v>
      </c>
      <c r="AW227" s="15">
        <v>0.872</v>
      </c>
    </row>
    <row r="228">
      <c r="A228" s="13" t="s">
        <v>333</v>
      </c>
      <c r="B228" s="13">
        <v>30.0</v>
      </c>
      <c r="C228" s="13">
        <v>12.0</v>
      </c>
      <c r="D228" s="13">
        <v>18.0</v>
      </c>
      <c r="E228" s="13">
        <v>0.4</v>
      </c>
      <c r="F228" s="13">
        <v>-8.97</v>
      </c>
      <c r="G228" s="13">
        <v>-2.43</v>
      </c>
      <c r="H228" s="13">
        <v>10.0</v>
      </c>
      <c r="I228" s="13">
        <v>10.0</v>
      </c>
      <c r="J228" s="13">
        <v>5.0</v>
      </c>
      <c r="K228" s="13">
        <v>4.0</v>
      </c>
      <c r="L228" s="13">
        <v>6.0</v>
      </c>
      <c r="M228" s="13">
        <v>11.0</v>
      </c>
      <c r="N228" s="13">
        <v>2240.0</v>
      </c>
      <c r="O228" s="13">
        <v>2436.0</v>
      </c>
      <c r="P228" s="13">
        <v>74.6666667</v>
      </c>
      <c r="Q228" s="13">
        <v>81.2</v>
      </c>
      <c r="R228" s="13">
        <v>1240.0</v>
      </c>
      <c r="S228" s="13">
        <v>773.0</v>
      </c>
      <c r="T228" s="13">
        <v>0.42</v>
      </c>
      <c r="U228" s="13">
        <v>1855.0</v>
      </c>
      <c r="V228" s="13">
        <v>514.0</v>
      </c>
      <c r="W228" s="13">
        <v>1077.0</v>
      </c>
      <c r="X228" s="13">
        <v>259.0</v>
      </c>
      <c r="Y228" s="13">
        <v>778.0</v>
      </c>
      <c r="Z228" s="13">
        <v>435.0</v>
      </c>
      <c r="AA228" s="13">
        <v>616.0</v>
      </c>
      <c r="AB228" s="13">
        <v>0.48</v>
      </c>
      <c r="AC228" s="13">
        <v>0.33</v>
      </c>
      <c r="AD228" s="13">
        <v>0.71</v>
      </c>
      <c r="AE228" s="13">
        <v>444.0</v>
      </c>
      <c r="AF228" s="13">
        <v>1054.0</v>
      </c>
      <c r="AG228" s="13">
        <v>441.0</v>
      </c>
      <c r="AH228" s="13">
        <v>390.0</v>
      </c>
      <c r="AI228" s="13">
        <v>2861.0</v>
      </c>
      <c r="AJ228" s="11">
        <v>0.783</v>
      </c>
      <c r="AK228" s="13">
        <v>346.0</v>
      </c>
      <c r="AL228" s="14">
        <v>410.0</v>
      </c>
      <c r="AM228" s="13">
        <v>-1.00204776</v>
      </c>
      <c r="AN228" s="13">
        <v>-0.97826836</v>
      </c>
      <c r="AO228" s="13">
        <v>-1.80152356</v>
      </c>
      <c r="AP228" s="11">
        <v>-1.201084019</v>
      </c>
      <c r="AQ228" s="11">
        <v>-0.94177319</v>
      </c>
      <c r="AR228" s="11">
        <v>-1.150002485</v>
      </c>
      <c r="AS228" s="13">
        <v>56.0</v>
      </c>
      <c r="AT228" s="13">
        <v>708.0</v>
      </c>
      <c r="AU228" s="13">
        <v>248.0</v>
      </c>
      <c r="AV228" s="15">
        <v>162.0</v>
      </c>
      <c r="AW228" s="15">
        <v>0.883</v>
      </c>
    </row>
    <row r="229">
      <c r="A229" s="13" t="s">
        <v>136</v>
      </c>
      <c r="B229" s="13">
        <v>31.0</v>
      </c>
      <c r="C229" s="13">
        <v>21.0</v>
      </c>
      <c r="D229" s="13">
        <v>10.0</v>
      </c>
      <c r="E229" s="13">
        <v>0.677</v>
      </c>
      <c r="F229" s="13">
        <v>18.55</v>
      </c>
      <c r="G229" s="13">
        <v>12.49</v>
      </c>
      <c r="H229" s="13">
        <v>12.0</v>
      </c>
      <c r="I229" s="13">
        <v>8.0</v>
      </c>
      <c r="J229" s="13">
        <v>10.0</v>
      </c>
      <c r="K229" s="13">
        <v>4.0</v>
      </c>
      <c r="L229" s="13">
        <v>7.0</v>
      </c>
      <c r="M229" s="13">
        <v>4.0</v>
      </c>
      <c r="N229" s="13">
        <v>2392.0</v>
      </c>
      <c r="O229" s="13">
        <v>2204.0</v>
      </c>
      <c r="P229" s="13">
        <v>77.1612903</v>
      </c>
      <c r="Q229" s="13">
        <v>71.1</v>
      </c>
      <c r="R229" s="13">
        <v>1255.0</v>
      </c>
      <c r="S229" s="13">
        <v>819.0</v>
      </c>
      <c r="T229" s="13">
        <v>0.46</v>
      </c>
      <c r="U229" s="13">
        <v>1786.0</v>
      </c>
      <c r="V229" s="13">
        <v>567.0</v>
      </c>
      <c r="W229" s="13">
        <v>1086.0</v>
      </c>
      <c r="X229" s="13">
        <v>252.0</v>
      </c>
      <c r="Y229" s="13">
        <v>700.0</v>
      </c>
      <c r="Z229" s="13">
        <v>502.0</v>
      </c>
      <c r="AA229" s="13">
        <v>664.0</v>
      </c>
      <c r="AB229" s="13">
        <v>0.52</v>
      </c>
      <c r="AC229" s="13">
        <v>0.36</v>
      </c>
      <c r="AD229" s="13">
        <v>0.76</v>
      </c>
      <c r="AE229" s="13">
        <v>406.0</v>
      </c>
      <c r="AF229" s="13">
        <v>1135.0</v>
      </c>
      <c r="AG229" s="13">
        <v>571.0</v>
      </c>
      <c r="AH229" s="13">
        <v>329.0</v>
      </c>
      <c r="AI229" s="13">
        <v>2779.0</v>
      </c>
      <c r="AJ229" s="11">
        <v>0.861</v>
      </c>
      <c r="AK229" s="13">
        <v>302.0</v>
      </c>
      <c r="AL229" s="14">
        <v>312.0</v>
      </c>
      <c r="AM229" s="13">
        <v>-1.09621121</v>
      </c>
      <c r="AN229" s="13">
        <v>-1.05788958</v>
      </c>
      <c r="AO229" s="13">
        <v>-1.92871047</v>
      </c>
      <c r="AP229" s="11">
        <v>-1.030445814</v>
      </c>
      <c r="AQ229" s="11">
        <v>-0.85801938</v>
      </c>
      <c r="AR229" s="11">
        <v>-1.161053051</v>
      </c>
      <c r="AS229" s="13">
        <v>108.0</v>
      </c>
      <c r="AT229" s="13">
        <v>833.0</v>
      </c>
      <c r="AU229" s="13">
        <v>140.0</v>
      </c>
      <c r="AV229" s="15">
        <v>172.0</v>
      </c>
      <c r="AW229" s="15">
        <v>0.803</v>
      </c>
    </row>
    <row r="230">
      <c r="A230" s="13" t="s">
        <v>89</v>
      </c>
      <c r="B230" s="13">
        <v>24.0</v>
      </c>
      <c r="C230" s="13">
        <v>17.0</v>
      </c>
      <c r="D230" s="13">
        <v>7.0</v>
      </c>
      <c r="E230" s="13">
        <v>0.708</v>
      </c>
      <c r="F230" s="13">
        <v>6.13</v>
      </c>
      <c r="G230" s="13">
        <v>-0.79</v>
      </c>
      <c r="H230" s="13">
        <v>9.0</v>
      </c>
      <c r="I230" s="13">
        <v>5.0</v>
      </c>
      <c r="J230" s="13">
        <v>8.0</v>
      </c>
      <c r="K230" s="13">
        <v>3.0</v>
      </c>
      <c r="L230" s="13">
        <v>4.0</v>
      </c>
      <c r="M230" s="13">
        <v>4.0</v>
      </c>
      <c r="N230" s="13">
        <v>1922.0</v>
      </c>
      <c r="O230" s="13">
        <v>1743.0</v>
      </c>
      <c r="P230" s="13">
        <v>80.0833333</v>
      </c>
      <c r="Q230" s="13">
        <v>72.6</v>
      </c>
      <c r="R230" s="13">
        <v>960.0</v>
      </c>
      <c r="S230" s="13">
        <v>707.0</v>
      </c>
      <c r="T230" s="13">
        <v>0.49</v>
      </c>
      <c r="U230" s="13">
        <v>1453.0</v>
      </c>
      <c r="V230" s="13">
        <v>505.0</v>
      </c>
      <c r="W230" s="13">
        <v>890.0</v>
      </c>
      <c r="X230" s="13">
        <v>202.0</v>
      </c>
      <c r="Y230" s="13">
        <v>563.0</v>
      </c>
      <c r="Z230" s="13">
        <v>306.0</v>
      </c>
      <c r="AA230" s="13">
        <v>432.0</v>
      </c>
      <c r="AB230" s="13">
        <v>0.57</v>
      </c>
      <c r="AC230" s="13">
        <v>0.36</v>
      </c>
      <c r="AD230" s="13">
        <v>0.71</v>
      </c>
      <c r="AE230" s="13">
        <v>424.0</v>
      </c>
      <c r="AF230" s="13">
        <v>839.0</v>
      </c>
      <c r="AG230" s="13">
        <v>378.0</v>
      </c>
      <c r="AH230" s="13">
        <v>287.0</v>
      </c>
      <c r="AI230" s="13">
        <v>2172.0</v>
      </c>
      <c r="AJ230" s="11">
        <v>0.885</v>
      </c>
      <c r="AK230" s="13">
        <v>230.0</v>
      </c>
      <c r="AL230" s="14">
        <v>333.0</v>
      </c>
      <c r="AM230" s="13">
        <v>-1.19135825</v>
      </c>
      <c r="AN230" s="13">
        <v>-1.05434032</v>
      </c>
      <c r="AO230" s="13">
        <v>-1.80704547</v>
      </c>
      <c r="AP230" s="11">
        <v>-1.112453859</v>
      </c>
      <c r="AQ230" s="11">
        <v>-0.844189049</v>
      </c>
      <c r="AR230" s="11">
        <v>-1.249292359</v>
      </c>
      <c r="AS230" s="13">
        <v>51.0</v>
      </c>
      <c r="AT230" s="13">
        <v>609.0</v>
      </c>
      <c r="AU230" s="13">
        <v>157.0</v>
      </c>
      <c r="AV230" s="15">
        <v>176.0</v>
      </c>
      <c r="AW230" s="15">
        <v>0.808</v>
      </c>
    </row>
    <row r="231">
      <c r="A231" s="13" t="s">
        <v>88</v>
      </c>
      <c r="B231" s="13">
        <v>30.0</v>
      </c>
      <c r="C231" s="13">
        <v>21.0</v>
      </c>
      <c r="D231" s="13">
        <v>9.0</v>
      </c>
      <c r="E231" s="13">
        <v>0.7</v>
      </c>
      <c r="F231" s="13">
        <v>13.59</v>
      </c>
      <c r="G231" s="13">
        <v>9.73</v>
      </c>
      <c r="H231" s="13">
        <v>11.0</v>
      </c>
      <c r="I231" s="13">
        <v>7.0</v>
      </c>
      <c r="J231" s="13">
        <v>10.0</v>
      </c>
      <c r="K231" s="13">
        <v>3.0</v>
      </c>
      <c r="L231" s="13">
        <v>8.0</v>
      </c>
      <c r="M231" s="13">
        <v>4.0</v>
      </c>
      <c r="N231" s="13">
        <v>2297.0</v>
      </c>
      <c r="O231" s="13">
        <v>2181.0</v>
      </c>
      <c r="P231" s="13">
        <v>76.5666667</v>
      </c>
      <c r="Q231" s="13">
        <v>72.7</v>
      </c>
      <c r="R231" s="13">
        <v>1225.0</v>
      </c>
      <c r="S231" s="13">
        <v>816.0</v>
      </c>
      <c r="T231" s="13">
        <v>0.46</v>
      </c>
      <c r="U231" s="13">
        <v>1780.0</v>
      </c>
      <c r="V231" s="13">
        <v>626.0</v>
      </c>
      <c r="W231" s="13">
        <v>1207.0</v>
      </c>
      <c r="X231" s="13">
        <v>190.0</v>
      </c>
      <c r="Y231" s="13">
        <v>573.0</v>
      </c>
      <c r="Z231" s="13">
        <v>475.0</v>
      </c>
      <c r="AA231" s="13">
        <v>669.0</v>
      </c>
      <c r="AB231" s="13">
        <v>0.52</v>
      </c>
      <c r="AC231" s="13">
        <v>0.33</v>
      </c>
      <c r="AD231" s="13">
        <v>0.71</v>
      </c>
      <c r="AE231" s="13">
        <v>385.0</v>
      </c>
      <c r="AF231" s="13">
        <v>1150.0</v>
      </c>
      <c r="AG231" s="13">
        <v>516.0</v>
      </c>
      <c r="AH231" s="13">
        <v>467.0</v>
      </c>
      <c r="AI231" s="13">
        <v>2916.0</v>
      </c>
      <c r="AJ231" s="11">
        <v>0.788</v>
      </c>
      <c r="AK231" s="13">
        <v>332.0</v>
      </c>
      <c r="AL231" s="14">
        <v>440.0</v>
      </c>
      <c r="AM231" s="13">
        <v>-1.08895032</v>
      </c>
      <c r="AN231" s="13">
        <v>-0.97439898</v>
      </c>
      <c r="AO231" s="13">
        <v>-1.81133547</v>
      </c>
      <c r="AP231" s="11">
        <v>-1.015415972</v>
      </c>
      <c r="AQ231" s="11">
        <v>-0.807402826</v>
      </c>
      <c r="AR231" s="11">
        <v>-1.180627751</v>
      </c>
      <c r="AS231" s="13">
        <v>132.0</v>
      </c>
      <c r="AT231" s="13">
        <v>818.0</v>
      </c>
      <c r="AU231" s="13">
        <v>224.0</v>
      </c>
      <c r="AV231" s="15">
        <v>216.0</v>
      </c>
      <c r="AW231" s="15">
        <v>0.753</v>
      </c>
    </row>
    <row r="232">
      <c r="A232" s="13" t="s">
        <v>156</v>
      </c>
      <c r="B232" s="13">
        <v>26.0</v>
      </c>
      <c r="C232" s="13">
        <v>16.0</v>
      </c>
      <c r="D232" s="13">
        <v>10.0</v>
      </c>
      <c r="E232" s="13">
        <v>0.615</v>
      </c>
      <c r="F232" s="13">
        <v>13.72</v>
      </c>
      <c r="G232" s="13">
        <v>8.26</v>
      </c>
      <c r="H232" s="13">
        <v>9.0</v>
      </c>
      <c r="I232" s="13">
        <v>8.0</v>
      </c>
      <c r="J232" s="13">
        <v>10.0</v>
      </c>
      <c r="K232" s="13">
        <v>3.0</v>
      </c>
      <c r="L232" s="13">
        <v>4.0</v>
      </c>
      <c r="M232" s="13">
        <v>7.0</v>
      </c>
      <c r="N232" s="13">
        <v>1941.0</v>
      </c>
      <c r="O232" s="13">
        <v>1799.0</v>
      </c>
      <c r="P232" s="13">
        <v>74.6538462</v>
      </c>
      <c r="Q232" s="13">
        <v>69.2</v>
      </c>
      <c r="R232" s="13">
        <v>1055.0</v>
      </c>
      <c r="S232" s="13">
        <v>693.0</v>
      </c>
      <c r="T232" s="13">
        <v>0.44</v>
      </c>
      <c r="U232" s="13">
        <v>1572.0</v>
      </c>
      <c r="V232" s="13">
        <v>486.0</v>
      </c>
      <c r="W232" s="13">
        <v>966.0</v>
      </c>
      <c r="X232" s="13">
        <v>207.0</v>
      </c>
      <c r="Y232" s="13">
        <v>606.0</v>
      </c>
      <c r="Z232" s="13">
        <v>348.0</v>
      </c>
      <c r="AA232" s="13">
        <v>466.0</v>
      </c>
      <c r="AB232" s="13">
        <v>0.5</v>
      </c>
      <c r="AC232" s="13">
        <v>0.34</v>
      </c>
      <c r="AD232" s="13">
        <v>0.75</v>
      </c>
      <c r="AE232" s="13">
        <v>349.0</v>
      </c>
      <c r="AF232" s="13">
        <v>939.0</v>
      </c>
      <c r="AG232" s="13">
        <v>377.0</v>
      </c>
      <c r="AH232" s="13">
        <v>283.0</v>
      </c>
      <c r="AI232" s="13">
        <v>2321.0</v>
      </c>
      <c r="AJ232" s="11">
        <v>0.836</v>
      </c>
      <c r="AK232" s="13">
        <v>253.0</v>
      </c>
      <c r="AL232" s="14">
        <v>339.0</v>
      </c>
      <c r="AM232" s="13">
        <v>-1.0563313</v>
      </c>
      <c r="AN232" s="13">
        <v>-1.00377312</v>
      </c>
      <c r="AO232" s="13">
        <v>-1.90513049</v>
      </c>
      <c r="AP232" s="11">
        <v>-1.002608993</v>
      </c>
      <c r="AQ232" s="11">
        <v>-0.8997862</v>
      </c>
      <c r="AR232" s="11">
        <v>-1.211371322</v>
      </c>
      <c r="AS232" s="13">
        <v>90.0</v>
      </c>
      <c r="AT232" s="13">
        <v>686.0</v>
      </c>
      <c r="AU232" s="13">
        <v>189.0</v>
      </c>
      <c r="AV232" s="15">
        <v>150.0</v>
      </c>
      <c r="AW232" s="15">
        <v>0.793</v>
      </c>
    </row>
    <row r="233">
      <c r="A233" s="13" t="s">
        <v>243</v>
      </c>
      <c r="B233" s="13">
        <v>23.0</v>
      </c>
      <c r="C233" s="13">
        <v>15.0</v>
      </c>
      <c r="D233" s="13">
        <v>8.0</v>
      </c>
      <c r="E233" s="13">
        <v>0.652</v>
      </c>
      <c r="F233" s="13">
        <v>-0.81</v>
      </c>
      <c r="G233" s="13">
        <v>-0.58</v>
      </c>
      <c r="H233" s="13">
        <v>11.0</v>
      </c>
      <c r="I233" s="13">
        <v>5.0</v>
      </c>
      <c r="J233" s="13">
        <v>9.0</v>
      </c>
      <c r="K233" s="13">
        <v>1.0</v>
      </c>
      <c r="L233" s="13">
        <v>6.0</v>
      </c>
      <c r="M233" s="13">
        <v>6.0</v>
      </c>
      <c r="N233" s="13">
        <v>1571.0</v>
      </c>
      <c r="O233" s="13">
        <v>1556.0</v>
      </c>
      <c r="P233" s="13">
        <v>68.3043478</v>
      </c>
      <c r="Q233" s="13">
        <v>67.7</v>
      </c>
      <c r="R233" s="13">
        <v>925.0</v>
      </c>
      <c r="S233" s="13">
        <v>586.0</v>
      </c>
      <c r="T233" s="13">
        <v>0.45</v>
      </c>
      <c r="U233" s="13">
        <v>1307.0</v>
      </c>
      <c r="V233" s="13">
        <v>473.0</v>
      </c>
      <c r="W233" s="13">
        <v>915.0</v>
      </c>
      <c r="X233" s="13">
        <v>113.0</v>
      </c>
      <c r="Y233" s="13">
        <v>392.0</v>
      </c>
      <c r="Z233" s="13">
        <v>286.0</v>
      </c>
      <c r="AA233" s="13">
        <v>413.0</v>
      </c>
      <c r="AB233" s="13">
        <v>0.52</v>
      </c>
      <c r="AC233" s="13">
        <v>0.29</v>
      </c>
      <c r="AD233" s="13">
        <v>0.69</v>
      </c>
      <c r="AE233" s="13">
        <v>278.0</v>
      </c>
      <c r="AF233" s="13">
        <v>826.0</v>
      </c>
      <c r="AG233" s="13">
        <v>365.0</v>
      </c>
      <c r="AH233" s="13">
        <v>291.0</v>
      </c>
      <c r="AI233" s="13">
        <v>2011.0</v>
      </c>
      <c r="AJ233" s="11">
        <v>0.781</v>
      </c>
      <c r="AK233" s="13">
        <v>224.0</v>
      </c>
      <c r="AL233" s="14">
        <v>300.0</v>
      </c>
      <c r="AM233" s="13">
        <v>-1.08537809</v>
      </c>
      <c r="AN233" s="13">
        <v>-0.84709129</v>
      </c>
      <c r="AO233" s="13">
        <v>-1.76663725</v>
      </c>
      <c r="AP233" s="11">
        <v>-1.027409054</v>
      </c>
      <c r="AQ233" s="11">
        <v>-0.884835307</v>
      </c>
      <c r="AR233" s="11">
        <v>-1.141606481</v>
      </c>
      <c r="AS233" s="13">
        <v>86.0</v>
      </c>
      <c r="AT233" s="13">
        <v>602.0</v>
      </c>
      <c r="AU233" s="13">
        <v>172.0</v>
      </c>
      <c r="AV233" s="15">
        <v>128.0</v>
      </c>
      <c r="AW233" s="15">
        <v>0.783</v>
      </c>
    </row>
    <row r="234">
      <c r="A234" s="13" t="s">
        <v>49</v>
      </c>
      <c r="B234" s="13">
        <v>28.0</v>
      </c>
      <c r="C234" s="13">
        <v>18.0</v>
      </c>
      <c r="D234" s="13">
        <v>10.0</v>
      </c>
      <c r="E234" s="13">
        <v>0.643</v>
      </c>
      <c r="F234" s="13">
        <v>1.2</v>
      </c>
      <c r="G234" s="13">
        <v>-0.72</v>
      </c>
      <c r="H234" s="13">
        <v>10.0</v>
      </c>
      <c r="I234" s="13">
        <v>5.0</v>
      </c>
      <c r="J234" s="13">
        <v>8.0</v>
      </c>
      <c r="K234" s="13">
        <v>3.0</v>
      </c>
      <c r="L234" s="13">
        <v>5.0</v>
      </c>
      <c r="M234" s="13">
        <v>7.0</v>
      </c>
      <c r="N234" s="13">
        <v>2282.0</v>
      </c>
      <c r="O234" s="13">
        <v>2120.0</v>
      </c>
      <c r="P234" s="13">
        <v>81.5</v>
      </c>
      <c r="Q234" s="13">
        <v>75.7</v>
      </c>
      <c r="R234" s="13">
        <v>1125.0</v>
      </c>
      <c r="S234" s="13">
        <v>785.0</v>
      </c>
      <c r="T234" s="13">
        <v>0.45</v>
      </c>
      <c r="U234" s="13">
        <v>1744.0</v>
      </c>
      <c r="V234" s="13">
        <v>470.0</v>
      </c>
      <c r="W234" s="13">
        <v>926.0</v>
      </c>
      <c r="X234" s="13">
        <v>315.0</v>
      </c>
      <c r="Y234" s="13">
        <v>818.0</v>
      </c>
      <c r="Z234" s="13">
        <v>397.0</v>
      </c>
      <c r="AA234" s="13">
        <v>483.0</v>
      </c>
      <c r="AB234" s="13">
        <v>0.51</v>
      </c>
      <c r="AC234" s="13">
        <v>0.39</v>
      </c>
      <c r="AD234" s="13">
        <v>0.82</v>
      </c>
      <c r="AE234" s="13">
        <v>354.0</v>
      </c>
      <c r="AF234" s="13">
        <v>971.0</v>
      </c>
      <c r="AG234" s="13">
        <v>488.0</v>
      </c>
      <c r="AH234" s="13">
        <v>317.0</v>
      </c>
      <c r="AI234" s="13">
        <v>2544.0</v>
      </c>
      <c r="AJ234" s="11">
        <v>0.897</v>
      </c>
      <c r="AK234" s="13">
        <v>232.0</v>
      </c>
      <c r="AL234" s="14">
        <v>383.0</v>
      </c>
      <c r="AM234" s="13">
        <v>-1.06568261</v>
      </c>
      <c r="AN234" s="13">
        <v>-1.13160561</v>
      </c>
      <c r="AO234" s="13">
        <v>-2.09688579</v>
      </c>
      <c r="AP234" s="11">
        <v>-1.051299648</v>
      </c>
      <c r="AQ234" s="11">
        <v>-0.863101603</v>
      </c>
      <c r="AR234" s="11">
        <v>-1.13703784</v>
      </c>
      <c r="AS234" s="13">
        <v>107.0</v>
      </c>
      <c r="AT234" s="13">
        <v>739.0</v>
      </c>
      <c r="AU234" s="13">
        <v>188.0</v>
      </c>
      <c r="AV234" s="15">
        <v>195.0</v>
      </c>
      <c r="AW234" s="15">
        <v>0.784</v>
      </c>
    </row>
    <row r="235">
      <c r="A235" s="13" t="s">
        <v>141</v>
      </c>
      <c r="B235" s="13">
        <v>31.0</v>
      </c>
      <c r="C235" s="13">
        <v>19.0</v>
      </c>
      <c r="D235" s="13">
        <v>12.0</v>
      </c>
      <c r="E235" s="13">
        <v>0.613</v>
      </c>
      <c r="F235" s="13">
        <v>10.0</v>
      </c>
      <c r="G235" s="13">
        <v>9.34</v>
      </c>
      <c r="H235" s="13">
        <v>10.0</v>
      </c>
      <c r="I235" s="13">
        <v>10.0</v>
      </c>
      <c r="J235" s="13">
        <v>10.0</v>
      </c>
      <c r="K235" s="13">
        <v>6.0</v>
      </c>
      <c r="L235" s="13">
        <v>4.0</v>
      </c>
      <c r="M235" s="13">
        <v>6.0</v>
      </c>
      <c r="N235" s="13">
        <v>2199.0</v>
      </c>
      <c r="O235" s="13">
        <v>2107.0</v>
      </c>
      <c r="P235" s="13">
        <v>70.9354839</v>
      </c>
      <c r="Q235" s="13">
        <v>68.0</v>
      </c>
      <c r="R235" s="13">
        <v>1250.0</v>
      </c>
      <c r="S235" s="13">
        <v>760.0</v>
      </c>
      <c r="T235" s="13">
        <v>0.44</v>
      </c>
      <c r="U235" s="13">
        <v>1744.0</v>
      </c>
      <c r="V235" s="13">
        <v>541.0</v>
      </c>
      <c r="W235" s="13">
        <v>1128.0</v>
      </c>
      <c r="X235" s="13">
        <v>219.0</v>
      </c>
      <c r="Y235" s="13">
        <v>616.0</v>
      </c>
      <c r="Z235" s="13">
        <v>460.0</v>
      </c>
      <c r="AA235" s="13">
        <v>602.0</v>
      </c>
      <c r="AB235" s="13">
        <v>0.48</v>
      </c>
      <c r="AC235" s="13">
        <v>0.36</v>
      </c>
      <c r="AD235" s="13">
        <v>0.76</v>
      </c>
      <c r="AE235" s="13">
        <v>453.0</v>
      </c>
      <c r="AF235" s="13">
        <v>1070.0</v>
      </c>
      <c r="AG235" s="13">
        <v>584.0</v>
      </c>
      <c r="AH235" s="13">
        <v>363.0</v>
      </c>
      <c r="AI235" s="13">
        <v>2709.0</v>
      </c>
      <c r="AJ235" s="11">
        <v>0.812</v>
      </c>
      <c r="AK235" s="13">
        <v>319.0</v>
      </c>
      <c r="AL235" s="14">
        <v>384.0</v>
      </c>
      <c r="AM235" s="13">
        <v>-1.00699931</v>
      </c>
      <c r="AN235" s="13">
        <v>-1.04472321</v>
      </c>
      <c r="AO235" s="13">
        <v>-1.9493631</v>
      </c>
      <c r="AP235" s="11">
        <v>-1.108505715</v>
      </c>
      <c r="AQ235" s="11">
        <v>-0.760210813</v>
      </c>
      <c r="AR235" s="11">
        <v>-1.187895631</v>
      </c>
      <c r="AS235" s="13">
        <v>113.0</v>
      </c>
      <c r="AT235" s="13">
        <v>751.0</v>
      </c>
      <c r="AU235" s="13">
        <v>183.0</v>
      </c>
      <c r="AV235" s="15">
        <v>201.0</v>
      </c>
      <c r="AW235" s="15">
        <v>0.777</v>
      </c>
    </row>
    <row r="236">
      <c r="A236" s="13" t="s">
        <v>102</v>
      </c>
      <c r="B236" s="13">
        <v>27.0</v>
      </c>
      <c r="C236" s="13">
        <v>20.0</v>
      </c>
      <c r="D236" s="13">
        <v>6.0</v>
      </c>
      <c r="E236" s="13">
        <v>0.769</v>
      </c>
      <c r="F236" s="13">
        <v>14.8</v>
      </c>
      <c r="G236" s="13">
        <v>7.83</v>
      </c>
      <c r="H236" s="13">
        <v>14.0</v>
      </c>
      <c r="I236" s="13">
        <v>4.0</v>
      </c>
      <c r="J236" s="13">
        <v>11.0</v>
      </c>
      <c r="K236" s="13">
        <v>2.0</v>
      </c>
      <c r="L236" s="13">
        <v>7.0</v>
      </c>
      <c r="M236" s="13">
        <v>2.0</v>
      </c>
      <c r="N236" s="13">
        <v>1934.0</v>
      </c>
      <c r="O236" s="13">
        <v>1753.0</v>
      </c>
      <c r="P236" s="13">
        <v>71.6296296</v>
      </c>
      <c r="Q236" s="13">
        <v>64.9</v>
      </c>
      <c r="R236" s="13">
        <v>1080.0</v>
      </c>
      <c r="S236" s="13">
        <v>715.0</v>
      </c>
      <c r="T236" s="13">
        <v>0.47</v>
      </c>
      <c r="U236" s="13">
        <v>1515.0</v>
      </c>
      <c r="V236" s="13">
        <v>497.0</v>
      </c>
      <c r="W236" s="13">
        <v>940.0</v>
      </c>
      <c r="X236" s="13">
        <v>218.0</v>
      </c>
      <c r="Y236" s="13">
        <v>575.0</v>
      </c>
      <c r="Z236" s="13">
        <v>286.0</v>
      </c>
      <c r="AA236" s="13">
        <v>406.0</v>
      </c>
      <c r="AB236" s="13">
        <v>0.53</v>
      </c>
      <c r="AC236" s="13">
        <v>0.38</v>
      </c>
      <c r="AD236" s="13">
        <v>0.7</v>
      </c>
      <c r="AE236" s="13">
        <v>349.0</v>
      </c>
      <c r="AF236" s="13">
        <v>859.0</v>
      </c>
      <c r="AG236" s="13">
        <v>407.0</v>
      </c>
      <c r="AH236" s="13">
        <v>297.0</v>
      </c>
      <c r="AI236" s="13">
        <v>2218.0</v>
      </c>
      <c r="AJ236" s="11">
        <v>0.872</v>
      </c>
      <c r="AK236" s="13">
        <v>238.0</v>
      </c>
      <c r="AL236" s="14">
        <v>359.0</v>
      </c>
      <c r="AM236" s="13">
        <v>-1.11011901</v>
      </c>
      <c r="AN236" s="13">
        <v>-1.11410594</v>
      </c>
      <c r="AO236" s="13">
        <v>-1.79709651</v>
      </c>
      <c r="AP236" s="11">
        <v>-1.091805064</v>
      </c>
      <c r="AQ236" s="11">
        <v>-0.847108971</v>
      </c>
      <c r="AR236" s="11">
        <v>-1.251488481</v>
      </c>
      <c r="AS236" s="13">
        <v>94.0</v>
      </c>
      <c r="AT236" s="13">
        <v>621.0</v>
      </c>
      <c r="AU236" s="13">
        <v>194.0</v>
      </c>
      <c r="AV236" s="15">
        <v>165.0</v>
      </c>
      <c r="AW236" s="15">
        <v>0.796</v>
      </c>
    </row>
    <row r="237">
      <c r="A237" s="13" t="s">
        <v>320</v>
      </c>
      <c r="B237" s="13">
        <v>18.0</v>
      </c>
      <c r="C237" s="13">
        <v>9.0</v>
      </c>
      <c r="D237" s="13">
        <v>9.0</v>
      </c>
      <c r="E237" s="13">
        <v>0.5</v>
      </c>
      <c r="F237" s="13">
        <v>2.08</v>
      </c>
      <c r="G237" s="13">
        <v>4.67</v>
      </c>
      <c r="H237" s="13">
        <v>6.0</v>
      </c>
      <c r="I237" s="13">
        <v>7.0</v>
      </c>
      <c r="J237" s="13">
        <v>6.0</v>
      </c>
      <c r="K237" s="13">
        <v>2.0</v>
      </c>
      <c r="L237" s="13">
        <v>3.0</v>
      </c>
      <c r="M237" s="13">
        <v>6.0</v>
      </c>
      <c r="N237" s="13">
        <v>1256.0</v>
      </c>
      <c r="O237" s="13">
        <v>1272.0</v>
      </c>
      <c r="P237" s="13">
        <v>69.7777778</v>
      </c>
      <c r="Q237" s="13">
        <v>70.7</v>
      </c>
      <c r="R237" s="13">
        <v>735.0</v>
      </c>
      <c r="S237" s="13">
        <v>479.0</v>
      </c>
      <c r="T237" s="13">
        <v>0.44</v>
      </c>
      <c r="U237" s="13">
        <v>1093.0</v>
      </c>
      <c r="V237" s="13">
        <v>386.0</v>
      </c>
      <c r="W237" s="13">
        <v>782.0</v>
      </c>
      <c r="X237" s="13">
        <v>93.0</v>
      </c>
      <c r="Y237" s="13">
        <v>311.0</v>
      </c>
      <c r="Z237" s="13">
        <v>205.0</v>
      </c>
      <c r="AA237" s="13">
        <v>302.0</v>
      </c>
      <c r="AB237" s="13">
        <v>0.49</v>
      </c>
      <c r="AC237" s="13">
        <v>0.3</v>
      </c>
      <c r="AD237" s="13">
        <v>0.68</v>
      </c>
      <c r="AE237" s="13">
        <v>233.0</v>
      </c>
      <c r="AF237" s="13">
        <v>622.0</v>
      </c>
      <c r="AG237" s="13">
        <v>335.0</v>
      </c>
      <c r="AH237" s="13">
        <v>215.0</v>
      </c>
      <c r="AI237" s="13">
        <v>1610.0</v>
      </c>
      <c r="AJ237" s="11">
        <v>0.78</v>
      </c>
      <c r="AK237" s="13">
        <v>182.0</v>
      </c>
      <c r="AL237" s="14">
        <v>230.0</v>
      </c>
      <c r="AM237" s="13">
        <v>-1.03638605</v>
      </c>
      <c r="AN237" s="13">
        <v>-0.87874001</v>
      </c>
      <c r="AO237" s="13">
        <v>-1.73172258</v>
      </c>
      <c r="AP237" s="11">
        <v>-1.10101084</v>
      </c>
      <c r="AQ237" s="11">
        <v>-0.863018938</v>
      </c>
      <c r="AR237" s="11">
        <v>-1.194599172</v>
      </c>
      <c r="AS237" s="13">
        <v>61.0</v>
      </c>
      <c r="AT237" s="13">
        <v>440.0</v>
      </c>
      <c r="AU237" s="13">
        <v>116.0</v>
      </c>
      <c r="AV237" s="15">
        <v>114.0</v>
      </c>
      <c r="AW237" s="15">
        <v>0.808</v>
      </c>
    </row>
    <row r="238">
      <c r="A238" s="13" t="s">
        <v>315</v>
      </c>
      <c r="B238" s="13">
        <v>25.0</v>
      </c>
      <c r="C238" s="13">
        <v>11.0</v>
      </c>
      <c r="D238" s="13">
        <v>14.0</v>
      </c>
      <c r="E238" s="13">
        <v>0.44</v>
      </c>
      <c r="F238" s="13">
        <v>13.94</v>
      </c>
      <c r="G238" s="13">
        <v>14.3</v>
      </c>
      <c r="H238" s="13">
        <v>7.0</v>
      </c>
      <c r="I238" s="13">
        <v>12.0</v>
      </c>
      <c r="J238" s="13">
        <v>7.0</v>
      </c>
      <c r="K238" s="13">
        <v>5.0</v>
      </c>
      <c r="L238" s="13">
        <v>3.0</v>
      </c>
      <c r="M238" s="13">
        <v>8.0</v>
      </c>
      <c r="N238" s="13">
        <v>1816.0</v>
      </c>
      <c r="O238" s="13">
        <v>1825.0</v>
      </c>
      <c r="P238" s="13">
        <v>72.64</v>
      </c>
      <c r="Q238" s="13">
        <v>73.0</v>
      </c>
      <c r="R238" s="13">
        <v>1010.0</v>
      </c>
      <c r="S238" s="13">
        <v>637.0</v>
      </c>
      <c r="T238" s="13">
        <v>0.41</v>
      </c>
      <c r="U238" s="13">
        <v>1562.0</v>
      </c>
      <c r="V238" s="13">
        <v>416.0</v>
      </c>
      <c r="W238" s="13">
        <v>908.0</v>
      </c>
      <c r="X238" s="13">
        <v>221.0</v>
      </c>
      <c r="Y238" s="13">
        <v>654.0</v>
      </c>
      <c r="Z238" s="13">
        <v>321.0</v>
      </c>
      <c r="AA238" s="13">
        <v>435.0</v>
      </c>
      <c r="AB238" s="13">
        <v>0.46</v>
      </c>
      <c r="AC238" s="13">
        <v>0.34</v>
      </c>
      <c r="AD238" s="13">
        <v>0.74</v>
      </c>
      <c r="AE238" s="13">
        <v>335.0</v>
      </c>
      <c r="AF238" s="13">
        <v>913.0</v>
      </c>
      <c r="AG238" s="13">
        <v>446.0</v>
      </c>
      <c r="AH238" s="13">
        <v>286.0</v>
      </c>
      <c r="AI238" s="13">
        <v>2283.0</v>
      </c>
      <c r="AJ238" s="11">
        <v>0.795</v>
      </c>
      <c r="AK238" s="13">
        <v>305.0</v>
      </c>
      <c r="AL238" s="14">
        <v>347.0</v>
      </c>
      <c r="AM238" s="13">
        <v>-0.96194112</v>
      </c>
      <c r="AN238" s="13">
        <v>-0.99300713</v>
      </c>
      <c r="AO238" s="13">
        <v>-1.88255285</v>
      </c>
      <c r="AP238" s="11">
        <v>-1.176765504</v>
      </c>
      <c r="AQ238" s="11">
        <v>-0.869391967</v>
      </c>
      <c r="AR238" s="11">
        <v>-1.195505051</v>
      </c>
      <c r="AS238" s="13">
        <v>59.0</v>
      </c>
      <c r="AT238" s="13">
        <v>608.0</v>
      </c>
      <c r="AU238" s="13">
        <v>198.0</v>
      </c>
      <c r="AV238" s="15">
        <v>149.0</v>
      </c>
      <c r="AW238" s="15">
        <v>0.824</v>
      </c>
    </row>
    <row r="239">
      <c r="A239" s="13" t="s">
        <v>130</v>
      </c>
      <c r="B239" s="13">
        <v>24.0</v>
      </c>
      <c r="C239" s="13">
        <v>12.0</v>
      </c>
      <c r="D239" s="13">
        <v>12.0</v>
      </c>
      <c r="E239" s="13">
        <v>0.5</v>
      </c>
      <c r="F239" s="13">
        <v>4.17</v>
      </c>
      <c r="G239" s="13">
        <v>5.62</v>
      </c>
      <c r="H239" s="13">
        <v>7.0</v>
      </c>
      <c r="I239" s="13">
        <v>6.0</v>
      </c>
      <c r="J239" s="13">
        <v>7.0</v>
      </c>
      <c r="K239" s="13">
        <v>5.0</v>
      </c>
      <c r="L239" s="13">
        <v>3.0</v>
      </c>
      <c r="M239" s="13">
        <v>5.0</v>
      </c>
      <c r="N239" s="13">
        <v>1830.0</v>
      </c>
      <c r="O239" s="13">
        <v>1790.0</v>
      </c>
      <c r="P239" s="13">
        <v>76.25</v>
      </c>
      <c r="Q239" s="13">
        <v>74.6</v>
      </c>
      <c r="R239" s="13">
        <v>980.0</v>
      </c>
      <c r="S239" s="13">
        <v>650.0</v>
      </c>
      <c r="T239" s="13">
        <v>0.46</v>
      </c>
      <c r="U239" s="13">
        <v>1425.0</v>
      </c>
      <c r="V239" s="13">
        <v>482.0</v>
      </c>
      <c r="W239" s="13">
        <v>904.0</v>
      </c>
      <c r="X239" s="13">
        <v>168.0</v>
      </c>
      <c r="Y239" s="13">
        <v>521.0</v>
      </c>
      <c r="Z239" s="13">
        <v>362.0</v>
      </c>
      <c r="AA239" s="13">
        <v>464.0</v>
      </c>
      <c r="AB239" s="13">
        <v>0.53</v>
      </c>
      <c r="AC239" s="13">
        <v>0.32</v>
      </c>
      <c r="AD239" s="13">
        <v>0.78</v>
      </c>
      <c r="AE239" s="13">
        <v>381.0</v>
      </c>
      <c r="AF239" s="13">
        <v>834.0</v>
      </c>
      <c r="AG239" s="13">
        <v>462.0</v>
      </c>
      <c r="AH239" s="13">
        <v>319.0</v>
      </c>
      <c r="AI239" s="13">
        <v>2208.0</v>
      </c>
      <c r="AJ239" s="11">
        <v>0.829</v>
      </c>
      <c r="AK239" s="13">
        <v>193.0</v>
      </c>
      <c r="AL239" s="14">
        <v>322.0</v>
      </c>
      <c r="AM239" s="13">
        <v>-1.11948844</v>
      </c>
      <c r="AN239" s="13">
        <v>-0.94756585</v>
      </c>
      <c r="AO239" s="13">
        <v>-1.9903158</v>
      </c>
      <c r="AP239" s="11">
        <v>-1.183593985</v>
      </c>
      <c r="AQ239" s="11">
        <v>-0.686157619</v>
      </c>
      <c r="AR239" s="11">
        <v>-1.197425185</v>
      </c>
      <c r="AS239" s="13">
        <v>70.0</v>
      </c>
      <c r="AT239" s="13">
        <v>641.0</v>
      </c>
      <c r="AU239" s="13">
        <v>151.0</v>
      </c>
      <c r="AV239" s="15">
        <v>171.0</v>
      </c>
      <c r="AW239" s="15">
        <v>0.788</v>
      </c>
    </row>
    <row r="240">
      <c r="A240" s="13" t="s">
        <v>286</v>
      </c>
      <c r="B240" s="13">
        <v>22.0</v>
      </c>
      <c r="C240" s="13">
        <v>10.0</v>
      </c>
      <c r="D240" s="13">
        <v>12.0</v>
      </c>
      <c r="E240" s="13">
        <v>0.455</v>
      </c>
      <c r="F240" s="13">
        <v>8.16</v>
      </c>
      <c r="G240" s="13">
        <v>7.11</v>
      </c>
      <c r="H240" s="13">
        <v>6.0</v>
      </c>
      <c r="I240" s="13">
        <v>10.0</v>
      </c>
      <c r="J240" s="13">
        <v>7.0</v>
      </c>
      <c r="K240" s="13">
        <v>6.0</v>
      </c>
      <c r="L240" s="13">
        <v>3.0</v>
      </c>
      <c r="M240" s="13">
        <v>5.0</v>
      </c>
      <c r="N240" s="13">
        <v>1566.0</v>
      </c>
      <c r="O240" s="13">
        <v>1543.0</v>
      </c>
      <c r="P240" s="13">
        <v>71.1818182</v>
      </c>
      <c r="Q240" s="13">
        <v>70.1</v>
      </c>
      <c r="R240" s="13">
        <v>880.0</v>
      </c>
      <c r="S240" s="13">
        <v>554.0</v>
      </c>
      <c r="T240" s="13">
        <v>0.43</v>
      </c>
      <c r="U240" s="13">
        <v>1283.0</v>
      </c>
      <c r="V240" s="13">
        <v>410.0</v>
      </c>
      <c r="W240" s="13">
        <v>857.0</v>
      </c>
      <c r="X240" s="13">
        <v>144.0</v>
      </c>
      <c r="Y240" s="13">
        <v>426.0</v>
      </c>
      <c r="Z240" s="13">
        <v>314.0</v>
      </c>
      <c r="AA240" s="13">
        <v>473.0</v>
      </c>
      <c r="AB240" s="13">
        <v>0.48</v>
      </c>
      <c r="AC240" s="13">
        <v>0.34</v>
      </c>
      <c r="AD240" s="13">
        <v>0.66</v>
      </c>
      <c r="AE240" s="13">
        <v>321.0</v>
      </c>
      <c r="AF240" s="13">
        <v>843.0</v>
      </c>
      <c r="AG240" s="13">
        <v>381.0</v>
      </c>
      <c r="AH240" s="13">
        <v>277.0</v>
      </c>
      <c r="AI240" s="13">
        <v>2033.0</v>
      </c>
      <c r="AJ240" s="11">
        <v>0.77</v>
      </c>
      <c r="AK240" s="13">
        <v>279.0</v>
      </c>
      <c r="AL240" s="14">
        <v>263.0</v>
      </c>
      <c r="AM240" s="13">
        <v>-1.00448635</v>
      </c>
      <c r="AN240" s="13">
        <v>-0.99332355</v>
      </c>
      <c r="AO240" s="13">
        <v>-1.69355735</v>
      </c>
      <c r="AP240" s="11">
        <v>-1.115284742</v>
      </c>
      <c r="AQ240" s="11">
        <v>-0.814543733</v>
      </c>
      <c r="AR240" s="11">
        <v>-1.161441623</v>
      </c>
      <c r="AS240" s="13">
        <v>83.0</v>
      </c>
      <c r="AT240" s="13">
        <v>564.0</v>
      </c>
      <c r="AU240" s="13">
        <v>133.0</v>
      </c>
      <c r="AV240" s="15">
        <v>130.0</v>
      </c>
      <c r="AW240" s="15">
        <v>0.801</v>
      </c>
    </row>
    <row r="241">
      <c r="A241" s="13" t="s">
        <v>282</v>
      </c>
      <c r="B241" s="13">
        <v>22.0</v>
      </c>
      <c r="C241" s="13">
        <v>9.0</v>
      </c>
      <c r="D241" s="13">
        <v>13.0</v>
      </c>
      <c r="E241" s="13">
        <v>0.409</v>
      </c>
      <c r="F241" s="13">
        <v>-6.96</v>
      </c>
      <c r="G241" s="13">
        <v>-5.29</v>
      </c>
      <c r="H241" s="13">
        <v>6.0</v>
      </c>
      <c r="I241" s="13">
        <v>8.0</v>
      </c>
      <c r="J241" s="13">
        <v>7.0</v>
      </c>
      <c r="K241" s="13">
        <v>6.0</v>
      </c>
      <c r="L241" s="13">
        <v>2.0</v>
      </c>
      <c r="M241" s="13">
        <v>6.0</v>
      </c>
      <c r="N241" s="13">
        <v>1512.0</v>
      </c>
      <c r="O241" s="13">
        <v>1463.0</v>
      </c>
      <c r="P241" s="13">
        <v>68.7272727</v>
      </c>
      <c r="Q241" s="13">
        <v>66.5</v>
      </c>
      <c r="R241" s="13">
        <v>885.0</v>
      </c>
      <c r="S241" s="13">
        <v>532.0</v>
      </c>
      <c r="T241" s="13">
        <v>0.4</v>
      </c>
      <c r="U241" s="13">
        <v>1335.0</v>
      </c>
      <c r="V241" s="13">
        <v>380.0</v>
      </c>
      <c r="W241" s="13">
        <v>818.0</v>
      </c>
      <c r="X241" s="13">
        <v>152.0</v>
      </c>
      <c r="Y241" s="13">
        <v>517.0</v>
      </c>
      <c r="Z241" s="13">
        <v>296.0</v>
      </c>
      <c r="AA241" s="13">
        <v>437.0</v>
      </c>
      <c r="AB241" s="13">
        <v>0.46</v>
      </c>
      <c r="AC241" s="13">
        <v>0.29</v>
      </c>
      <c r="AD241" s="13">
        <v>0.68</v>
      </c>
      <c r="AE241" s="13">
        <v>247.0</v>
      </c>
      <c r="AF241" s="13">
        <v>832.0</v>
      </c>
      <c r="AG241" s="13">
        <v>443.0</v>
      </c>
      <c r="AH241" s="13">
        <v>305.0</v>
      </c>
      <c r="AI241" s="13">
        <v>2077.0</v>
      </c>
      <c r="AJ241" s="11">
        <v>0.728</v>
      </c>
      <c r="AK241" s="13">
        <v>287.0</v>
      </c>
      <c r="AL241" s="14">
        <v>360.0</v>
      </c>
      <c r="AM241" s="13">
        <v>-0.97537428</v>
      </c>
      <c r="AN241" s="13">
        <v>-0.86395453</v>
      </c>
      <c r="AO241" s="13">
        <v>-1.72799179</v>
      </c>
      <c r="AP241" s="11">
        <v>-1.03555619</v>
      </c>
      <c r="AQ241" s="11">
        <v>-0.915870786</v>
      </c>
      <c r="AR241" s="11">
        <v>-1.132083306</v>
      </c>
      <c r="AS241" s="13">
        <v>66.0</v>
      </c>
      <c r="AT241" s="13">
        <v>545.0</v>
      </c>
      <c r="AU241" s="13">
        <v>182.0</v>
      </c>
      <c r="AV241" s="15">
        <v>178.0</v>
      </c>
      <c r="AW241" s="15">
        <v>0.741</v>
      </c>
    </row>
    <row r="242">
      <c r="A242" s="13" t="s">
        <v>355</v>
      </c>
      <c r="B242" s="13">
        <v>21.0</v>
      </c>
      <c r="C242" s="13">
        <v>6.0</v>
      </c>
      <c r="D242" s="13">
        <v>15.0</v>
      </c>
      <c r="E242" s="13">
        <v>0.286</v>
      </c>
      <c r="F242" s="13">
        <v>-13.3</v>
      </c>
      <c r="G242" s="13">
        <v>4.34</v>
      </c>
      <c r="H242" s="13">
        <v>0.0</v>
      </c>
      <c r="I242" s="13">
        <v>11.0</v>
      </c>
      <c r="J242" s="13">
        <v>5.0</v>
      </c>
      <c r="K242" s="13">
        <v>8.0</v>
      </c>
      <c r="L242" s="13">
        <v>1.0</v>
      </c>
      <c r="M242" s="13">
        <v>6.0</v>
      </c>
      <c r="N242" s="13">
        <v>1459.0</v>
      </c>
      <c r="O242" s="13">
        <v>1748.0</v>
      </c>
      <c r="P242" s="13">
        <v>69.4761905</v>
      </c>
      <c r="Q242" s="13">
        <v>83.2</v>
      </c>
      <c r="R242" s="13">
        <v>845.0</v>
      </c>
      <c r="S242" s="13">
        <v>488.0</v>
      </c>
      <c r="T242" s="13">
        <v>0.41</v>
      </c>
      <c r="U242" s="13">
        <v>1187.0</v>
      </c>
      <c r="V242" s="13">
        <v>335.0</v>
      </c>
      <c r="W242" s="13">
        <v>736.0</v>
      </c>
      <c r="X242" s="13">
        <v>153.0</v>
      </c>
      <c r="Y242" s="13">
        <v>451.0</v>
      </c>
      <c r="Z242" s="13">
        <v>330.0</v>
      </c>
      <c r="AA242" s="13">
        <v>426.0</v>
      </c>
      <c r="AB242" s="13">
        <v>0.46</v>
      </c>
      <c r="AC242" s="13">
        <v>0.34</v>
      </c>
      <c r="AD242" s="13">
        <v>0.78</v>
      </c>
      <c r="AE242" s="13">
        <v>250.0</v>
      </c>
      <c r="AF242" s="13">
        <v>600.0</v>
      </c>
      <c r="AG242" s="13">
        <v>340.0</v>
      </c>
      <c r="AH242" s="13">
        <v>292.0</v>
      </c>
      <c r="AI242" s="13">
        <v>1905.0</v>
      </c>
      <c r="AJ242" s="11">
        <v>0.766</v>
      </c>
      <c r="AK242" s="13">
        <v>138.0</v>
      </c>
      <c r="AL242" s="14">
        <v>299.0</v>
      </c>
      <c r="AM242" s="13">
        <v>-0.9556701</v>
      </c>
      <c r="AN242" s="13">
        <v>-0.9969026</v>
      </c>
      <c r="AO242" s="13">
        <v>-1.97622205</v>
      </c>
      <c r="AP242" s="11">
        <v>-1.294305873</v>
      </c>
      <c r="AQ242" s="11">
        <v>-0.946344904</v>
      </c>
      <c r="AR242" s="11">
        <v>-1.225447407</v>
      </c>
      <c r="AS242" s="13">
        <v>61.0</v>
      </c>
      <c r="AT242" s="13">
        <v>462.0</v>
      </c>
      <c r="AU242" s="13">
        <v>132.0</v>
      </c>
      <c r="AV242" s="15">
        <v>167.0</v>
      </c>
      <c r="AW242" s="15">
        <v>0.915</v>
      </c>
    </row>
    <row r="243">
      <c r="A243" s="13" t="s">
        <v>66</v>
      </c>
      <c r="B243" s="13">
        <v>21.0</v>
      </c>
      <c r="C243" s="13">
        <v>16.0</v>
      </c>
      <c r="D243" s="13">
        <v>5.0</v>
      </c>
      <c r="E243" s="13">
        <v>0.762</v>
      </c>
      <c r="F243" s="13">
        <v>-8.03</v>
      </c>
      <c r="G243" s="13">
        <v>-15.1</v>
      </c>
      <c r="H243" s="13">
        <v>13.0</v>
      </c>
      <c r="I243" s="13">
        <v>0.0</v>
      </c>
      <c r="J243" s="13">
        <v>8.0</v>
      </c>
      <c r="K243" s="13">
        <v>0.0</v>
      </c>
      <c r="L243" s="13">
        <v>5.0</v>
      </c>
      <c r="M243" s="13">
        <v>3.0</v>
      </c>
      <c r="N243" s="13">
        <v>1497.0</v>
      </c>
      <c r="O243" s="13">
        <v>1349.0</v>
      </c>
      <c r="P243" s="13">
        <v>71.2857143</v>
      </c>
      <c r="Q243" s="13">
        <v>64.2</v>
      </c>
      <c r="R243" s="13">
        <v>840.0</v>
      </c>
      <c r="S243" s="13">
        <v>567.0</v>
      </c>
      <c r="T243" s="13">
        <v>0.45</v>
      </c>
      <c r="U243" s="13">
        <v>1265.0</v>
      </c>
      <c r="V243" s="13">
        <v>428.0</v>
      </c>
      <c r="W243" s="13">
        <v>808.0</v>
      </c>
      <c r="X243" s="13">
        <v>139.0</v>
      </c>
      <c r="Y243" s="13">
        <v>457.0</v>
      </c>
      <c r="Z243" s="13">
        <v>224.0</v>
      </c>
      <c r="AA243" s="13">
        <v>342.0</v>
      </c>
      <c r="AB243" s="13">
        <v>0.53</v>
      </c>
      <c r="AC243" s="13">
        <v>0.3</v>
      </c>
      <c r="AD243" s="13">
        <v>0.66</v>
      </c>
      <c r="AE243" s="13">
        <v>333.0</v>
      </c>
      <c r="AF243" s="13">
        <v>739.0</v>
      </c>
      <c r="AG243" s="13">
        <v>433.0</v>
      </c>
      <c r="AH243" s="13">
        <v>288.0</v>
      </c>
      <c r="AI243" s="13">
        <v>1895.0</v>
      </c>
      <c r="AJ243" s="11">
        <v>0.79</v>
      </c>
      <c r="AK243" s="13">
        <v>235.0</v>
      </c>
      <c r="AL243" s="14">
        <v>382.0</v>
      </c>
      <c r="AM243" s="13">
        <v>-1.11217573</v>
      </c>
      <c r="AN243" s="13">
        <v>-0.89379195</v>
      </c>
      <c r="AO243" s="13">
        <v>-1.67091098</v>
      </c>
      <c r="AP243" s="11">
        <v>-1.030400389</v>
      </c>
      <c r="AQ243" s="11">
        <v>-0.802335897</v>
      </c>
      <c r="AR243" s="11">
        <v>-1.006394994</v>
      </c>
      <c r="AS243" s="13">
        <v>89.0</v>
      </c>
      <c r="AT243" s="13">
        <v>504.0</v>
      </c>
      <c r="AU243" s="13">
        <v>202.0</v>
      </c>
      <c r="AV243" s="15">
        <v>180.0</v>
      </c>
      <c r="AW243" s="15">
        <v>0.68</v>
      </c>
    </row>
    <row r="244">
      <c r="A244" s="13" t="s">
        <v>296</v>
      </c>
      <c r="B244" s="13">
        <v>22.0</v>
      </c>
      <c r="C244" s="13">
        <v>7.0</v>
      </c>
      <c r="D244" s="13">
        <v>15.0</v>
      </c>
      <c r="E244" s="13">
        <v>0.318</v>
      </c>
      <c r="F244" s="13">
        <v>-13.8</v>
      </c>
      <c r="G244" s="13">
        <v>-8.8</v>
      </c>
      <c r="H244" s="13">
        <v>5.0</v>
      </c>
      <c r="I244" s="13">
        <v>12.0</v>
      </c>
      <c r="J244" s="13">
        <v>5.0</v>
      </c>
      <c r="K244" s="13">
        <v>6.0</v>
      </c>
      <c r="L244" s="13">
        <v>2.0</v>
      </c>
      <c r="M244" s="13">
        <v>9.0</v>
      </c>
      <c r="N244" s="13">
        <v>1411.0</v>
      </c>
      <c r="O244" s="13">
        <v>1476.0</v>
      </c>
      <c r="P244" s="13">
        <v>64.1363636</v>
      </c>
      <c r="Q244" s="13">
        <v>67.1</v>
      </c>
      <c r="R244" s="13">
        <v>885.0</v>
      </c>
      <c r="S244" s="13">
        <v>499.0</v>
      </c>
      <c r="T244" s="13">
        <v>0.42</v>
      </c>
      <c r="U244" s="13">
        <v>1199.0</v>
      </c>
      <c r="V244" s="13">
        <v>371.0</v>
      </c>
      <c r="W244" s="13">
        <v>781.0</v>
      </c>
      <c r="X244" s="13">
        <v>128.0</v>
      </c>
      <c r="Y244" s="13">
        <v>418.0</v>
      </c>
      <c r="Z244" s="13">
        <v>285.0</v>
      </c>
      <c r="AA244" s="13">
        <v>416.0</v>
      </c>
      <c r="AB244" s="13">
        <v>0.48</v>
      </c>
      <c r="AC244" s="13">
        <v>0.31</v>
      </c>
      <c r="AD244" s="13">
        <v>0.69</v>
      </c>
      <c r="AE244" s="13">
        <v>235.0</v>
      </c>
      <c r="AF244" s="13">
        <v>739.0</v>
      </c>
      <c r="AG244" s="13">
        <v>440.0</v>
      </c>
      <c r="AH244" s="13">
        <v>334.0</v>
      </c>
      <c r="AI244" s="13">
        <v>1949.0</v>
      </c>
      <c r="AJ244" s="11">
        <v>0.724</v>
      </c>
      <c r="AK244" s="13">
        <v>248.0</v>
      </c>
      <c r="AL244" s="14">
        <v>331.0</v>
      </c>
      <c r="AM244" s="13">
        <v>-0.99738741</v>
      </c>
      <c r="AN244" s="13">
        <v>-0.89985292</v>
      </c>
      <c r="AO244" s="13">
        <v>-1.74776457</v>
      </c>
      <c r="AP244" s="11">
        <v>-1.136589147</v>
      </c>
      <c r="AQ244" s="11">
        <v>-0.87281936</v>
      </c>
      <c r="AR244" s="11">
        <v>-1.149377786</v>
      </c>
      <c r="AS244" s="13">
        <v>49.0</v>
      </c>
      <c r="AT244" s="13">
        <v>491.0</v>
      </c>
      <c r="AU244" s="13">
        <v>154.0</v>
      </c>
      <c r="AV244" s="15">
        <v>177.0</v>
      </c>
      <c r="AW244" s="15">
        <v>0.776</v>
      </c>
    </row>
    <row r="245">
      <c r="A245" s="13" t="s">
        <v>239</v>
      </c>
      <c r="B245" s="13">
        <v>26.0</v>
      </c>
      <c r="C245" s="13">
        <v>13.0</v>
      </c>
      <c r="D245" s="13">
        <v>13.0</v>
      </c>
      <c r="E245" s="13">
        <v>0.5</v>
      </c>
      <c r="F245" s="13">
        <v>9.23</v>
      </c>
      <c r="G245" s="13">
        <v>9.12</v>
      </c>
      <c r="H245" s="13">
        <v>9.0</v>
      </c>
      <c r="I245" s="13">
        <v>10.0</v>
      </c>
      <c r="J245" s="13">
        <v>8.0</v>
      </c>
      <c r="K245" s="13">
        <v>3.0</v>
      </c>
      <c r="L245" s="13">
        <v>4.0</v>
      </c>
      <c r="M245" s="13">
        <v>7.0</v>
      </c>
      <c r="N245" s="13">
        <v>1816.0</v>
      </c>
      <c r="O245" s="13">
        <v>1813.0</v>
      </c>
      <c r="P245" s="13">
        <v>69.8461538</v>
      </c>
      <c r="Q245" s="13">
        <v>69.7</v>
      </c>
      <c r="R245" s="13">
        <v>1060.0</v>
      </c>
      <c r="S245" s="13">
        <v>657.0</v>
      </c>
      <c r="T245" s="13">
        <v>0.43</v>
      </c>
      <c r="U245" s="13">
        <v>1529.0</v>
      </c>
      <c r="V245" s="13">
        <v>493.0</v>
      </c>
      <c r="W245" s="13">
        <v>1016.0</v>
      </c>
      <c r="X245" s="13">
        <v>164.0</v>
      </c>
      <c r="Y245" s="13">
        <v>513.0</v>
      </c>
      <c r="Z245" s="13">
        <v>338.0</v>
      </c>
      <c r="AA245" s="13">
        <v>483.0</v>
      </c>
      <c r="AB245" s="13">
        <v>0.49</v>
      </c>
      <c r="AC245" s="13">
        <v>0.32</v>
      </c>
      <c r="AD245" s="13">
        <v>0.7</v>
      </c>
      <c r="AE245" s="13">
        <v>350.0</v>
      </c>
      <c r="AF245" s="13">
        <v>928.0</v>
      </c>
      <c r="AG245" s="13">
        <v>441.0</v>
      </c>
      <c r="AH245" s="13">
        <v>306.0</v>
      </c>
      <c r="AI245" s="13">
        <v>2318.0</v>
      </c>
      <c r="AJ245" s="11">
        <v>0.783</v>
      </c>
      <c r="AK245" s="13">
        <v>275.0</v>
      </c>
      <c r="AL245" s="14">
        <v>299.0</v>
      </c>
      <c r="AM245" s="13">
        <v>-1.01881239</v>
      </c>
      <c r="AN245" s="13">
        <v>-0.93942978</v>
      </c>
      <c r="AO245" s="13">
        <v>-1.78525793</v>
      </c>
      <c r="AP245" s="11">
        <v>-1.105788774</v>
      </c>
      <c r="AQ245" s="11">
        <v>-0.75025542</v>
      </c>
      <c r="AR245" s="11">
        <v>-1.146195499</v>
      </c>
      <c r="AS245" s="13">
        <v>78.0</v>
      </c>
      <c r="AT245" s="13">
        <v>653.0</v>
      </c>
      <c r="AU245" s="13">
        <v>147.0</v>
      </c>
      <c r="AV245" s="15">
        <v>152.0</v>
      </c>
      <c r="AW245" s="15">
        <v>0.79</v>
      </c>
    </row>
    <row r="246">
      <c r="A246" s="13" t="s">
        <v>187</v>
      </c>
      <c r="B246" s="13">
        <v>28.0</v>
      </c>
      <c r="C246" s="13">
        <v>18.0</v>
      </c>
      <c r="D246" s="13">
        <v>10.0</v>
      </c>
      <c r="E246" s="13">
        <v>0.643</v>
      </c>
      <c r="F246" s="13">
        <v>15.94</v>
      </c>
      <c r="G246" s="13">
        <v>11.61</v>
      </c>
      <c r="H246" s="13">
        <v>13.0</v>
      </c>
      <c r="I246" s="13">
        <v>6.0</v>
      </c>
      <c r="J246" s="13">
        <v>11.0</v>
      </c>
      <c r="K246" s="13">
        <v>1.0</v>
      </c>
      <c r="L246" s="13">
        <v>5.0</v>
      </c>
      <c r="M246" s="13">
        <v>6.0</v>
      </c>
      <c r="N246" s="13">
        <v>1989.0</v>
      </c>
      <c r="O246" s="13">
        <v>1868.0</v>
      </c>
      <c r="P246" s="13">
        <v>71.0357143</v>
      </c>
      <c r="Q246" s="13">
        <v>66.7</v>
      </c>
      <c r="R246" s="13">
        <v>1130.0</v>
      </c>
      <c r="S246" s="13">
        <v>714.0</v>
      </c>
      <c r="T246" s="13">
        <v>0.45</v>
      </c>
      <c r="U246" s="13">
        <v>1596.0</v>
      </c>
      <c r="V246" s="13">
        <v>513.0</v>
      </c>
      <c r="W246" s="13">
        <v>993.0</v>
      </c>
      <c r="X246" s="13">
        <v>201.0</v>
      </c>
      <c r="Y246" s="13">
        <v>603.0</v>
      </c>
      <c r="Z246" s="13">
        <v>360.0</v>
      </c>
      <c r="AA246" s="13">
        <v>506.0</v>
      </c>
      <c r="AB246" s="13">
        <v>0.52</v>
      </c>
      <c r="AC246" s="13">
        <v>0.33</v>
      </c>
      <c r="AD246" s="13">
        <v>0.71</v>
      </c>
      <c r="AE246" s="13">
        <v>399.0</v>
      </c>
      <c r="AF246" s="13">
        <v>1054.0</v>
      </c>
      <c r="AG246" s="13">
        <v>491.0</v>
      </c>
      <c r="AH246" s="13">
        <v>350.0</v>
      </c>
      <c r="AI246" s="13">
        <v>2452.0</v>
      </c>
      <c r="AJ246" s="11">
        <v>0.811</v>
      </c>
      <c r="AK246" s="13">
        <v>312.0</v>
      </c>
      <c r="AL246" s="14">
        <v>315.0</v>
      </c>
      <c r="AM246" s="13">
        <v>-1.08469871</v>
      </c>
      <c r="AN246" s="13">
        <v>-0.97952739</v>
      </c>
      <c r="AO246" s="13">
        <v>-1.81502823</v>
      </c>
      <c r="AP246" s="11">
        <v>-1.085479426</v>
      </c>
      <c r="AQ246" s="11">
        <v>-0.803600142</v>
      </c>
      <c r="AR246" s="11">
        <v>-1.11592809</v>
      </c>
      <c r="AS246" s="13">
        <v>98.0</v>
      </c>
      <c r="AT246" s="13">
        <v>742.0</v>
      </c>
      <c r="AU246" s="13">
        <v>142.0</v>
      </c>
      <c r="AV246" s="15">
        <v>173.0</v>
      </c>
      <c r="AW246" s="15">
        <v>0.788</v>
      </c>
    </row>
    <row r="247">
      <c r="A247" s="13" t="s">
        <v>190</v>
      </c>
      <c r="B247" s="13">
        <v>22.0</v>
      </c>
      <c r="C247" s="13">
        <v>9.0</v>
      </c>
      <c r="D247" s="13">
        <v>13.0</v>
      </c>
      <c r="E247" s="13">
        <v>0.409</v>
      </c>
      <c r="F247" s="13">
        <v>-8.69</v>
      </c>
      <c r="G247" s="13">
        <v>-7.19</v>
      </c>
      <c r="H247" s="13">
        <v>7.0</v>
      </c>
      <c r="I247" s="13">
        <v>10.0</v>
      </c>
      <c r="J247" s="13">
        <v>8.0</v>
      </c>
      <c r="K247" s="13">
        <v>5.0</v>
      </c>
      <c r="L247" s="13">
        <v>1.0</v>
      </c>
      <c r="M247" s="13">
        <v>5.0</v>
      </c>
      <c r="N247" s="13">
        <v>1485.0</v>
      </c>
      <c r="O247" s="13">
        <v>1518.0</v>
      </c>
      <c r="P247" s="13">
        <v>67.5</v>
      </c>
      <c r="Q247" s="13">
        <v>69.0</v>
      </c>
      <c r="R247" s="13">
        <v>895.0</v>
      </c>
      <c r="S247" s="13">
        <v>505.0</v>
      </c>
      <c r="T247" s="13">
        <v>0.4</v>
      </c>
      <c r="U247" s="13">
        <v>1258.0</v>
      </c>
      <c r="V247" s="13">
        <v>336.0</v>
      </c>
      <c r="W247" s="13">
        <v>736.0</v>
      </c>
      <c r="X247" s="13">
        <v>169.0</v>
      </c>
      <c r="Y247" s="13">
        <v>522.0</v>
      </c>
      <c r="Z247" s="13">
        <v>306.0</v>
      </c>
      <c r="AA247" s="13">
        <v>445.0</v>
      </c>
      <c r="AB247" s="13">
        <v>0.46</v>
      </c>
      <c r="AC247" s="13">
        <v>0.32</v>
      </c>
      <c r="AD247" s="13">
        <v>0.69</v>
      </c>
      <c r="AE247" s="13">
        <v>279.0</v>
      </c>
      <c r="AF247" s="13">
        <v>793.0</v>
      </c>
      <c r="AG247" s="13">
        <v>420.0</v>
      </c>
      <c r="AH247" s="13">
        <v>313.0</v>
      </c>
      <c r="AI247" s="13">
        <v>2016.0</v>
      </c>
      <c r="AJ247" s="11">
        <v>0.737</v>
      </c>
      <c r="AK247" s="13">
        <v>170.0</v>
      </c>
      <c r="AL247" s="14">
        <v>277.0</v>
      </c>
      <c r="AM247" s="13">
        <v>-0.95852285</v>
      </c>
      <c r="AN247" s="13">
        <v>-0.95138005</v>
      </c>
      <c r="AO247" s="13">
        <v>-1.75425538</v>
      </c>
      <c r="AP247" s="11">
        <v>-0.95364832</v>
      </c>
      <c r="AQ247" s="11">
        <v>-0.758690158</v>
      </c>
      <c r="AR247" s="11">
        <v>-1.160509486</v>
      </c>
      <c r="AS247" s="13">
        <v>100.0</v>
      </c>
      <c r="AT247" s="13">
        <v>623.0</v>
      </c>
      <c r="AU247" s="13">
        <v>123.0</v>
      </c>
      <c r="AV247" s="15">
        <v>154.0</v>
      </c>
      <c r="AW247" s="15">
        <v>0.728</v>
      </c>
    </row>
    <row r="248">
      <c r="A248" s="13" t="s">
        <v>189</v>
      </c>
      <c r="B248" s="13">
        <v>27.0</v>
      </c>
      <c r="C248" s="13">
        <v>15.0</v>
      </c>
      <c r="D248" s="13">
        <v>12.0</v>
      </c>
      <c r="E248" s="13">
        <v>0.556</v>
      </c>
      <c r="F248" s="13">
        <v>-5.99</v>
      </c>
      <c r="G248" s="13">
        <v>-6.39</v>
      </c>
      <c r="H248" s="13">
        <v>12.0</v>
      </c>
      <c r="I248" s="13">
        <v>6.0</v>
      </c>
      <c r="J248" s="13">
        <v>9.0</v>
      </c>
      <c r="K248" s="13">
        <v>5.0</v>
      </c>
      <c r="L248" s="13">
        <v>6.0</v>
      </c>
      <c r="M248" s="13">
        <v>6.0</v>
      </c>
      <c r="N248" s="13">
        <v>1826.0</v>
      </c>
      <c r="O248" s="13">
        <v>1745.0</v>
      </c>
      <c r="P248" s="13">
        <v>67.6296296</v>
      </c>
      <c r="Q248" s="13">
        <v>64.6</v>
      </c>
      <c r="R248" s="13">
        <v>1100.0</v>
      </c>
      <c r="S248" s="13">
        <v>644.0</v>
      </c>
      <c r="T248" s="13">
        <v>0.46</v>
      </c>
      <c r="U248" s="13">
        <v>1408.0</v>
      </c>
      <c r="V248" s="13">
        <v>486.0</v>
      </c>
      <c r="W248" s="13">
        <v>904.0</v>
      </c>
      <c r="X248" s="13">
        <v>158.0</v>
      </c>
      <c r="Y248" s="13">
        <v>504.0</v>
      </c>
      <c r="Z248" s="13">
        <v>380.0</v>
      </c>
      <c r="AA248" s="13">
        <v>558.0</v>
      </c>
      <c r="AB248" s="13">
        <v>0.54</v>
      </c>
      <c r="AC248" s="13">
        <v>0.31</v>
      </c>
      <c r="AD248" s="13">
        <v>0.68</v>
      </c>
      <c r="AE248" s="13">
        <v>301.0</v>
      </c>
      <c r="AF248" s="13">
        <v>999.0</v>
      </c>
      <c r="AG248" s="13">
        <v>424.0</v>
      </c>
      <c r="AH248" s="13">
        <v>403.0</v>
      </c>
      <c r="AI248" s="13">
        <v>2369.0</v>
      </c>
      <c r="AJ248" s="11">
        <v>0.771</v>
      </c>
      <c r="AK248" s="13">
        <v>297.0</v>
      </c>
      <c r="AL248" s="14">
        <v>330.0</v>
      </c>
      <c r="AM248" s="13">
        <v>-1.1287788</v>
      </c>
      <c r="AN248" s="13">
        <v>-0.92122219</v>
      </c>
      <c r="AO248" s="13">
        <v>-1.73732392</v>
      </c>
      <c r="AP248" s="11">
        <v>-0.987244668</v>
      </c>
      <c r="AQ248" s="11">
        <v>-0.929081564</v>
      </c>
      <c r="AR248" s="11">
        <v>-1.195992147</v>
      </c>
      <c r="AS248" s="13">
        <v>48.0</v>
      </c>
      <c r="AT248" s="13">
        <v>702.0</v>
      </c>
      <c r="AU248" s="13">
        <v>164.0</v>
      </c>
      <c r="AV248" s="15">
        <v>166.0</v>
      </c>
      <c r="AW248" s="15">
        <v>0.794</v>
      </c>
    </row>
    <row r="249">
      <c r="A249" s="13" t="s">
        <v>232</v>
      </c>
      <c r="B249" s="13">
        <v>25.0</v>
      </c>
      <c r="C249" s="13">
        <v>10.0</v>
      </c>
      <c r="D249" s="13">
        <v>15.0</v>
      </c>
      <c r="E249" s="13">
        <v>0.4</v>
      </c>
      <c r="F249" s="13">
        <v>5.47</v>
      </c>
      <c r="G249" s="13">
        <v>5.11</v>
      </c>
      <c r="H249" s="13">
        <v>7.0</v>
      </c>
      <c r="I249" s="13">
        <v>10.0</v>
      </c>
      <c r="J249" s="13">
        <v>6.0</v>
      </c>
      <c r="K249" s="13">
        <v>3.0</v>
      </c>
      <c r="L249" s="13">
        <v>2.0</v>
      </c>
      <c r="M249" s="13">
        <v>9.0</v>
      </c>
      <c r="N249" s="13">
        <v>1786.0</v>
      </c>
      <c r="O249" s="13">
        <v>1777.0</v>
      </c>
      <c r="P249" s="13">
        <v>71.44</v>
      </c>
      <c r="Q249" s="13">
        <v>71.1</v>
      </c>
      <c r="R249" s="13">
        <v>1020.0</v>
      </c>
      <c r="S249" s="13">
        <v>635.0</v>
      </c>
      <c r="T249" s="13">
        <v>0.44</v>
      </c>
      <c r="U249" s="13">
        <v>1436.0</v>
      </c>
      <c r="V249" s="13">
        <v>492.0</v>
      </c>
      <c r="W249" s="13">
        <v>978.0</v>
      </c>
      <c r="X249" s="13">
        <v>143.0</v>
      </c>
      <c r="Y249" s="13">
        <v>458.0</v>
      </c>
      <c r="Z249" s="13">
        <v>373.0</v>
      </c>
      <c r="AA249" s="13">
        <v>558.0</v>
      </c>
      <c r="AB249" s="13">
        <v>0.5</v>
      </c>
      <c r="AC249" s="13">
        <v>0.31</v>
      </c>
      <c r="AD249" s="13">
        <v>0.67</v>
      </c>
      <c r="AE249" s="13">
        <v>303.0</v>
      </c>
      <c r="AF249" s="13">
        <v>962.0</v>
      </c>
      <c r="AG249" s="13">
        <v>444.0</v>
      </c>
      <c r="AH249" s="13">
        <v>353.0</v>
      </c>
      <c r="AI249" s="13">
        <v>2347.0</v>
      </c>
      <c r="AJ249" s="11">
        <v>0.761</v>
      </c>
      <c r="AK249" s="13">
        <v>266.0</v>
      </c>
      <c r="AL249" s="14">
        <v>314.0</v>
      </c>
      <c r="AM249" s="13">
        <v>-1.05625129</v>
      </c>
      <c r="AN249" s="13">
        <v>-0.91750492</v>
      </c>
      <c r="AO249" s="13">
        <v>-1.70532058</v>
      </c>
      <c r="AP249" s="11">
        <v>-1.021517184</v>
      </c>
      <c r="AQ249" s="11">
        <v>-0.833724818</v>
      </c>
      <c r="AR249" s="11">
        <v>-1.135507223</v>
      </c>
      <c r="AS249" s="13">
        <v>114.0</v>
      </c>
      <c r="AT249" s="13">
        <v>696.0</v>
      </c>
      <c r="AU249" s="13">
        <v>164.0</v>
      </c>
      <c r="AV249" s="15">
        <v>150.0</v>
      </c>
      <c r="AW249" s="15">
        <v>0.769</v>
      </c>
    </row>
    <row r="250">
      <c r="A250" s="13" t="s">
        <v>174</v>
      </c>
      <c r="B250" s="13">
        <v>28.0</v>
      </c>
      <c r="C250" s="13">
        <v>15.0</v>
      </c>
      <c r="D250" s="13">
        <v>13.0</v>
      </c>
      <c r="E250" s="13">
        <v>0.536</v>
      </c>
      <c r="F250" s="13">
        <v>-3.5</v>
      </c>
      <c r="G250" s="13">
        <v>-1.26</v>
      </c>
      <c r="H250" s="13">
        <v>6.0</v>
      </c>
      <c r="I250" s="13">
        <v>10.0</v>
      </c>
      <c r="J250" s="13">
        <v>9.0</v>
      </c>
      <c r="K250" s="13">
        <v>3.0</v>
      </c>
      <c r="L250" s="13">
        <v>3.0</v>
      </c>
      <c r="M250" s="13">
        <v>9.0</v>
      </c>
      <c r="N250" s="13">
        <v>2068.0</v>
      </c>
      <c r="O250" s="13">
        <v>2062.0</v>
      </c>
      <c r="P250" s="13">
        <v>73.8571429</v>
      </c>
      <c r="Q250" s="13">
        <v>73.6</v>
      </c>
      <c r="R250" s="13">
        <v>1120.0</v>
      </c>
      <c r="S250" s="13">
        <v>731.0</v>
      </c>
      <c r="T250" s="13">
        <v>0.44</v>
      </c>
      <c r="U250" s="13">
        <v>1660.0</v>
      </c>
      <c r="V250" s="13">
        <v>445.0</v>
      </c>
      <c r="W250" s="13">
        <v>860.0</v>
      </c>
      <c r="X250" s="13">
        <v>286.0</v>
      </c>
      <c r="Y250" s="13">
        <v>800.0</v>
      </c>
      <c r="Z250" s="13">
        <v>320.0</v>
      </c>
      <c r="AA250" s="13">
        <v>438.0</v>
      </c>
      <c r="AB250" s="13">
        <v>0.52</v>
      </c>
      <c r="AC250" s="13">
        <v>0.36</v>
      </c>
      <c r="AD250" s="13">
        <v>0.73</v>
      </c>
      <c r="AE250" s="13">
        <v>424.0</v>
      </c>
      <c r="AF250" s="13">
        <v>1036.0</v>
      </c>
      <c r="AG250" s="13">
        <v>388.0</v>
      </c>
      <c r="AH250" s="13">
        <v>423.0</v>
      </c>
      <c r="AI250" s="13">
        <v>2521.0</v>
      </c>
      <c r="AJ250" s="11">
        <v>0.82</v>
      </c>
      <c r="AK250" s="13">
        <v>264.0</v>
      </c>
      <c r="AL250" s="14">
        <v>350.0</v>
      </c>
      <c r="AM250" s="13">
        <v>-1.08643204</v>
      </c>
      <c r="AN250" s="13">
        <v>-1.05054313</v>
      </c>
      <c r="AO250" s="13">
        <v>-1.86383417</v>
      </c>
      <c r="AP250" s="11">
        <v>-1.084236224</v>
      </c>
      <c r="AQ250" s="11">
        <v>-0.891886403</v>
      </c>
      <c r="AR250" s="11">
        <v>-1.149349804</v>
      </c>
      <c r="AS250" s="13">
        <v>60.0</v>
      </c>
      <c r="AT250" s="13">
        <v>772.0</v>
      </c>
      <c r="AU250" s="13">
        <v>153.0</v>
      </c>
      <c r="AV250" s="15">
        <v>197.0</v>
      </c>
      <c r="AW250" s="15">
        <v>0.826</v>
      </c>
    </row>
    <row r="251">
      <c r="A251" s="13" t="s">
        <v>98</v>
      </c>
      <c r="B251" s="13">
        <v>22.0</v>
      </c>
      <c r="C251" s="13">
        <v>14.0</v>
      </c>
      <c r="D251" s="13">
        <v>8.0</v>
      </c>
      <c r="E251" s="13">
        <v>0.636</v>
      </c>
      <c r="F251" s="13">
        <v>9.37</v>
      </c>
      <c r="G251" s="13">
        <v>5.08</v>
      </c>
      <c r="H251" s="13">
        <v>6.0</v>
      </c>
      <c r="I251" s="13">
        <v>5.0</v>
      </c>
      <c r="J251" s="13">
        <v>6.0</v>
      </c>
      <c r="K251" s="13">
        <v>4.0</v>
      </c>
      <c r="L251" s="13">
        <v>5.0</v>
      </c>
      <c r="M251" s="13">
        <v>3.0</v>
      </c>
      <c r="N251" s="13">
        <v>1650.0</v>
      </c>
      <c r="O251" s="13">
        <v>1519.0</v>
      </c>
      <c r="P251" s="13">
        <v>75.0</v>
      </c>
      <c r="Q251" s="13">
        <v>69.0</v>
      </c>
      <c r="R251" s="13">
        <v>880.0</v>
      </c>
      <c r="S251" s="13">
        <v>602.0</v>
      </c>
      <c r="T251" s="13">
        <v>0.48</v>
      </c>
      <c r="U251" s="13">
        <v>1268.0</v>
      </c>
      <c r="V251" s="13">
        <v>438.0</v>
      </c>
      <c r="W251" s="13">
        <v>807.0</v>
      </c>
      <c r="X251" s="13">
        <v>164.0</v>
      </c>
      <c r="Y251" s="13">
        <v>461.0</v>
      </c>
      <c r="Z251" s="13">
        <v>282.0</v>
      </c>
      <c r="AA251" s="13">
        <v>384.0</v>
      </c>
      <c r="AB251" s="13">
        <v>0.54</v>
      </c>
      <c r="AC251" s="13">
        <v>0.36</v>
      </c>
      <c r="AD251" s="13">
        <v>0.73</v>
      </c>
      <c r="AE251" s="13">
        <v>313.0</v>
      </c>
      <c r="AF251" s="13">
        <v>669.0</v>
      </c>
      <c r="AG251" s="13">
        <v>338.0</v>
      </c>
      <c r="AH251" s="13">
        <v>234.0</v>
      </c>
      <c r="AI251" s="13">
        <v>1886.0</v>
      </c>
      <c r="AJ251" s="11">
        <v>0.875</v>
      </c>
      <c r="AK251" s="13">
        <v>145.0</v>
      </c>
      <c r="AL251" s="14">
        <v>335.0</v>
      </c>
      <c r="AM251" s="13">
        <v>-1.13957151</v>
      </c>
      <c r="AN251" s="13">
        <v>-1.04539583</v>
      </c>
      <c r="AO251" s="13">
        <v>-1.87348096</v>
      </c>
      <c r="AP251" s="11">
        <v>-1.18475416</v>
      </c>
      <c r="AQ251" s="11">
        <v>-0.79456601</v>
      </c>
      <c r="AR251" s="11">
        <v>-1.125944047</v>
      </c>
      <c r="AS251" s="13">
        <v>47.0</v>
      </c>
      <c r="AT251" s="13">
        <v>524.0</v>
      </c>
      <c r="AU251" s="13">
        <v>193.0</v>
      </c>
      <c r="AV251" s="15">
        <v>142.0</v>
      </c>
      <c r="AW251" s="15">
        <v>0.791</v>
      </c>
    </row>
    <row r="252">
      <c r="A252" s="13" t="s">
        <v>310</v>
      </c>
      <c r="B252" s="13">
        <v>23.0</v>
      </c>
      <c r="C252" s="13">
        <v>6.0</v>
      </c>
      <c r="D252" s="13">
        <v>17.0</v>
      </c>
      <c r="E252" s="13">
        <v>0.261</v>
      </c>
      <c r="F252" s="13">
        <v>-11.8</v>
      </c>
      <c r="G252" s="13">
        <v>-5.36</v>
      </c>
      <c r="H252" s="13">
        <v>5.0</v>
      </c>
      <c r="I252" s="13">
        <v>13.0</v>
      </c>
      <c r="J252" s="13">
        <v>1.0</v>
      </c>
      <c r="K252" s="13">
        <v>8.0</v>
      </c>
      <c r="L252" s="13">
        <v>4.0</v>
      </c>
      <c r="M252" s="13">
        <v>8.0</v>
      </c>
      <c r="N252" s="13">
        <v>1553.0</v>
      </c>
      <c r="O252" s="13">
        <v>1702.0</v>
      </c>
      <c r="P252" s="13">
        <v>67.5217391</v>
      </c>
      <c r="Q252" s="13">
        <v>74.0</v>
      </c>
      <c r="R252" s="13">
        <v>925.0</v>
      </c>
      <c r="S252" s="13">
        <v>564.0</v>
      </c>
      <c r="T252" s="13">
        <v>0.43</v>
      </c>
      <c r="U252" s="13">
        <v>1318.0</v>
      </c>
      <c r="V252" s="13">
        <v>419.0</v>
      </c>
      <c r="W252" s="13">
        <v>907.0</v>
      </c>
      <c r="X252" s="13">
        <v>145.0</v>
      </c>
      <c r="Y252" s="13">
        <v>411.0</v>
      </c>
      <c r="Z252" s="13">
        <v>280.0</v>
      </c>
      <c r="AA252" s="13">
        <v>382.0</v>
      </c>
      <c r="AB252" s="13">
        <v>0.46</v>
      </c>
      <c r="AC252" s="13">
        <v>0.35</v>
      </c>
      <c r="AD252" s="13">
        <v>0.73</v>
      </c>
      <c r="AE252" s="13">
        <v>284.0</v>
      </c>
      <c r="AF252" s="13">
        <v>765.0</v>
      </c>
      <c r="AG252" s="13">
        <v>431.0</v>
      </c>
      <c r="AH252" s="13">
        <v>291.0</v>
      </c>
      <c r="AI252" s="13">
        <v>1991.0</v>
      </c>
      <c r="AJ252" s="11">
        <v>0.78</v>
      </c>
      <c r="AK252" s="13">
        <v>206.0</v>
      </c>
      <c r="AL252" s="14">
        <v>273.0</v>
      </c>
      <c r="AM252" s="13">
        <v>-0.96994641</v>
      </c>
      <c r="AN252" s="13">
        <v>-1.03672607</v>
      </c>
      <c r="AO252" s="13">
        <v>-1.8699331</v>
      </c>
      <c r="AP252" s="11">
        <v>-1.170392575</v>
      </c>
      <c r="AQ252" s="11">
        <v>-0.891247408</v>
      </c>
      <c r="AR252" s="11">
        <v>-1.106978999</v>
      </c>
      <c r="AS252" s="13">
        <v>47.0</v>
      </c>
      <c r="AT252" s="13">
        <v>559.0</v>
      </c>
      <c r="AU252" s="13">
        <v>117.0</v>
      </c>
      <c r="AV252" s="15">
        <v>156.0</v>
      </c>
      <c r="AW252" s="15">
        <v>0.834</v>
      </c>
    </row>
    <row r="253">
      <c r="A253" s="13" t="s">
        <v>314</v>
      </c>
      <c r="B253" s="13">
        <v>19.0</v>
      </c>
      <c r="C253" s="13">
        <v>4.0</v>
      </c>
      <c r="D253" s="13">
        <v>15.0</v>
      </c>
      <c r="E253" s="13">
        <v>0.211</v>
      </c>
      <c r="F253" s="13">
        <v>-12.8</v>
      </c>
      <c r="G253" s="13">
        <v>-5.13</v>
      </c>
      <c r="H253" s="13">
        <v>3.0</v>
      </c>
      <c r="I253" s="13">
        <v>12.0</v>
      </c>
      <c r="J253" s="13">
        <v>3.0</v>
      </c>
      <c r="K253" s="13">
        <v>6.0</v>
      </c>
      <c r="L253" s="13">
        <v>1.0</v>
      </c>
      <c r="M253" s="13">
        <v>9.0</v>
      </c>
      <c r="N253" s="13">
        <v>1374.0</v>
      </c>
      <c r="O253" s="13">
        <v>1494.0</v>
      </c>
      <c r="P253" s="13">
        <v>72.3157895</v>
      </c>
      <c r="Q253" s="13">
        <v>78.6</v>
      </c>
      <c r="R253" s="13">
        <v>790.0</v>
      </c>
      <c r="S253" s="13">
        <v>518.0</v>
      </c>
      <c r="T253" s="13">
        <v>0.44</v>
      </c>
      <c r="U253" s="13">
        <v>1169.0</v>
      </c>
      <c r="V253" s="13">
        <v>376.0</v>
      </c>
      <c r="W253" s="13">
        <v>775.0</v>
      </c>
      <c r="X253" s="13">
        <v>142.0</v>
      </c>
      <c r="Y253" s="13">
        <v>394.0</v>
      </c>
      <c r="Z253" s="13">
        <v>196.0</v>
      </c>
      <c r="AA253" s="13">
        <v>299.0</v>
      </c>
      <c r="AB253" s="13">
        <v>0.49</v>
      </c>
      <c r="AC253" s="13">
        <v>0.36</v>
      </c>
      <c r="AD253" s="13">
        <v>0.66</v>
      </c>
      <c r="AE253" s="13">
        <v>299.0</v>
      </c>
      <c r="AF253" s="13">
        <v>646.0</v>
      </c>
      <c r="AG253" s="13">
        <v>348.0</v>
      </c>
      <c r="AH253" s="13">
        <v>254.0</v>
      </c>
      <c r="AI253" s="13">
        <v>1722.0</v>
      </c>
      <c r="AJ253" s="11">
        <v>0.798</v>
      </c>
      <c r="AK253" s="13">
        <v>207.0</v>
      </c>
      <c r="AL253" s="14">
        <v>261.0</v>
      </c>
      <c r="AM253" s="13">
        <v>-1.01865506</v>
      </c>
      <c r="AN253" s="13">
        <v>-1.05908292</v>
      </c>
      <c r="AO253" s="13">
        <v>-1.67230806</v>
      </c>
      <c r="AP253" s="11">
        <v>-1.13212741</v>
      </c>
      <c r="AQ253" s="11">
        <v>-0.971071256</v>
      </c>
      <c r="AR253" s="11">
        <v>-1.183810584</v>
      </c>
      <c r="AS253" s="13">
        <v>57.0</v>
      </c>
      <c r="AT253" s="13">
        <v>439.0</v>
      </c>
      <c r="AU253" s="13">
        <v>124.0</v>
      </c>
      <c r="AV253" s="15">
        <v>137.0</v>
      </c>
      <c r="AW253" s="15">
        <v>0.844</v>
      </c>
    </row>
    <row r="254">
      <c r="A254" s="13" t="s">
        <v>202</v>
      </c>
      <c r="B254" s="13">
        <v>28.0</v>
      </c>
      <c r="C254" s="13">
        <v>16.0</v>
      </c>
      <c r="D254" s="13">
        <v>12.0</v>
      </c>
      <c r="E254" s="13">
        <v>0.571</v>
      </c>
      <c r="F254" s="13">
        <v>14.62</v>
      </c>
      <c r="G254" s="13">
        <v>12.97</v>
      </c>
      <c r="H254" s="13">
        <v>10.0</v>
      </c>
      <c r="I254" s="13">
        <v>10.0</v>
      </c>
      <c r="J254" s="13">
        <v>10.0</v>
      </c>
      <c r="K254" s="13">
        <v>4.0</v>
      </c>
      <c r="L254" s="13">
        <v>4.0</v>
      </c>
      <c r="M254" s="13">
        <v>6.0</v>
      </c>
      <c r="N254" s="13">
        <v>1939.0</v>
      </c>
      <c r="O254" s="13">
        <v>1893.0</v>
      </c>
      <c r="P254" s="13">
        <v>69.25</v>
      </c>
      <c r="Q254" s="13">
        <v>67.6</v>
      </c>
      <c r="R254" s="13">
        <v>1125.0</v>
      </c>
      <c r="S254" s="13">
        <v>741.0</v>
      </c>
      <c r="T254" s="13">
        <v>0.45</v>
      </c>
      <c r="U254" s="13">
        <v>1652.0</v>
      </c>
      <c r="V254" s="13">
        <v>569.0</v>
      </c>
      <c r="W254" s="13">
        <v>1101.0</v>
      </c>
      <c r="X254" s="13">
        <v>172.0</v>
      </c>
      <c r="Y254" s="13">
        <v>551.0</v>
      </c>
      <c r="Z254" s="13">
        <v>285.0</v>
      </c>
      <c r="AA254" s="13">
        <v>448.0</v>
      </c>
      <c r="AB254" s="13">
        <v>0.52</v>
      </c>
      <c r="AC254" s="13">
        <v>0.31</v>
      </c>
      <c r="AD254" s="13">
        <v>0.64</v>
      </c>
      <c r="AE254" s="13">
        <v>384.0</v>
      </c>
      <c r="AF254" s="13">
        <v>988.0</v>
      </c>
      <c r="AG254" s="13">
        <v>490.0</v>
      </c>
      <c r="AH254" s="13">
        <v>321.0</v>
      </c>
      <c r="AI254" s="13">
        <v>2421.0</v>
      </c>
      <c r="AJ254" s="11">
        <v>0.801</v>
      </c>
      <c r="AK254" s="13">
        <v>272.0</v>
      </c>
      <c r="AL254" s="14">
        <v>362.0</v>
      </c>
      <c r="AM254" s="13">
        <v>-1.08509048</v>
      </c>
      <c r="AN254" s="13">
        <v>-0.91730696</v>
      </c>
      <c r="AO254" s="13">
        <v>-1.62292424</v>
      </c>
      <c r="AP254" s="11">
        <v>-1.019298279</v>
      </c>
      <c r="AQ254" s="11">
        <v>-0.814770482</v>
      </c>
      <c r="AR254" s="11">
        <v>-1.153570873</v>
      </c>
      <c r="AS254" s="13">
        <v>144.0</v>
      </c>
      <c r="AT254" s="13">
        <v>716.0</v>
      </c>
      <c r="AU254" s="13">
        <v>213.0</v>
      </c>
      <c r="AV254" s="15">
        <v>149.0</v>
      </c>
      <c r="AW254" s="15">
        <v>0.758</v>
      </c>
    </row>
    <row r="255">
      <c r="A255" s="13" t="s">
        <v>300</v>
      </c>
      <c r="B255" s="13">
        <v>20.0</v>
      </c>
      <c r="C255" s="13">
        <v>8.0</v>
      </c>
      <c r="D255" s="13">
        <v>12.0</v>
      </c>
      <c r="E255" s="13">
        <v>0.4</v>
      </c>
      <c r="F255" s="13">
        <v>-8.28</v>
      </c>
      <c r="G255" s="13">
        <v>-4.17</v>
      </c>
      <c r="H255" s="13">
        <v>5.0</v>
      </c>
      <c r="I255" s="13">
        <v>9.0</v>
      </c>
      <c r="J255" s="13">
        <v>5.0</v>
      </c>
      <c r="K255" s="13">
        <v>3.0</v>
      </c>
      <c r="L255" s="13">
        <v>3.0</v>
      </c>
      <c r="M255" s="13">
        <v>8.0</v>
      </c>
      <c r="N255" s="13">
        <v>1443.0</v>
      </c>
      <c r="O255" s="13">
        <v>1442.0</v>
      </c>
      <c r="P255" s="13">
        <v>72.15</v>
      </c>
      <c r="Q255" s="13">
        <v>72.1</v>
      </c>
      <c r="R255" s="13">
        <v>815.0</v>
      </c>
      <c r="S255" s="13">
        <v>531.0</v>
      </c>
      <c r="T255" s="13">
        <v>0.46</v>
      </c>
      <c r="U255" s="13">
        <v>1157.0</v>
      </c>
      <c r="V255" s="13">
        <v>398.0</v>
      </c>
      <c r="W255" s="13">
        <v>795.0</v>
      </c>
      <c r="X255" s="13">
        <v>133.0</v>
      </c>
      <c r="Y255" s="13">
        <v>362.0</v>
      </c>
      <c r="Z255" s="13">
        <v>248.0</v>
      </c>
      <c r="AA255" s="13">
        <v>365.0</v>
      </c>
      <c r="AB255" s="13">
        <v>0.5</v>
      </c>
      <c r="AC255" s="13">
        <v>0.37</v>
      </c>
      <c r="AD255" s="13">
        <v>0.68</v>
      </c>
      <c r="AE255" s="13">
        <v>255.0</v>
      </c>
      <c r="AF255" s="13">
        <v>627.0</v>
      </c>
      <c r="AG255" s="13">
        <v>356.0</v>
      </c>
      <c r="AH255" s="13">
        <v>202.0</v>
      </c>
      <c r="AI255" s="13">
        <v>1724.0</v>
      </c>
      <c r="AJ255" s="11">
        <v>0.837</v>
      </c>
      <c r="AK255" s="13">
        <v>187.0</v>
      </c>
      <c r="AL255" s="14">
        <v>256.0</v>
      </c>
      <c r="AM255" s="13">
        <v>-1.05113125</v>
      </c>
      <c r="AN255" s="13">
        <v>-1.07964483</v>
      </c>
      <c r="AO255" s="13">
        <v>-1.73336577</v>
      </c>
      <c r="AP255" s="11">
        <v>-1.204537411</v>
      </c>
      <c r="AQ255" s="11">
        <v>-0.90269279</v>
      </c>
      <c r="AR255" s="11">
        <v>-1.221073968</v>
      </c>
      <c r="AS255" s="13">
        <v>45.0</v>
      </c>
      <c r="AT255" s="13">
        <v>440.0</v>
      </c>
      <c r="AU255" s="13">
        <v>138.0</v>
      </c>
      <c r="AV255" s="15">
        <v>118.0</v>
      </c>
      <c r="AW255" s="15">
        <v>0.857</v>
      </c>
    </row>
    <row r="256">
      <c r="A256" s="13" t="s">
        <v>288</v>
      </c>
      <c r="B256" s="13">
        <v>18.0</v>
      </c>
      <c r="C256" s="13">
        <v>9.0</v>
      </c>
      <c r="D256" s="13">
        <v>9.0</v>
      </c>
      <c r="E256" s="13">
        <v>0.5</v>
      </c>
      <c r="F256" s="13">
        <v>-11.3</v>
      </c>
      <c r="G256" s="13">
        <v>-6.57</v>
      </c>
      <c r="H256" s="13">
        <v>9.0</v>
      </c>
      <c r="I256" s="13">
        <v>7.0</v>
      </c>
      <c r="J256" s="13">
        <v>4.0</v>
      </c>
      <c r="K256" s="13">
        <v>3.0</v>
      </c>
      <c r="L256" s="13">
        <v>5.0</v>
      </c>
      <c r="M256" s="13">
        <v>6.0</v>
      </c>
      <c r="N256" s="13">
        <v>1265.0</v>
      </c>
      <c r="O256" s="13">
        <v>1350.0</v>
      </c>
      <c r="P256" s="13">
        <v>70.2777778</v>
      </c>
      <c r="Q256" s="13">
        <v>75.0</v>
      </c>
      <c r="R256" s="13">
        <v>735.0</v>
      </c>
      <c r="S256" s="13">
        <v>431.0</v>
      </c>
      <c r="T256" s="13">
        <v>0.41</v>
      </c>
      <c r="U256" s="13">
        <v>1046.0</v>
      </c>
      <c r="V256" s="13">
        <v>288.0</v>
      </c>
      <c r="W256" s="13">
        <v>612.0</v>
      </c>
      <c r="X256" s="13">
        <v>143.0</v>
      </c>
      <c r="Y256" s="13">
        <v>434.0</v>
      </c>
      <c r="Z256" s="13">
        <v>260.0</v>
      </c>
      <c r="AA256" s="13">
        <v>351.0</v>
      </c>
      <c r="AB256" s="13">
        <v>0.47</v>
      </c>
      <c r="AC256" s="13">
        <v>0.33</v>
      </c>
      <c r="AD256" s="13">
        <v>0.74</v>
      </c>
      <c r="AE256" s="13">
        <v>241.0</v>
      </c>
      <c r="AF256" s="13">
        <v>647.0</v>
      </c>
      <c r="AG256" s="13">
        <v>299.0</v>
      </c>
      <c r="AH256" s="13">
        <v>233.0</v>
      </c>
      <c r="AI256" s="13">
        <v>1630.0</v>
      </c>
      <c r="AJ256" s="11">
        <v>0.776</v>
      </c>
      <c r="AK256" s="13">
        <v>195.0</v>
      </c>
      <c r="AL256" s="14">
        <v>191.0</v>
      </c>
      <c r="AM256" s="13">
        <v>-0.98805716</v>
      </c>
      <c r="AN256" s="13">
        <v>-0.96824252</v>
      </c>
      <c r="AO256" s="13">
        <v>-1.88972075</v>
      </c>
      <c r="AP256" s="11">
        <v>-1.120997712</v>
      </c>
      <c r="AQ256" s="11">
        <v>-0.829858604</v>
      </c>
      <c r="AR256" s="11">
        <v>-1.146023238</v>
      </c>
      <c r="AS256" s="13">
        <v>38.0</v>
      </c>
      <c r="AT256" s="13">
        <v>452.0</v>
      </c>
      <c r="AU256" s="13">
        <v>88.0</v>
      </c>
      <c r="AV256" s="15">
        <v>103.0</v>
      </c>
      <c r="AW256" s="15">
        <v>0.834</v>
      </c>
    </row>
    <row r="257">
      <c r="A257" s="13" t="s">
        <v>307</v>
      </c>
      <c r="B257" s="13">
        <v>22.0</v>
      </c>
      <c r="C257" s="13">
        <v>6.0</v>
      </c>
      <c r="D257" s="13">
        <v>16.0</v>
      </c>
      <c r="E257" s="13">
        <v>0.273</v>
      </c>
      <c r="F257" s="13">
        <v>-9.47</v>
      </c>
      <c r="G257" s="13">
        <v>-4.97</v>
      </c>
      <c r="H257" s="13">
        <v>5.0</v>
      </c>
      <c r="I257" s="13">
        <v>13.0</v>
      </c>
      <c r="J257" s="13">
        <v>4.0</v>
      </c>
      <c r="K257" s="13">
        <v>6.0</v>
      </c>
      <c r="L257" s="13">
        <v>2.0</v>
      </c>
      <c r="M257" s="13">
        <v>10.0</v>
      </c>
      <c r="N257" s="13">
        <v>1515.0</v>
      </c>
      <c r="O257" s="13">
        <v>1614.0</v>
      </c>
      <c r="P257" s="13">
        <v>68.8636364</v>
      </c>
      <c r="Q257" s="13">
        <v>73.4</v>
      </c>
      <c r="R257" s="13">
        <v>890.0</v>
      </c>
      <c r="S257" s="13">
        <v>541.0</v>
      </c>
      <c r="T257" s="13">
        <v>0.43</v>
      </c>
      <c r="U257" s="13">
        <v>1266.0</v>
      </c>
      <c r="V257" s="13">
        <v>412.0</v>
      </c>
      <c r="W257" s="13">
        <v>849.0</v>
      </c>
      <c r="X257" s="13">
        <v>129.0</v>
      </c>
      <c r="Y257" s="13">
        <v>417.0</v>
      </c>
      <c r="Z257" s="13">
        <v>304.0</v>
      </c>
      <c r="AA257" s="13">
        <v>426.0</v>
      </c>
      <c r="AB257" s="13">
        <v>0.49</v>
      </c>
      <c r="AC257" s="13">
        <v>0.31</v>
      </c>
      <c r="AD257" s="13">
        <v>0.71</v>
      </c>
      <c r="AE257" s="13">
        <v>282.0</v>
      </c>
      <c r="AF257" s="13">
        <v>779.0</v>
      </c>
      <c r="AG257" s="13">
        <v>378.0</v>
      </c>
      <c r="AH257" s="13">
        <v>312.0</v>
      </c>
      <c r="AI257" s="13">
        <v>2004.0</v>
      </c>
      <c r="AJ257" s="11">
        <v>0.756</v>
      </c>
      <c r="AK257" s="13">
        <v>228.0</v>
      </c>
      <c r="AL257" s="14">
        <v>288.0</v>
      </c>
      <c r="AM257" s="13">
        <v>-1.01889758</v>
      </c>
      <c r="AN257" s="13">
        <v>-0.9090578</v>
      </c>
      <c r="AO257" s="13">
        <v>-1.82051971</v>
      </c>
      <c r="AP257" s="11">
        <v>-1.184608494</v>
      </c>
      <c r="AQ257" s="11">
        <v>-0.790824484</v>
      </c>
      <c r="AR257" s="11">
        <v>-1.177150718</v>
      </c>
      <c r="AS257" s="13">
        <v>47.0</v>
      </c>
      <c r="AT257" s="13">
        <v>551.0</v>
      </c>
      <c r="AU257" s="13">
        <v>127.0</v>
      </c>
      <c r="AV257" s="15">
        <v>161.0</v>
      </c>
      <c r="AW257" s="15">
        <v>0.818</v>
      </c>
    </row>
    <row r="258">
      <c r="A258" s="13" t="s">
        <v>325</v>
      </c>
      <c r="B258" s="13">
        <v>20.0</v>
      </c>
      <c r="C258" s="13">
        <v>5.0</v>
      </c>
      <c r="D258" s="13">
        <v>15.0</v>
      </c>
      <c r="E258" s="13">
        <v>0.25</v>
      </c>
      <c r="F258" s="13">
        <v>-4.25</v>
      </c>
      <c r="G258" s="13">
        <v>6.2</v>
      </c>
      <c r="H258" s="13">
        <v>3.0</v>
      </c>
      <c r="I258" s="13">
        <v>9.0</v>
      </c>
      <c r="J258" s="13">
        <v>3.0</v>
      </c>
      <c r="K258" s="13">
        <v>3.0</v>
      </c>
      <c r="L258" s="13">
        <v>1.0</v>
      </c>
      <c r="M258" s="13">
        <v>9.0</v>
      </c>
      <c r="N258" s="13">
        <v>1443.0</v>
      </c>
      <c r="O258" s="13">
        <v>1652.0</v>
      </c>
      <c r="P258" s="13">
        <v>72.15</v>
      </c>
      <c r="Q258" s="13">
        <v>82.6</v>
      </c>
      <c r="R258" s="13">
        <v>825.0</v>
      </c>
      <c r="S258" s="13">
        <v>506.0</v>
      </c>
      <c r="T258" s="13">
        <v>0.41</v>
      </c>
      <c r="U258" s="13">
        <v>1238.0</v>
      </c>
      <c r="V258" s="13">
        <v>315.0</v>
      </c>
      <c r="W258" s="13">
        <v>629.0</v>
      </c>
      <c r="X258" s="13">
        <v>191.0</v>
      </c>
      <c r="Y258" s="13">
        <v>609.0</v>
      </c>
      <c r="Z258" s="13">
        <v>240.0</v>
      </c>
      <c r="AA258" s="13">
        <v>331.0</v>
      </c>
      <c r="AB258" s="13">
        <v>0.5</v>
      </c>
      <c r="AC258" s="13">
        <v>0.31</v>
      </c>
      <c r="AD258" s="13">
        <v>0.73</v>
      </c>
      <c r="AE258" s="13">
        <v>287.0</v>
      </c>
      <c r="AF258" s="13">
        <v>675.0</v>
      </c>
      <c r="AG258" s="13">
        <v>358.0</v>
      </c>
      <c r="AH258" s="13">
        <v>281.0</v>
      </c>
      <c r="AI258" s="13">
        <v>1850.0</v>
      </c>
      <c r="AJ258" s="11">
        <v>0.78</v>
      </c>
      <c r="AK258" s="13">
        <v>165.0</v>
      </c>
      <c r="AL258" s="14">
        <v>259.0</v>
      </c>
      <c r="AM258" s="13">
        <v>-1.05147975</v>
      </c>
      <c r="AN258" s="13">
        <v>-0.9216243</v>
      </c>
      <c r="AO258" s="13">
        <v>-1.84975687</v>
      </c>
      <c r="AP258" s="11">
        <v>-1.18098716</v>
      </c>
      <c r="AQ258" s="11">
        <v>-0.88593991</v>
      </c>
      <c r="AR258" s="11">
        <v>-1.157018265</v>
      </c>
      <c r="AS258" s="13">
        <v>36.0</v>
      </c>
      <c r="AT258" s="13">
        <v>510.0</v>
      </c>
      <c r="AU258" s="13">
        <v>120.0</v>
      </c>
      <c r="AV258" s="15">
        <v>139.0</v>
      </c>
      <c r="AW258" s="15">
        <v>0.852</v>
      </c>
    </row>
    <row r="259">
      <c r="A259" s="13" t="s">
        <v>122</v>
      </c>
      <c r="B259" s="13">
        <v>21.0</v>
      </c>
      <c r="C259" s="13">
        <v>14.0</v>
      </c>
      <c r="D259" s="13">
        <v>7.0</v>
      </c>
      <c r="E259" s="13">
        <v>0.667</v>
      </c>
      <c r="F259" s="13">
        <v>12.0</v>
      </c>
      <c r="G259" s="13">
        <v>2.42</v>
      </c>
      <c r="H259" s="13">
        <v>6.0</v>
      </c>
      <c r="I259" s="13">
        <v>4.0</v>
      </c>
      <c r="J259" s="13">
        <v>12.0</v>
      </c>
      <c r="K259" s="13">
        <v>1.0</v>
      </c>
      <c r="L259" s="13">
        <v>1.0</v>
      </c>
      <c r="M259" s="13">
        <v>4.0</v>
      </c>
      <c r="N259" s="13">
        <v>1575.0</v>
      </c>
      <c r="O259" s="13">
        <v>1374.0</v>
      </c>
      <c r="P259" s="13">
        <v>75.0</v>
      </c>
      <c r="Q259" s="13">
        <v>65.4</v>
      </c>
      <c r="R259" s="13">
        <v>840.0</v>
      </c>
      <c r="S259" s="13">
        <v>586.0</v>
      </c>
      <c r="T259" s="13">
        <v>0.46</v>
      </c>
      <c r="U259" s="13">
        <v>1269.0</v>
      </c>
      <c r="V259" s="13">
        <v>449.0</v>
      </c>
      <c r="W259" s="13">
        <v>875.0</v>
      </c>
      <c r="X259" s="13">
        <v>137.0</v>
      </c>
      <c r="Y259" s="13">
        <v>394.0</v>
      </c>
      <c r="Z259" s="13">
        <v>266.0</v>
      </c>
      <c r="AA259" s="13">
        <v>378.0</v>
      </c>
      <c r="AB259" s="13">
        <v>0.51</v>
      </c>
      <c r="AC259" s="13">
        <v>0.35</v>
      </c>
      <c r="AD259" s="13">
        <v>0.7</v>
      </c>
      <c r="AE259" s="13">
        <v>369.0</v>
      </c>
      <c r="AF259" s="13">
        <v>806.0</v>
      </c>
      <c r="AG259" s="13">
        <v>359.0</v>
      </c>
      <c r="AH259" s="13">
        <v>255.0</v>
      </c>
      <c r="AI259" s="13">
        <v>1902.0</v>
      </c>
      <c r="AJ259" s="11">
        <v>0.828</v>
      </c>
      <c r="AK259" s="13">
        <v>259.0</v>
      </c>
      <c r="AL259" s="14">
        <v>286.0</v>
      </c>
      <c r="AM259" s="13">
        <v>-1.07740576</v>
      </c>
      <c r="AN259" s="13">
        <v>-1.02179127</v>
      </c>
      <c r="AO259" s="13">
        <v>-1.79523471</v>
      </c>
      <c r="AP259" s="11">
        <v>-1.026835531</v>
      </c>
      <c r="AQ259" s="11">
        <v>-0.849112604</v>
      </c>
      <c r="AR259" s="11">
        <v>-1.190505191</v>
      </c>
      <c r="AS259" s="13">
        <v>69.0</v>
      </c>
      <c r="AT259" s="13">
        <v>547.0</v>
      </c>
      <c r="AU259" s="13">
        <v>155.0</v>
      </c>
      <c r="AV259" s="15">
        <v>131.0</v>
      </c>
      <c r="AW259" s="15">
        <v>0.76</v>
      </c>
    </row>
    <row r="260">
      <c r="A260" s="13" t="s">
        <v>237</v>
      </c>
      <c r="B260" s="13">
        <v>24.0</v>
      </c>
      <c r="C260" s="13">
        <v>14.0</v>
      </c>
      <c r="D260" s="13">
        <v>10.0</v>
      </c>
      <c r="E260" s="13">
        <v>0.583</v>
      </c>
      <c r="F260" s="13">
        <v>7.7</v>
      </c>
      <c r="G260" s="13">
        <v>6.08</v>
      </c>
      <c r="H260" s="13">
        <v>4.0</v>
      </c>
      <c r="I260" s="13">
        <v>6.0</v>
      </c>
      <c r="J260" s="13">
        <v>9.0</v>
      </c>
      <c r="K260" s="13">
        <v>3.0</v>
      </c>
      <c r="L260" s="13">
        <v>2.0</v>
      </c>
      <c r="M260" s="13">
        <v>3.0</v>
      </c>
      <c r="N260" s="13">
        <v>1542.0</v>
      </c>
      <c r="O260" s="13">
        <v>1503.0</v>
      </c>
      <c r="P260" s="13">
        <v>64.25</v>
      </c>
      <c r="Q260" s="13">
        <v>62.6</v>
      </c>
      <c r="R260" s="13">
        <v>960.0</v>
      </c>
      <c r="S260" s="13">
        <v>562.0</v>
      </c>
      <c r="T260" s="13">
        <v>0.42</v>
      </c>
      <c r="U260" s="13">
        <v>1330.0</v>
      </c>
      <c r="V260" s="13">
        <v>414.0</v>
      </c>
      <c r="W260" s="13">
        <v>827.0</v>
      </c>
      <c r="X260" s="13">
        <v>148.0</v>
      </c>
      <c r="Y260" s="13">
        <v>503.0</v>
      </c>
      <c r="Z260" s="13">
        <v>270.0</v>
      </c>
      <c r="AA260" s="13">
        <v>368.0</v>
      </c>
      <c r="AB260" s="13">
        <v>0.5</v>
      </c>
      <c r="AC260" s="13">
        <v>0.29</v>
      </c>
      <c r="AD260" s="13">
        <v>0.73</v>
      </c>
      <c r="AE260" s="13">
        <v>257.0</v>
      </c>
      <c r="AF260" s="13">
        <v>825.0</v>
      </c>
      <c r="AG260" s="13">
        <v>400.0</v>
      </c>
      <c r="AH260" s="13">
        <v>270.0</v>
      </c>
      <c r="AI260" s="13">
        <v>1968.0</v>
      </c>
      <c r="AJ260" s="11">
        <v>0.784</v>
      </c>
      <c r="AK260" s="13">
        <v>203.0</v>
      </c>
      <c r="AL260" s="14">
        <v>290.0</v>
      </c>
      <c r="AM260" s="13">
        <v>-1.05108016</v>
      </c>
      <c r="AN260" s="13">
        <v>-0.86463253</v>
      </c>
      <c r="AO260" s="13">
        <v>-1.87174786</v>
      </c>
      <c r="AP260" s="11">
        <v>-1.000725233</v>
      </c>
      <c r="AQ260" s="11">
        <v>-0.888990668</v>
      </c>
      <c r="AR260" s="11">
        <v>-1.184547599</v>
      </c>
      <c r="AS260" s="13">
        <v>74.0</v>
      </c>
      <c r="AT260" s="13">
        <v>622.0</v>
      </c>
      <c r="AU260" s="13">
        <v>145.0</v>
      </c>
      <c r="AV260" s="15">
        <v>145.0</v>
      </c>
      <c r="AW260" s="15">
        <v>0.77</v>
      </c>
    </row>
    <row r="261">
      <c r="A261" s="13" t="s">
        <v>137</v>
      </c>
      <c r="B261" s="13">
        <v>25.0</v>
      </c>
      <c r="C261" s="13">
        <v>14.0</v>
      </c>
      <c r="D261" s="13">
        <v>11.0</v>
      </c>
      <c r="E261" s="13">
        <v>0.56</v>
      </c>
      <c r="F261" s="13">
        <v>-5.05</v>
      </c>
      <c r="G261" s="13">
        <v>-6.77</v>
      </c>
      <c r="H261" s="13">
        <v>10.0</v>
      </c>
      <c r="I261" s="13">
        <v>8.0</v>
      </c>
      <c r="J261" s="13">
        <v>8.0</v>
      </c>
      <c r="K261" s="13">
        <v>3.0</v>
      </c>
      <c r="L261" s="13">
        <v>4.0</v>
      </c>
      <c r="M261" s="13">
        <v>7.0</v>
      </c>
      <c r="N261" s="13">
        <v>1580.0</v>
      </c>
      <c r="O261" s="13">
        <v>1537.0</v>
      </c>
      <c r="P261" s="13">
        <v>63.2</v>
      </c>
      <c r="Q261" s="13">
        <v>61.5</v>
      </c>
      <c r="R261" s="13">
        <v>1000.0</v>
      </c>
      <c r="S261" s="13">
        <v>555.0</v>
      </c>
      <c r="T261" s="13">
        <v>0.4</v>
      </c>
      <c r="U261" s="13">
        <v>1386.0</v>
      </c>
      <c r="V261" s="13">
        <v>401.0</v>
      </c>
      <c r="W261" s="13">
        <v>909.0</v>
      </c>
      <c r="X261" s="13">
        <v>154.0</v>
      </c>
      <c r="Y261" s="13">
        <v>477.0</v>
      </c>
      <c r="Z261" s="13">
        <v>316.0</v>
      </c>
      <c r="AA261" s="13">
        <v>453.0</v>
      </c>
      <c r="AB261" s="13">
        <v>0.44</v>
      </c>
      <c r="AC261" s="13">
        <v>0.32</v>
      </c>
      <c r="AD261" s="13">
        <v>0.7</v>
      </c>
      <c r="AE261" s="13">
        <v>293.0</v>
      </c>
      <c r="AF261" s="13">
        <v>926.0</v>
      </c>
      <c r="AG261" s="13">
        <v>500.0</v>
      </c>
      <c r="AH261" s="13">
        <v>371.0</v>
      </c>
      <c r="AI261" s="13">
        <v>2210.0</v>
      </c>
      <c r="AJ261" s="11">
        <v>0.715</v>
      </c>
      <c r="AK261" s="13">
        <v>275.0</v>
      </c>
      <c r="AL261" s="14">
        <v>382.0</v>
      </c>
      <c r="AM261" s="13">
        <v>-0.92623566</v>
      </c>
      <c r="AN261" s="13">
        <v>-0.94872464</v>
      </c>
      <c r="AO261" s="13">
        <v>-1.77959133</v>
      </c>
      <c r="AP261" s="11">
        <v>-0.908740041</v>
      </c>
      <c r="AQ261" s="11">
        <v>-0.84800677</v>
      </c>
      <c r="AR261" s="11">
        <v>-1.094011507</v>
      </c>
      <c r="AS261" s="13">
        <v>133.0</v>
      </c>
      <c r="AT261" s="13">
        <v>651.0</v>
      </c>
      <c r="AU261" s="13">
        <v>201.0</v>
      </c>
      <c r="AV261" s="15">
        <v>181.0</v>
      </c>
      <c r="AW261" s="15">
        <v>0.69</v>
      </c>
    </row>
    <row r="262">
      <c r="A262" s="13" t="s">
        <v>37</v>
      </c>
      <c r="B262" s="13">
        <v>28.0</v>
      </c>
      <c r="C262" s="13">
        <v>19.0</v>
      </c>
      <c r="D262" s="13">
        <v>9.0</v>
      </c>
      <c r="E262" s="13">
        <v>0.679</v>
      </c>
      <c r="F262" s="13">
        <v>-3.18</v>
      </c>
      <c r="G262" s="13">
        <v>-4.76</v>
      </c>
      <c r="H262" s="13">
        <v>13.0</v>
      </c>
      <c r="I262" s="13">
        <v>3.0</v>
      </c>
      <c r="J262" s="13">
        <v>12.0</v>
      </c>
      <c r="K262" s="13">
        <v>1.0</v>
      </c>
      <c r="L262" s="13">
        <v>7.0</v>
      </c>
      <c r="M262" s="13">
        <v>6.0</v>
      </c>
      <c r="N262" s="13">
        <v>2229.0</v>
      </c>
      <c r="O262" s="13">
        <v>1969.0</v>
      </c>
      <c r="P262" s="13">
        <v>79.6071429</v>
      </c>
      <c r="Q262" s="13">
        <v>70.3</v>
      </c>
      <c r="R262" s="13">
        <v>1120.0</v>
      </c>
      <c r="S262" s="13">
        <v>797.0</v>
      </c>
      <c r="T262" s="13">
        <v>0.45</v>
      </c>
      <c r="U262" s="13">
        <v>1758.0</v>
      </c>
      <c r="V262" s="13">
        <v>542.0</v>
      </c>
      <c r="W262" s="13">
        <v>1043.0</v>
      </c>
      <c r="X262" s="13">
        <v>255.0</v>
      </c>
      <c r="Y262" s="13">
        <v>715.0</v>
      </c>
      <c r="Z262" s="13">
        <v>380.0</v>
      </c>
      <c r="AA262" s="13">
        <v>549.0</v>
      </c>
      <c r="AB262" s="13">
        <v>0.52</v>
      </c>
      <c r="AC262" s="13">
        <v>0.36</v>
      </c>
      <c r="AD262" s="13">
        <v>0.69</v>
      </c>
      <c r="AE262" s="13">
        <v>435.0</v>
      </c>
      <c r="AF262" s="13">
        <v>1033.0</v>
      </c>
      <c r="AG262" s="13">
        <v>565.0</v>
      </c>
      <c r="AH262" s="13">
        <v>402.0</v>
      </c>
      <c r="AI262" s="13">
        <v>2709.0</v>
      </c>
      <c r="AJ262" s="11">
        <v>0.823</v>
      </c>
      <c r="AK262" s="13">
        <v>320.0</v>
      </c>
      <c r="AL262" s="14">
        <v>495.0</v>
      </c>
      <c r="AM262" s="13">
        <v>-1.09107846</v>
      </c>
      <c r="AN262" s="13">
        <v>-1.04802581</v>
      </c>
      <c r="AO262" s="13">
        <v>-1.76580464</v>
      </c>
      <c r="AP262" s="11">
        <v>-1.091805064</v>
      </c>
      <c r="AQ262" s="11">
        <v>-0.735349683</v>
      </c>
      <c r="AR262" s="11">
        <v>-1.152405537</v>
      </c>
      <c r="AS262" s="13">
        <v>88.0</v>
      </c>
      <c r="AT262" s="13">
        <v>713.0</v>
      </c>
      <c r="AU262" s="13">
        <v>237.0</v>
      </c>
      <c r="AV262" s="15">
        <v>258.0</v>
      </c>
      <c r="AW262" s="15">
        <v>0.723</v>
      </c>
    </row>
    <row r="263">
      <c r="A263" s="13" t="s">
        <v>277</v>
      </c>
      <c r="B263" s="13">
        <v>19.0</v>
      </c>
      <c r="C263" s="13">
        <v>6.0</v>
      </c>
      <c r="D263" s="13">
        <v>13.0</v>
      </c>
      <c r="E263" s="13">
        <v>0.316</v>
      </c>
      <c r="F263" s="13">
        <v>-8.77</v>
      </c>
      <c r="G263" s="13">
        <v>-1.47</v>
      </c>
      <c r="H263" s="13">
        <v>2.0</v>
      </c>
      <c r="I263" s="13">
        <v>9.0</v>
      </c>
      <c r="J263" s="13">
        <v>4.0</v>
      </c>
      <c r="K263" s="13">
        <v>5.0</v>
      </c>
      <c r="L263" s="13">
        <v>2.0</v>
      </c>
      <c r="M263" s="13">
        <v>7.0</v>
      </c>
      <c r="N263" s="13">
        <v>1460.0</v>
      </c>
      <c r="O263" s="13">
        <v>1510.0</v>
      </c>
      <c r="P263" s="13">
        <v>76.8421053</v>
      </c>
      <c r="Q263" s="13">
        <v>79.5</v>
      </c>
      <c r="R263" s="13">
        <v>775.0</v>
      </c>
      <c r="S263" s="13">
        <v>541.0</v>
      </c>
      <c r="T263" s="13">
        <v>0.44</v>
      </c>
      <c r="U263" s="13">
        <v>1218.0</v>
      </c>
      <c r="V263" s="13">
        <v>390.0</v>
      </c>
      <c r="W263" s="13">
        <v>734.0</v>
      </c>
      <c r="X263" s="13">
        <v>151.0</v>
      </c>
      <c r="Y263" s="13">
        <v>484.0</v>
      </c>
      <c r="Z263" s="13">
        <v>227.0</v>
      </c>
      <c r="AA263" s="13">
        <v>331.0</v>
      </c>
      <c r="AB263" s="13">
        <v>0.53</v>
      </c>
      <c r="AC263" s="13">
        <v>0.31</v>
      </c>
      <c r="AD263" s="13">
        <v>0.69</v>
      </c>
      <c r="AE263" s="13">
        <v>283.0</v>
      </c>
      <c r="AF263" s="13">
        <v>755.0</v>
      </c>
      <c r="AG263" s="13">
        <v>397.0</v>
      </c>
      <c r="AH263" s="13">
        <v>308.0</v>
      </c>
      <c r="AI263" s="13">
        <v>1857.0</v>
      </c>
      <c r="AJ263" s="11">
        <v>0.786</v>
      </c>
      <c r="AK263" s="13">
        <v>222.0</v>
      </c>
      <c r="AL263" s="14">
        <v>271.0</v>
      </c>
      <c r="AM263" s="13">
        <v>-1.11560269</v>
      </c>
      <c r="AN263" s="13">
        <v>-0.91678907</v>
      </c>
      <c r="AO263" s="13">
        <v>-1.74956171</v>
      </c>
      <c r="AP263" s="11">
        <v>-1.144331768</v>
      </c>
      <c r="AQ263" s="11">
        <v>-0.878548733</v>
      </c>
      <c r="AR263" s="11">
        <v>-1.165167134</v>
      </c>
      <c r="AS263" s="13">
        <v>47.0</v>
      </c>
      <c r="AT263" s="13">
        <v>533.0</v>
      </c>
      <c r="AU263" s="13">
        <v>129.0</v>
      </c>
      <c r="AV263" s="15">
        <v>142.0</v>
      </c>
      <c r="AW263" s="15">
        <v>0.814</v>
      </c>
    </row>
    <row r="264">
      <c r="A264" s="13" t="s">
        <v>43</v>
      </c>
      <c r="B264" s="13">
        <v>28.0</v>
      </c>
      <c r="C264" s="13">
        <v>23.0</v>
      </c>
      <c r="D264" s="13">
        <v>5.0</v>
      </c>
      <c r="E264" s="13">
        <v>0.821</v>
      </c>
      <c r="F264" s="13">
        <v>14.16</v>
      </c>
      <c r="G264" s="13">
        <v>2.79</v>
      </c>
      <c r="H264" s="13">
        <v>14.0</v>
      </c>
      <c r="I264" s="13">
        <v>3.0</v>
      </c>
      <c r="J264" s="13">
        <v>13.0</v>
      </c>
      <c r="K264" s="13">
        <v>2.0</v>
      </c>
      <c r="L264" s="13">
        <v>6.0</v>
      </c>
      <c r="M264" s="13">
        <v>2.0</v>
      </c>
      <c r="N264" s="13">
        <v>2062.0</v>
      </c>
      <c r="O264" s="13">
        <v>1713.0</v>
      </c>
      <c r="P264" s="13">
        <v>73.6428571</v>
      </c>
      <c r="Q264" s="13">
        <v>61.2</v>
      </c>
      <c r="R264" s="13">
        <v>1125.0</v>
      </c>
      <c r="S264" s="13">
        <v>719.0</v>
      </c>
      <c r="T264" s="13">
        <v>0.45</v>
      </c>
      <c r="U264" s="13">
        <v>1596.0</v>
      </c>
      <c r="V264" s="13">
        <v>479.0</v>
      </c>
      <c r="W264" s="13">
        <v>945.0</v>
      </c>
      <c r="X264" s="13">
        <v>240.0</v>
      </c>
      <c r="Y264" s="13">
        <v>651.0</v>
      </c>
      <c r="Z264" s="13">
        <v>384.0</v>
      </c>
      <c r="AA264" s="13">
        <v>534.0</v>
      </c>
      <c r="AB264" s="13">
        <v>0.51</v>
      </c>
      <c r="AC264" s="13">
        <v>0.37</v>
      </c>
      <c r="AD264" s="13">
        <v>0.72</v>
      </c>
      <c r="AE264" s="13">
        <v>390.0</v>
      </c>
      <c r="AF264" s="13">
        <v>1003.0</v>
      </c>
      <c r="AG264" s="13">
        <v>515.0</v>
      </c>
      <c r="AH264" s="13">
        <v>310.0</v>
      </c>
      <c r="AI264" s="13">
        <v>2440.0</v>
      </c>
      <c r="AJ264" s="11">
        <v>0.845</v>
      </c>
      <c r="AK264" s="13">
        <v>274.0</v>
      </c>
      <c r="AL264" s="14">
        <v>421.0</v>
      </c>
      <c r="AM264" s="13">
        <v>-1.06425258</v>
      </c>
      <c r="AN264" s="13">
        <v>-1.08334827</v>
      </c>
      <c r="AO264" s="13">
        <v>-1.83451543</v>
      </c>
      <c r="AP264" s="11">
        <v>-0.960678033</v>
      </c>
      <c r="AQ264" s="11">
        <v>-0.847473049</v>
      </c>
      <c r="AR264" s="11">
        <v>-1.205788966</v>
      </c>
      <c r="AS264" s="13">
        <v>78.0</v>
      </c>
      <c r="AT264" s="13">
        <v>729.0</v>
      </c>
      <c r="AU264" s="13">
        <v>229.0</v>
      </c>
      <c r="AV264" s="15">
        <v>192.0</v>
      </c>
      <c r="AW264" s="15">
        <v>0.73</v>
      </c>
    </row>
    <row r="265">
      <c r="A265" s="13" t="s">
        <v>358</v>
      </c>
      <c r="B265" s="13">
        <v>14.0</v>
      </c>
      <c r="C265" s="13">
        <v>3.0</v>
      </c>
      <c r="D265" s="13">
        <v>11.0</v>
      </c>
      <c r="E265" s="13">
        <v>0.214</v>
      </c>
      <c r="F265" s="13">
        <v>-5.88</v>
      </c>
      <c r="G265" s="13">
        <v>4.97</v>
      </c>
      <c r="H265" s="13">
        <v>2.0</v>
      </c>
      <c r="I265" s="13">
        <v>7.0</v>
      </c>
      <c r="J265" s="13">
        <v>0.0</v>
      </c>
      <c r="K265" s="13">
        <v>5.0</v>
      </c>
      <c r="L265" s="13">
        <v>3.0</v>
      </c>
      <c r="M265" s="13">
        <v>5.0</v>
      </c>
      <c r="N265" s="13">
        <v>927.0</v>
      </c>
      <c r="O265" s="13">
        <v>1079.0</v>
      </c>
      <c r="P265" s="13">
        <v>66.2142857</v>
      </c>
      <c r="Q265" s="13">
        <v>77.1</v>
      </c>
      <c r="R265" s="13">
        <v>565.0</v>
      </c>
      <c r="S265" s="13">
        <v>352.0</v>
      </c>
      <c r="T265" s="13">
        <v>0.42</v>
      </c>
      <c r="U265" s="13">
        <v>847.0</v>
      </c>
      <c r="V265" s="13">
        <v>270.0</v>
      </c>
      <c r="W265" s="13">
        <v>577.0</v>
      </c>
      <c r="X265" s="13">
        <v>82.0</v>
      </c>
      <c r="Y265" s="13">
        <v>270.0</v>
      </c>
      <c r="Z265" s="13">
        <v>141.0</v>
      </c>
      <c r="AA265" s="13">
        <v>217.0</v>
      </c>
      <c r="AB265" s="13">
        <v>0.47</v>
      </c>
      <c r="AC265" s="13">
        <v>0.3</v>
      </c>
      <c r="AD265" s="13">
        <v>0.65</v>
      </c>
      <c r="AE265" s="13">
        <v>185.0</v>
      </c>
      <c r="AF265" s="13">
        <v>469.0</v>
      </c>
      <c r="AG265" s="13">
        <v>252.0</v>
      </c>
      <c r="AH265" s="13">
        <v>185.0</v>
      </c>
      <c r="AI265" s="13">
        <v>1249.0</v>
      </c>
      <c r="AJ265" s="11">
        <v>0.742</v>
      </c>
      <c r="AK265" s="13">
        <v>112.0</v>
      </c>
      <c r="AL265" s="14">
        <v>186.0</v>
      </c>
      <c r="AM265" s="13">
        <v>-0.98249185</v>
      </c>
      <c r="AN265" s="13">
        <v>-0.89245829</v>
      </c>
      <c r="AO265" s="13">
        <v>-1.65764214</v>
      </c>
      <c r="AP265" s="11">
        <v>-1.119003054</v>
      </c>
      <c r="AQ265" s="11">
        <v>-0.970610158</v>
      </c>
      <c r="AR265" s="11">
        <v>-1.197152272</v>
      </c>
      <c r="AS265" s="13">
        <v>48.0</v>
      </c>
      <c r="AT265" s="13">
        <v>357.0</v>
      </c>
      <c r="AU265" s="13">
        <v>94.0</v>
      </c>
      <c r="AV265" s="15">
        <v>92.0</v>
      </c>
      <c r="AW265" s="15">
        <v>0.839</v>
      </c>
    </row>
    <row r="266">
      <c r="A266" s="13" t="s">
        <v>160</v>
      </c>
      <c r="B266" s="13">
        <v>25.0</v>
      </c>
      <c r="C266" s="13">
        <v>11.0</v>
      </c>
      <c r="D266" s="13">
        <v>14.0</v>
      </c>
      <c r="E266" s="13">
        <v>0.44</v>
      </c>
      <c r="F266" s="13">
        <v>5.54</v>
      </c>
      <c r="G266" s="13">
        <v>3.38</v>
      </c>
      <c r="H266" s="13">
        <v>4.0</v>
      </c>
      <c r="I266" s="13">
        <v>9.0</v>
      </c>
      <c r="J266" s="13">
        <v>3.0</v>
      </c>
      <c r="K266" s="13">
        <v>5.0</v>
      </c>
      <c r="L266" s="13">
        <v>4.0</v>
      </c>
      <c r="M266" s="13">
        <v>6.0</v>
      </c>
      <c r="N266" s="13">
        <v>1786.0</v>
      </c>
      <c r="O266" s="13">
        <v>1732.0</v>
      </c>
      <c r="P266" s="13">
        <v>71.44</v>
      </c>
      <c r="Q266" s="13">
        <v>69.3</v>
      </c>
      <c r="R266" s="13">
        <v>1000.0</v>
      </c>
      <c r="S266" s="13">
        <v>647.0</v>
      </c>
      <c r="T266" s="13">
        <v>0.43</v>
      </c>
      <c r="U266" s="13">
        <v>1514.0</v>
      </c>
      <c r="V266" s="13">
        <v>388.0</v>
      </c>
      <c r="W266" s="13">
        <v>754.0</v>
      </c>
      <c r="X266" s="13">
        <v>259.0</v>
      </c>
      <c r="Y266" s="13">
        <v>760.0</v>
      </c>
      <c r="Z266" s="13">
        <v>233.0</v>
      </c>
      <c r="AA266" s="13">
        <v>325.0</v>
      </c>
      <c r="AB266" s="13">
        <v>0.51</v>
      </c>
      <c r="AC266" s="13">
        <v>0.34</v>
      </c>
      <c r="AD266" s="13">
        <v>0.72</v>
      </c>
      <c r="AE266" s="13">
        <v>295.0</v>
      </c>
      <c r="AF266" s="13">
        <v>833.0</v>
      </c>
      <c r="AG266" s="13">
        <v>483.0</v>
      </c>
      <c r="AH266" s="13">
        <v>292.0</v>
      </c>
      <c r="AI266" s="13">
        <v>2131.0</v>
      </c>
      <c r="AJ266" s="11">
        <v>0.838</v>
      </c>
      <c r="AK266" s="13">
        <v>226.0</v>
      </c>
      <c r="AL266" s="14">
        <v>345.0</v>
      </c>
      <c r="AM266" s="13">
        <v>-1.08044182</v>
      </c>
      <c r="AN266" s="13">
        <v>-1.00143787</v>
      </c>
      <c r="AO266" s="13">
        <v>-1.82895896</v>
      </c>
      <c r="AP266" s="11">
        <v>-1.092936468</v>
      </c>
      <c r="AQ266" s="11">
        <v>-0.823201985</v>
      </c>
      <c r="AR266" s="11">
        <v>-1.225756942</v>
      </c>
      <c r="AS266" s="13">
        <v>81.0</v>
      </c>
      <c r="AT266" s="13">
        <v>607.0</v>
      </c>
      <c r="AU266" s="13">
        <v>179.0</v>
      </c>
      <c r="AV266" s="15">
        <v>166.0</v>
      </c>
      <c r="AW266" s="15">
        <v>0.781</v>
      </c>
    </row>
    <row r="267">
      <c r="A267" s="13" t="s">
        <v>359</v>
      </c>
      <c r="B267" s="13">
        <v>21.0</v>
      </c>
      <c r="C267" s="13">
        <v>5.0</v>
      </c>
      <c r="D267" s="13">
        <v>16.0</v>
      </c>
      <c r="E267" s="13">
        <v>0.238</v>
      </c>
      <c r="F267" s="13">
        <v>-17.6</v>
      </c>
      <c r="G267" s="13">
        <v>0.96</v>
      </c>
      <c r="H267" s="13">
        <v>2.0</v>
      </c>
      <c r="I267" s="13">
        <v>12.0</v>
      </c>
      <c r="J267" s="13">
        <v>4.0</v>
      </c>
      <c r="K267" s="13">
        <v>6.0</v>
      </c>
      <c r="L267" s="13">
        <v>0.0</v>
      </c>
      <c r="M267" s="13">
        <v>8.0</v>
      </c>
      <c r="N267" s="13">
        <v>1381.0</v>
      </c>
      <c r="O267" s="13">
        <v>1710.0</v>
      </c>
      <c r="P267" s="13">
        <v>65.7619048</v>
      </c>
      <c r="Q267" s="13">
        <v>81.4</v>
      </c>
      <c r="R267" s="13">
        <v>840.0</v>
      </c>
      <c r="S267" s="13">
        <v>493.0</v>
      </c>
      <c r="T267" s="13">
        <v>0.39</v>
      </c>
      <c r="U267" s="13">
        <v>1257.0</v>
      </c>
      <c r="V267" s="13">
        <v>336.0</v>
      </c>
      <c r="W267" s="13">
        <v>763.0</v>
      </c>
      <c r="X267" s="13">
        <v>157.0</v>
      </c>
      <c r="Y267" s="13">
        <v>494.0</v>
      </c>
      <c r="Z267" s="13">
        <v>238.0</v>
      </c>
      <c r="AA267" s="13">
        <v>364.0</v>
      </c>
      <c r="AB267" s="13">
        <v>0.44</v>
      </c>
      <c r="AC267" s="13">
        <v>0.32</v>
      </c>
      <c r="AD267" s="13">
        <v>0.65</v>
      </c>
      <c r="AE267" s="13">
        <v>213.0</v>
      </c>
      <c r="AF267" s="13">
        <v>722.0</v>
      </c>
      <c r="AG267" s="13">
        <v>349.0</v>
      </c>
      <c r="AH267" s="13">
        <v>265.0</v>
      </c>
      <c r="AI267" s="13">
        <v>1886.0</v>
      </c>
      <c r="AJ267" s="11">
        <v>0.732</v>
      </c>
      <c r="AK267" s="13">
        <v>173.0</v>
      </c>
      <c r="AL267" s="14">
        <v>214.0</v>
      </c>
      <c r="AM267" s="13">
        <v>-0.92460395</v>
      </c>
      <c r="AN267" s="13">
        <v>-0.93392187</v>
      </c>
      <c r="AO267" s="13">
        <v>-1.66804197</v>
      </c>
      <c r="AP267" s="11">
        <v>-1.184724643</v>
      </c>
      <c r="AQ267" s="11">
        <v>-0.7894764</v>
      </c>
      <c r="AR267" s="11">
        <v>-1.17781533</v>
      </c>
      <c r="AS267" s="13">
        <v>57.0</v>
      </c>
      <c r="AT267" s="13">
        <v>549.0</v>
      </c>
      <c r="AU267" s="13">
        <v>99.0</v>
      </c>
      <c r="AV267" s="15">
        <v>115.0</v>
      </c>
      <c r="AW267" s="15">
        <v>0.858</v>
      </c>
    </row>
    <row r="268">
      <c r="A268" s="13" t="s">
        <v>249</v>
      </c>
      <c r="B268" s="13">
        <v>20.0</v>
      </c>
      <c r="C268" s="13">
        <v>12.0</v>
      </c>
      <c r="D268" s="13">
        <v>8.0</v>
      </c>
      <c r="E268" s="13">
        <v>0.6</v>
      </c>
      <c r="F268" s="13">
        <v>-0.67</v>
      </c>
      <c r="G268" s="13">
        <v>1.54</v>
      </c>
      <c r="H268" s="13">
        <v>4.0</v>
      </c>
      <c r="I268" s="13">
        <v>5.0</v>
      </c>
      <c r="J268" s="13">
        <v>6.0</v>
      </c>
      <c r="K268" s="13">
        <v>3.0</v>
      </c>
      <c r="L268" s="13">
        <v>4.0</v>
      </c>
      <c r="M268" s="13">
        <v>3.0</v>
      </c>
      <c r="N268" s="13">
        <v>1393.0</v>
      </c>
      <c r="O268" s="13">
        <v>1412.0</v>
      </c>
      <c r="P268" s="13">
        <v>69.65</v>
      </c>
      <c r="Q268" s="13">
        <v>70.6</v>
      </c>
      <c r="R268" s="13">
        <v>800.0</v>
      </c>
      <c r="S268" s="13">
        <v>486.0</v>
      </c>
      <c r="T268" s="13">
        <v>0.43</v>
      </c>
      <c r="U268" s="13">
        <v>1121.0</v>
      </c>
      <c r="V268" s="13">
        <v>376.0</v>
      </c>
      <c r="W268" s="13">
        <v>762.0</v>
      </c>
      <c r="X268" s="13">
        <v>110.0</v>
      </c>
      <c r="Y268" s="13">
        <v>359.0</v>
      </c>
      <c r="Z268" s="13">
        <v>311.0</v>
      </c>
      <c r="AA268" s="13">
        <v>455.0</v>
      </c>
      <c r="AB268" s="13">
        <v>0.49</v>
      </c>
      <c r="AC268" s="13">
        <v>0.31</v>
      </c>
      <c r="AD268" s="13">
        <v>0.68</v>
      </c>
      <c r="AE268" s="13">
        <v>240.0</v>
      </c>
      <c r="AF268" s="13">
        <v>729.0</v>
      </c>
      <c r="AG268" s="13">
        <v>357.0</v>
      </c>
      <c r="AH268" s="13">
        <v>260.0</v>
      </c>
      <c r="AI268" s="13">
        <v>1836.0</v>
      </c>
      <c r="AJ268" s="11">
        <v>0.759</v>
      </c>
      <c r="AK268" s="13">
        <v>164.0</v>
      </c>
      <c r="AL268" s="14">
        <v>246.0</v>
      </c>
      <c r="AM268" s="13">
        <v>-1.03603369</v>
      </c>
      <c r="AN268" s="13">
        <v>-0.90040122</v>
      </c>
      <c r="AO268" s="13">
        <v>-1.74373463</v>
      </c>
      <c r="AP268" s="11">
        <v>-1.019771353</v>
      </c>
      <c r="AQ268" s="11">
        <v>-0.816285354</v>
      </c>
      <c r="AR268" s="11">
        <v>-1.195620928</v>
      </c>
      <c r="AS268" s="13">
        <v>78.0</v>
      </c>
      <c r="AT268" s="13">
        <v>565.0</v>
      </c>
      <c r="AU268" s="13">
        <v>88.0</v>
      </c>
      <c r="AV268" s="15">
        <v>158.0</v>
      </c>
      <c r="AW268" s="15">
        <v>0.776</v>
      </c>
    </row>
    <row r="269">
      <c r="A269" s="13" t="s">
        <v>140</v>
      </c>
      <c r="B269" s="13">
        <v>23.0</v>
      </c>
      <c r="C269" s="13">
        <v>12.0</v>
      </c>
      <c r="D269" s="13">
        <v>11.0</v>
      </c>
      <c r="E269" s="13">
        <v>0.522</v>
      </c>
      <c r="F269" s="13">
        <v>-5.83</v>
      </c>
      <c r="G269" s="13">
        <v>-4.09</v>
      </c>
      <c r="H269" s="13">
        <v>4.0</v>
      </c>
      <c r="I269" s="13">
        <v>5.0</v>
      </c>
      <c r="J269" s="13">
        <v>6.0</v>
      </c>
      <c r="K269" s="13">
        <v>3.0</v>
      </c>
      <c r="L269" s="13">
        <v>3.0</v>
      </c>
      <c r="M269" s="13">
        <v>6.0</v>
      </c>
      <c r="N269" s="13">
        <v>1677.0</v>
      </c>
      <c r="O269" s="13">
        <v>1578.0</v>
      </c>
      <c r="P269" s="13">
        <v>72.9130435</v>
      </c>
      <c r="Q269" s="13">
        <v>68.6</v>
      </c>
      <c r="R269" s="13">
        <v>925.0</v>
      </c>
      <c r="S269" s="13">
        <v>593.0</v>
      </c>
      <c r="T269" s="13">
        <v>0.42</v>
      </c>
      <c r="U269" s="13">
        <v>1426.0</v>
      </c>
      <c r="V269" s="13">
        <v>407.0</v>
      </c>
      <c r="W269" s="13">
        <v>833.0</v>
      </c>
      <c r="X269" s="13">
        <v>186.0</v>
      </c>
      <c r="Y269" s="13">
        <v>593.0</v>
      </c>
      <c r="Z269" s="13">
        <v>305.0</v>
      </c>
      <c r="AA269" s="13">
        <v>416.0</v>
      </c>
      <c r="AB269" s="13">
        <v>0.49</v>
      </c>
      <c r="AC269" s="13">
        <v>0.31</v>
      </c>
      <c r="AD269" s="13">
        <v>0.73</v>
      </c>
      <c r="AE269" s="13">
        <v>264.0</v>
      </c>
      <c r="AF269" s="13">
        <v>776.0</v>
      </c>
      <c r="AG269" s="13">
        <v>435.0</v>
      </c>
      <c r="AH269" s="13">
        <v>246.0</v>
      </c>
      <c r="AI269" s="13">
        <v>2088.0</v>
      </c>
      <c r="AJ269" s="11">
        <v>0.803</v>
      </c>
      <c r="AK269" s="13">
        <v>238.0</v>
      </c>
      <c r="AL269" s="14">
        <v>362.0</v>
      </c>
      <c r="AM269" s="13">
        <v>-1.02586547</v>
      </c>
      <c r="AN269" s="13">
        <v>-0.9217138</v>
      </c>
      <c r="AO269" s="13">
        <v>-1.87041471</v>
      </c>
      <c r="AP269" s="11">
        <v>-1.028217904</v>
      </c>
      <c r="AQ269" s="11">
        <v>-0.832012114</v>
      </c>
      <c r="AR269" s="11">
        <v>-1.221222892</v>
      </c>
      <c r="AS269" s="13">
        <v>80.0</v>
      </c>
      <c r="AT269" s="13">
        <v>538.0</v>
      </c>
      <c r="AU269" s="13">
        <v>151.0</v>
      </c>
      <c r="AV269" s="15">
        <v>211.0</v>
      </c>
      <c r="AW269" s="15">
        <v>0.745</v>
      </c>
    </row>
    <row r="270">
      <c r="A270" s="13" t="s">
        <v>199</v>
      </c>
      <c r="B270" s="13">
        <v>27.0</v>
      </c>
      <c r="C270" s="13">
        <v>14.0</v>
      </c>
      <c r="D270" s="13">
        <v>13.0</v>
      </c>
      <c r="E270" s="13">
        <v>0.519</v>
      </c>
      <c r="F270" s="13">
        <v>11.38</v>
      </c>
      <c r="G270" s="13">
        <v>9.78</v>
      </c>
      <c r="H270" s="13">
        <v>10.0</v>
      </c>
      <c r="I270" s="13">
        <v>9.0</v>
      </c>
      <c r="J270" s="13">
        <v>7.0</v>
      </c>
      <c r="K270" s="13">
        <v>4.0</v>
      </c>
      <c r="L270" s="13">
        <v>6.0</v>
      </c>
      <c r="M270" s="13">
        <v>7.0</v>
      </c>
      <c r="N270" s="13">
        <v>1924.0</v>
      </c>
      <c r="O270" s="13">
        <v>1881.0</v>
      </c>
      <c r="P270" s="13">
        <v>71.2592593</v>
      </c>
      <c r="Q270" s="13">
        <v>69.7</v>
      </c>
      <c r="R270" s="13">
        <v>1095.0</v>
      </c>
      <c r="S270" s="13">
        <v>673.0</v>
      </c>
      <c r="T270" s="13">
        <v>0.44</v>
      </c>
      <c r="U270" s="13">
        <v>1525.0</v>
      </c>
      <c r="V270" s="13">
        <v>493.0</v>
      </c>
      <c r="W270" s="13">
        <v>964.0</v>
      </c>
      <c r="X270" s="13">
        <v>180.0</v>
      </c>
      <c r="Y270" s="13">
        <v>561.0</v>
      </c>
      <c r="Z270" s="13">
        <v>398.0</v>
      </c>
      <c r="AA270" s="13">
        <v>544.0</v>
      </c>
      <c r="AB270" s="13">
        <v>0.51</v>
      </c>
      <c r="AC270" s="13">
        <v>0.32</v>
      </c>
      <c r="AD270" s="13">
        <v>0.73</v>
      </c>
      <c r="AE270" s="13">
        <v>347.0</v>
      </c>
      <c r="AF270" s="13">
        <v>941.0</v>
      </c>
      <c r="AG270" s="13">
        <v>442.0</v>
      </c>
      <c r="AH270" s="13">
        <v>350.0</v>
      </c>
      <c r="AI270" s="13">
        <v>2419.0</v>
      </c>
      <c r="AJ270" s="11">
        <v>0.795</v>
      </c>
      <c r="AK270" s="13">
        <v>276.0</v>
      </c>
      <c r="AL270" s="14">
        <v>356.0</v>
      </c>
      <c r="AM270" s="13">
        <v>-1.07376907</v>
      </c>
      <c r="AN270" s="13">
        <v>-0.94286059</v>
      </c>
      <c r="AO270" s="13">
        <v>-1.86644662</v>
      </c>
      <c r="AP270" s="11">
        <v>-1.016908291</v>
      </c>
      <c r="AQ270" s="11">
        <v>-0.923604639</v>
      </c>
      <c r="AR270" s="11">
        <v>-1.231493769</v>
      </c>
      <c r="AS270" s="13">
        <v>118.0</v>
      </c>
      <c r="AT270" s="13">
        <v>665.0</v>
      </c>
      <c r="AU270" s="13">
        <v>170.0</v>
      </c>
      <c r="AV270" s="15">
        <v>186.0</v>
      </c>
      <c r="AW270" s="15">
        <v>0.796</v>
      </c>
    </row>
    <row r="271">
      <c r="A271" s="13" t="s">
        <v>107</v>
      </c>
      <c r="B271" s="13">
        <v>17.0</v>
      </c>
      <c r="C271" s="13">
        <v>12.0</v>
      </c>
      <c r="D271" s="13">
        <v>5.0</v>
      </c>
      <c r="E271" s="13">
        <v>0.706</v>
      </c>
      <c r="F271" s="13">
        <v>-3.59</v>
      </c>
      <c r="G271" s="13">
        <v>-8.18</v>
      </c>
      <c r="H271" s="13">
        <v>12.0</v>
      </c>
      <c r="I271" s="13">
        <v>4.0</v>
      </c>
      <c r="J271" s="13">
        <v>6.0</v>
      </c>
      <c r="K271" s="13">
        <v>2.0</v>
      </c>
      <c r="L271" s="13">
        <v>6.0</v>
      </c>
      <c r="M271" s="13">
        <v>2.0</v>
      </c>
      <c r="N271" s="13">
        <v>1149.0</v>
      </c>
      <c r="O271" s="13">
        <v>1071.0</v>
      </c>
      <c r="P271" s="13">
        <v>67.5882353</v>
      </c>
      <c r="Q271" s="13">
        <v>63.0</v>
      </c>
      <c r="R271" s="13">
        <v>680.0</v>
      </c>
      <c r="S271" s="13">
        <v>411.0</v>
      </c>
      <c r="T271" s="13">
        <v>0.46</v>
      </c>
      <c r="U271" s="13">
        <v>894.0</v>
      </c>
      <c r="V271" s="13">
        <v>303.0</v>
      </c>
      <c r="W271" s="13">
        <v>580.0</v>
      </c>
      <c r="X271" s="13">
        <v>108.0</v>
      </c>
      <c r="Y271" s="13">
        <v>314.0</v>
      </c>
      <c r="Z271" s="13">
        <v>219.0</v>
      </c>
      <c r="AA271" s="13">
        <v>333.0</v>
      </c>
      <c r="AB271" s="13">
        <v>0.52</v>
      </c>
      <c r="AC271" s="13">
        <v>0.34</v>
      </c>
      <c r="AD271" s="13">
        <v>0.66</v>
      </c>
      <c r="AE271" s="13">
        <v>215.0</v>
      </c>
      <c r="AF271" s="13">
        <v>594.0</v>
      </c>
      <c r="AG271" s="13">
        <v>264.0</v>
      </c>
      <c r="AH271" s="13">
        <v>219.0</v>
      </c>
      <c r="AI271" s="13">
        <v>1446.0</v>
      </c>
      <c r="AJ271" s="11">
        <v>0.795</v>
      </c>
      <c r="AK271" s="13">
        <v>152.0</v>
      </c>
      <c r="AL271" s="14">
        <v>200.0</v>
      </c>
      <c r="AM271" s="13">
        <v>-1.09687122</v>
      </c>
      <c r="AN271" s="13">
        <v>-1.01072253</v>
      </c>
      <c r="AO271" s="13">
        <v>-1.67776559</v>
      </c>
      <c r="AP271" s="11">
        <v>-0.977735878</v>
      </c>
      <c r="AQ271" s="11">
        <v>-0.816694632</v>
      </c>
      <c r="AR271" s="11">
        <v>-1.158454275</v>
      </c>
      <c r="AS271" s="13">
        <v>56.0</v>
      </c>
      <c r="AT271" s="13">
        <v>442.0</v>
      </c>
      <c r="AU271" s="13">
        <v>94.0</v>
      </c>
      <c r="AV271" s="15">
        <v>106.0</v>
      </c>
      <c r="AW271" s="15">
        <v>0.754</v>
      </c>
    </row>
    <row r="272">
      <c r="A272" s="13" t="s">
        <v>148</v>
      </c>
      <c r="B272" s="13">
        <v>28.0</v>
      </c>
      <c r="C272" s="13">
        <v>17.0</v>
      </c>
      <c r="D272" s="13">
        <v>11.0</v>
      </c>
      <c r="E272" s="13">
        <v>0.607</v>
      </c>
      <c r="F272" s="13">
        <v>-5.83</v>
      </c>
      <c r="G272" s="13">
        <v>-5.66</v>
      </c>
      <c r="H272" s="13">
        <v>10.0</v>
      </c>
      <c r="I272" s="13">
        <v>7.0</v>
      </c>
      <c r="J272" s="13">
        <v>10.0</v>
      </c>
      <c r="K272" s="13">
        <v>5.0</v>
      </c>
      <c r="L272" s="13">
        <v>6.0</v>
      </c>
      <c r="M272" s="13">
        <v>5.0</v>
      </c>
      <c r="N272" s="13">
        <v>2075.0</v>
      </c>
      <c r="O272" s="13">
        <v>1985.0</v>
      </c>
      <c r="P272" s="13">
        <v>74.1071429</v>
      </c>
      <c r="Q272" s="13">
        <v>70.9</v>
      </c>
      <c r="R272" s="13">
        <v>1135.0</v>
      </c>
      <c r="S272" s="13">
        <v>715.0</v>
      </c>
      <c r="T272" s="13">
        <v>0.44</v>
      </c>
      <c r="U272" s="13">
        <v>1621.0</v>
      </c>
      <c r="V272" s="13">
        <v>459.0</v>
      </c>
      <c r="W272" s="13">
        <v>914.0</v>
      </c>
      <c r="X272" s="13">
        <v>256.0</v>
      </c>
      <c r="Y272" s="13">
        <v>707.0</v>
      </c>
      <c r="Z272" s="13">
        <v>389.0</v>
      </c>
      <c r="AA272" s="13">
        <v>542.0</v>
      </c>
      <c r="AB272" s="13">
        <v>0.5</v>
      </c>
      <c r="AC272" s="13">
        <v>0.36</v>
      </c>
      <c r="AD272" s="13">
        <v>0.72</v>
      </c>
      <c r="AE272" s="13">
        <v>314.0</v>
      </c>
      <c r="AF272" s="13">
        <v>996.0</v>
      </c>
      <c r="AG272" s="13">
        <v>434.0</v>
      </c>
      <c r="AH272" s="13">
        <v>333.0</v>
      </c>
      <c r="AI272" s="13">
        <v>2496.0</v>
      </c>
      <c r="AJ272" s="11">
        <v>0.831</v>
      </c>
      <c r="AK272" s="13">
        <v>269.0</v>
      </c>
      <c r="AL272" s="14">
        <v>388.0</v>
      </c>
      <c r="AM272" s="13">
        <v>-1.05440509</v>
      </c>
      <c r="AN272" s="13">
        <v>-1.06404107</v>
      </c>
      <c r="AO272" s="13">
        <v>-1.83097205</v>
      </c>
      <c r="AP272" s="11">
        <v>-1.078587085</v>
      </c>
      <c r="AQ272" s="11">
        <v>-0.837371855</v>
      </c>
      <c r="AR272" s="11">
        <v>-1.219184831</v>
      </c>
      <c r="AS272" s="13">
        <v>91.0</v>
      </c>
      <c r="AT272" s="13">
        <v>727.0</v>
      </c>
      <c r="AU272" s="13">
        <v>200.0</v>
      </c>
      <c r="AV272" s="15">
        <v>188.0</v>
      </c>
      <c r="AW272" s="15">
        <v>0.798</v>
      </c>
    </row>
    <row r="273">
      <c r="A273" s="13" t="s">
        <v>360</v>
      </c>
      <c r="B273" s="13">
        <v>18.0</v>
      </c>
      <c r="C273" s="13">
        <v>1.0</v>
      </c>
      <c r="D273" s="13">
        <v>17.0</v>
      </c>
      <c r="E273" s="13">
        <v>0.056</v>
      </c>
      <c r="F273" s="13">
        <v>-24.7</v>
      </c>
      <c r="G273" s="13">
        <v>-7.36</v>
      </c>
      <c r="H273" s="13">
        <v>1.0</v>
      </c>
      <c r="I273" s="13">
        <v>7.0</v>
      </c>
      <c r="J273" s="13">
        <v>1.0</v>
      </c>
      <c r="K273" s="13">
        <v>6.0</v>
      </c>
      <c r="L273" s="13">
        <v>0.0</v>
      </c>
      <c r="M273" s="13">
        <v>11.0</v>
      </c>
      <c r="N273" s="13">
        <v>1102.0</v>
      </c>
      <c r="O273" s="13">
        <v>1414.0</v>
      </c>
      <c r="P273" s="13">
        <v>61.2222222</v>
      </c>
      <c r="Q273" s="13">
        <v>78.6</v>
      </c>
      <c r="R273" s="13">
        <v>720.0</v>
      </c>
      <c r="S273" s="13">
        <v>401.0</v>
      </c>
      <c r="T273" s="13">
        <v>0.39</v>
      </c>
      <c r="U273" s="13">
        <v>1033.0</v>
      </c>
      <c r="V273" s="13">
        <v>278.0</v>
      </c>
      <c r="W273" s="13">
        <v>645.0</v>
      </c>
      <c r="X273" s="13">
        <v>123.0</v>
      </c>
      <c r="Y273" s="13">
        <v>388.0</v>
      </c>
      <c r="Z273" s="13">
        <v>177.0</v>
      </c>
      <c r="AA273" s="13">
        <v>285.0</v>
      </c>
      <c r="AB273" s="13">
        <v>0.43</v>
      </c>
      <c r="AC273" s="13">
        <v>0.32</v>
      </c>
      <c r="AD273" s="13">
        <v>0.62</v>
      </c>
      <c r="AE273" s="13">
        <v>178.0</v>
      </c>
      <c r="AF273" s="13">
        <v>563.0</v>
      </c>
      <c r="AG273" s="13">
        <v>334.0</v>
      </c>
      <c r="AH273" s="13">
        <v>312.0</v>
      </c>
      <c r="AI273" s="13">
        <v>1630.0</v>
      </c>
      <c r="AJ273" s="11">
        <v>0.676</v>
      </c>
      <c r="AK273" s="13">
        <v>175.0</v>
      </c>
      <c r="AL273" s="14">
        <v>295.0</v>
      </c>
      <c r="AM273" s="13">
        <v>-0.90495313</v>
      </c>
      <c r="AN273" s="13">
        <v>-0.93156085</v>
      </c>
      <c r="AO273" s="13">
        <v>-1.58438166</v>
      </c>
      <c r="AP273" s="11">
        <v>-1.23537576</v>
      </c>
      <c r="AQ273" s="11">
        <v>-0.899363242</v>
      </c>
      <c r="AR273" s="11">
        <v>-1.201968667</v>
      </c>
      <c r="AS273" s="13">
        <v>50.0</v>
      </c>
      <c r="AT273" s="13">
        <v>388.0</v>
      </c>
      <c r="AU273" s="13">
        <v>106.0</v>
      </c>
      <c r="AV273" s="15">
        <v>189.0</v>
      </c>
      <c r="AW273" s="15">
        <v>0.834</v>
      </c>
    </row>
    <row r="274">
      <c r="A274" s="13" t="s">
        <v>308</v>
      </c>
      <c r="B274" s="13">
        <v>23.0</v>
      </c>
      <c r="C274" s="13">
        <v>5.0</v>
      </c>
      <c r="D274" s="13">
        <v>18.0</v>
      </c>
      <c r="E274" s="13">
        <v>0.217</v>
      </c>
      <c r="F274" s="13">
        <v>-13.5</v>
      </c>
      <c r="G274" s="13">
        <v>-4.99</v>
      </c>
      <c r="H274" s="13">
        <v>5.0</v>
      </c>
      <c r="I274" s="13">
        <v>11.0</v>
      </c>
      <c r="J274" s="13">
        <v>3.0</v>
      </c>
      <c r="K274" s="13">
        <v>8.0</v>
      </c>
      <c r="L274" s="13">
        <v>2.0</v>
      </c>
      <c r="M274" s="13">
        <v>10.0</v>
      </c>
      <c r="N274" s="13">
        <v>1515.0</v>
      </c>
      <c r="O274" s="13">
        <v>1712.0</v>
      </c>
      <c r="P274" s="13">
        <v>65.8695652</v>
      </c>
      <c r="Q274" s="13">
        <v>74.4</v>
      </c>
      <c r="R274" s="13">
        <v>920.0</v>
      </c>
      <c r="S274" s="13">
        <v>538.0</v>
      </c>
      <c r="T274" s="13">
        <v>0.42</v>
      </c>
      <c r="U274" s="13">
        <v>1269.0</v>
      </c>
      <c r="V274" s="13">
        <v>367.0</v>
      </c>
      <c r="W274" s="13">
        <v>761.0</v>
      </c>
      <c r="X274" s="13">
        <v>171.0</v>
      </c>
      <c r="Y274" s="13">
        <v>508.0</v>
      </c>
      <c r="Z274" s="13">
        <v>268.0</v>
      </c>
      <c r="AA274" s="13">
        <v>372.0</v>
      </c>
      <c r="AB274" s="13">
        <v>0.48</v>
      </c>
      <c r="AC274" s="13">
        <v>0.34</v>
      </c>
      <c r="AD274" s="13">
        <v>0.72</v>
      </c>
      <c r="AE274" s="13">
        <v>276.0</v>
      </c>
      <c r="AF274" s="13">
        <v>717.0</v>
      </c>
      <c r="AG274" s="13">
        <v>426.0</v>
      </c>
      <c r="AH274" s="13">
        <v>325.0</v>
      </c>
      <c r="AI274" s="13">
        <v>1966.0</v>
      </c>
      <c r="AJ274" s="11">
        <v>0.771</v>
      </c>
      <c r="AK274" s="13">
        <v>186.0</v>
      </c>
      <c r="AL274" s="14">
        <v>301.0</v>
      </c>
      <c r="AM274" s="13">
        <v>-1.01256384</v>
      </c>
      <c r="AN274" s="13">
        <v>-0.98916841</v>
      </c>
      <c r="AO274" s="13">
        <v>-1.83790583</v>
      </c>
      <c r="AP274" s="11">
        <v>-1.192045231</v>
      </c>
      <c r="AQ274" s="11">
        <v>-0.882994003</v>
      </c>
      <c r="AR274" s="11">
        <v>-1.145852087</v>
      </c>
      <c r="AS274" s="13">
        <v>57.0</v>
      </c>
      <c r="AT274" s="13">
        <v>531.0</v>
      </c>
      <c r="AU274" s="13">
        <v>143.0</v>
      </c>
      <c r="AV274" s="15">
        <v>158.0</v>
      </c>
      <c r="AW274" s="15">
        <v>0.833</v>
      </c>
    </row>
    <row r="275">
      <c r="A275" s="13" t="s">
        <v>342</v>
      </c>
      <c r="B275" s="13">
        <v>21.0</v>
      </c>
      <c r="C275" s="13">
        <v>6.0</v>
      </c>
      <c r="D275" s="13">
        <v>15.0</v>
      </c>
      <c r="E275" s="13">
        <v>0.286</v>
      </c>
      <c r="F275" s="13">
        <v>3.5</v>
      </c>
      <c r="G275" s="13">
        <v>10.12</v>
      </c>
      <c r="H275" s="13">
        <v>4.0</v>
      </c>
      <c r="I275" s="13">
        <v>12.0</v>
      </c>
      <c r="J275" s="13">
        <v>3.0</v>
      </c>
      <c r="K275" s="13">
        <v>6.0</v>
      </c>
      <c r="L275" s="13">
        <v>2.0</v>
      </c>
      <c r="M275" s="13">
        <v>7.0</v>
      </c>
      <c r="N275" s="13">
        <v>1523.0</v>
      </c>
      <c r="O275" s="13">
        <v>1662.0</v>
      </c>
      <c r="P275" s="13">
        <v>72.5238095</v>
      </c>
      <c r="Q275" s="13">
        <v>79.1</v>
      </c>
      <c r="R275" s="13">
        <v>840.0</v>
      </c>
      <c r="S275" s="13">
        <v>566.0</v>
      </c>
      <c r="T275" s="13">
        <v>0.42</v>
      </c>
      <c r="U275" s="13">
        <v>1364.0</v>
      </c>
      <c r="V275" s="13">
        <v>424.0</v>
      </c>
      <c r="W275" s="13">
        <v>898.0</v>
      </c>
      <c r="X275" s="13">
        <v>142.0</v>
      </c>
      <c r="Y275" s="13">
        <v>466.0</v>
      </c>
      <c r="Z275" s="13">
        <v>249.0</v>
      </c>
      <c r="AA275" s="13">
        <v>381.0</v>
      </c>
      <c r="AB275" s="13">
        <v>0.47</v>
      </c>
      <c r="AC275" s="13">
        <v>0.31</v>
      </c>
      <c r="AD275" s="13">
        <v>0.65</v>
      </c>
      <c r="AE275" s="13">
        <v>280.0</v>
      </c>
      <c r="AF275" s="13">
        <v>755.0</v>
      </c>
      <c r="AG275" s="13">
        <v>401.0</v>
      </c>
      <c r="AH275" s="13">
        <v>313.0</v>
      </c>
      <c r="AI275" s="13">
        <v>2058.0</v>
      </c>
      <c r="AJ275" s="11">
        <v>0.74</v>
      </c>
      <c r="AK275" s="13">
        <v>268.0</v>
      </c>
      <c r="AL275" s="14">
        <v>348.0</v>
      </c>
      <c r="AM275" s="13">
        <v>-0.99135802</v>
      </c>
      <c r="AN275" s="13">
        <v>-0.89544779</v>
      </c>
      <c r="AO275" s="13">
        <v>-1.66726937</v>
      </c>
      <c r="AP275" s="11">
        <v>-1.134453699</v>
      </c>
      <c r="AQ275" s="11">
        <v>-0.928279583</v>
      </c>
      <c r="AR275" s="11">
        <v>-1.247631692</v>
      </c>
      <c r="AS275" s="13">
        <v>77.0</v>
      </c>
      <c r="AT275" s="13">
        <v>487.0</v>
      </c>
      <c r="AU275" s="13">
        <v>176.0</v>
      </c>
      <c r="AV275" s="15">
        <v>172.0</v>
      </c>
      <c r="AW275" s="15">
        <v>0.812</v>
      </c>
    </row>
    <row r="276">
      <c r="A276" s="13" t="s">
        <v>124</v>
      </c>
      <c r="B276" s="13">
        <v>23.0</v>
      </c>
      <c r="C276" s="13">
        <v>16.0</v>
      </c>
      <c r="D276" s="13">
        <v>7.0</v>
      </c>
      <c r="E276" s="13">
        <v>0.696</v>
      </c>
      <c r="F276" s="13">
        <v>3.2</v>
      </c>
      <c r="G276" s="13">
        <v>-2.12</v>
      </c>
      <c r="H276" s="13">
        <v>9.0</v>
      </c>
      <c r="I276" s="13">
        <v>3.0</v>
      </c>
      <c r="J276" s="13">
        <v>8.0</v>
      </c>
      <c r="K276" s="13">
        <v>1.0</v>
      </c>
      <c r="L276" s="13">
        <v>4.0</v>
      </c>
      <c r="M276" s="13">
        <v>2.0</v>
      </c>
      <c r="N276" s="13">
        <v>1850.0</v>
      </c>
      <c r="O276" s="13">
        <v>1690.0</v>
      </c>
      <c r="P276" s="13">
        <v>80.4347826</v>
      </c>
      <c r="Q276" s="13">
        <v>73.5</v>
      </c>
      <c r="R276" s="13">
        <v>920.0</v>
      </c>
      <c r="S276" s="13">
        <v>655.0</v>
      </c>
      <c r="T276" s="13">
        <v>0.5</v>
      </c>
      <c r="U276" s="13">
        <v>1315.0</v>
      </c>
      <c r="V276" s="13">
        <v>470.0</v>
      </c>
      <c r="W276" s="13">
        <v>857.0</v>
      </c>
      <c r="X276" s="13">
        <v>185.0</v>
      </c>
      <c r="Y276" s="13">
        <v>458.0</v>
      </c>
      <c r="Z276" s="13">
        <v>355.0</v>
      </c>
      <c r="AA276" s="13">
        <v>496.0</v>
      </c>
      <c r="AB276" s="13">
        <v>0.55</v>
      </c>
      <c r="AC276" s="13">
        <v>0.4</v>
      </c>
      <c r="AD276" s="13">
        <v>0.72</v>
      </c>
      <c r="AE276" s="13">
        <v>327.0</v>
      </c>
      <c r="AF276" s="13">
        <v>822.0</v>
      </c>
      <c r="AG276" s="13">
        <v>370.0</v>
      </c>
      <c r="AH276" s="13">
        <v>283.0</v>
      </c>
      <c r="AI276" s="13">
        <v>2094.0</v>
      </c>
      <c r="AJ276" s="11">
        <v>0.883</v>
      </c>
      <c r="AK276" s="13">
        <v>178.0</v>
      </c>
      <c r="AL276" s="14">
        <v>252.0</v>
      </c>
      <c r="AM276" s="13">
        <v>-1.15148436</v>
      </c>
      <c r="AN276" s="13">
        <v>-1.18698188</v>
      </c>
      <c r="AO276" s="13">
        <v>-1.82590458</v>
      </c>
      <c r="AP276" s="11">
        <v>-1.07738747</v>
      </c>
      <c r="AQ276" s="11">
        <v>-0.883481778</v>
      </c>
      <c r="AR276" s="11">
        <v>-1.299619956</v>
      </c>
      <c r="AS276" s="13">
        <v>71.0</v>
      </c>
      <c r="AT276" s="13">
        <v>644.0</v>
      </c>
      <c r="AU276" s="13">
        <v>127.0</v>
      </c>
      <c r="AV276" s="15">
        <v>125.0</v>
      </c>
      <c r="AW276" s="15">
        <v>0.845</v>
      </c>
    </row>
    <row r="277">
      <c r="A277" s="13" t="s">
        <v>96</v>
      </c>
      <c r="B277" s="13">
        <v>25.0</v>
      </c>
      <c r="C277" s="13">
        <v>14.0</v>
      </c>
      <c r="D277" s="13">
        <v>11.0</v>
      </c>
      <c r="E277" s="13">
        <v>0.56</v>
      </c>
      <c r="F277" s="13">
        <v>-1.27</v>
      </c>
      <c r="G277" s="13">
        <v>-3.52</v>
      </c>
      <c r="H277" s="13">
        <v>11.0</v>
      </c>
      <c r="I277" s="13">
        <v>4.0</v>
      </c>
      <c r="J277" s="13">
        <v>7.0</v>
      </c>
      <c r="K277" s="13">
        <v>2.0</v>
      </c>
      <c r="L277" s="13">
        <v>5.0</v>
      </c>
      <c r="M277" s="13">
        <v>4.0</v>
      </c>
      <c r="N277" s="13">
        <v>1899.0</v>
      </c>
      <c r="O277" s="13">
        <v>1805.0</v>
      </c>
      <c r="P277" s="13">
        <v>75.96</v>
      </c>
      <c r="Q277" s="13">
        <v>72.2</v>
      </c>
      <c r="R277" s="13">
        <v>1000.0</v>
      </c>
      <c r="S277" s="13">
        <v>674.0</v>
      </c>
      <c r="T277" s="13">
        <v>0.47</v>
      </c>
      <c r="U277" s="13">
        <v>1438.0</v>
      </c>
      <c r="V277" s="13">
        <v>488.0</v>
      </c>
      <c r="W277" s="13">
        <v>960.0</v>
      </c>
      <c r="X277" s="13">
        <v>186.0</v>
      </c>
      <c r="Y277" s="13">
        <v>478.0</v>
      </c>
      <c r="Z277" s="13">
        <v>365.0</v>
      </c>
      <c r="AA277" s="13">
        <v>468.0</v>
      </c>
      <c r="AB277" s="13">
        <v>0.51</v>
      </c>
      <c r="AC277" s="13">
        <v>0.39</v>
      </c>
      <c r="AD277" s="13">
        <v>0.78</v>
      </c>
      <c r="AE277" s="13">
        <v>349.0</v>
      </c>
      <c r="AF277" s="13">
        <v>870.0</v>
      </c>
      <c r="AG277" s="13">
        <v>467.0</v>
      </c>
      <c r="AH277" s="13">
        <v>268.0</v>
      </c>
      <c r="AI277" s="13">
        <v>2174.0</v>
      </c>
      <c r="AJ277" s="11">
        <v>0.874</v>
      </c>
      <c r="AK277" s="13">
        <v>180.0</v>
      </c>
      <c r="AL277" s="14">
        <v>277.0</v>
      </c>
      <c r="AM277" s="13">
        <v>-1.06730758</v>
      </c>
      <c r="AN277" s="13">
        <v>-1.14346503</v>
      </c>
      <c r="AO277" s="13">
        <v>-1.98965791</v>
      </c>
      <c r="AP277" s="11">
        <v>-1.021485415</v>
      </c>
      <c r="AQ277" s="11">
        <v>-0.878904233</v>
      </c>
      <c r="AR277" s="11">
        <v>-1.206817294</v>
      </c>
      <c r="AS277" s="13">
        <v>61.0</v>
      </c>
      <c r="AT277" s="13">
        <v>690.0</v>
      </c>
      <c r="AU277" s="13">
        <v>114.0</v>
      </c>
      <c r="AV277" s="15">
        <v>163.0</v>
      </c>
      <c r="AW277" s="15">
        <v>0.804</v>
      </c>
    </row>
    <row r="278">
      <c r="A278" s="13" t="s">
        <v>350</v>
      </c>
      <c r="B278" s="13">
        <v>22.0</v>
      </c>
      <c r="C278" s="13">
        <v>9.0</v>
      </c>
      <c r="D278" s="13">
        <v>13.0</v>
      </c>
      <c r="E278" s="13">
        <v>0.409</v>
      </c>
      <c r="F278" s="13">
        <v>-0.1</v>
      </c>
      <c r="G278" s="13">
        <v>6.19</v>
      </c>
      <c r="H278" s="13">
        <v>4.0</v>
      </c>
      <c r="I278" s="13">
        <v>10.0</v>
      </c>
      <c r="J278" s="13">
        <v>4.0</v>
      </c>
      <c r="K278" s="13">
        <v>6.0</v>
      </c>
      <c r="L278" s="13">
        <v>3.0</v>
      </c>
      <c r="M278" s="13">
        <v>4.0</v>
      </c>
      <c r="N278" s="13">
        <v>1449.0</v>
      </c>
      <c r="O278" s="13">
        <v>1571.0</v>
      </c>
      <c r="P278" s="13">
        <v>65.8636364</v>
      </c>
      <c r="Q278" s="13">
        <v>71.4</v>
      </c>
      <c r="R278" s="13">
        <v>885.0</v>
      </c>
      <c r="S278" s="13">
        <v>516.0</v>
      </c>
      <c r="T278" s="13">
        <v>0.4</v>
      </c>
      <c r="U278" s="13">
        <v>1277.0</v>
      </c>
      <c r="V278" s="13">
        <v>378.0</v>
      </c>
      <c r="W278" s="13">
        <v>855.0</v>
      </c>
      <c r="X278" s="13">
        <v>138.0</v>
      </c>
      <c r="Y278" s="13">
        <v>422.0</v>
      </c>
      <c r="Z278" s="13">
        <v>279.0</v>
      </c>
      <c r="AA278" s="13">
        <v>438.0</v>
      </c>
      <c r="AB278" s="13">
        <v>0.44</v>
      </c>
      <c r="AC278" s="13">
        <v>0.33</v>
      </c>
      <c r="AD278" s="13">
        <v>0.64</v>
      </c>
      <c r="AE278" s="13">
        <v>251.0</v>
      </c>
      <c r="AF278" s="13">
        <v>831.0</v>
      </c>
      <c r="AG278" s="13">
        <v>378.0</v>
      </c>
      <c r="AH278" s="13">
        <v>308.0</v>
      </c>
      <c r="AI278" s="13">
        <v>2023.0</v>
      </c>
      <c r="AJ278" s="11">
        <v>0.716</v>
      </c>
      <c r="AK278" s="13">
        <v>275.0</v>
      </c>
      <c r="AL278" s="14">
        <v>265.0</v>
      </c>
      <c r="AM278" s="13">
        <v>-0.9282537</v>
      </c>
      <c r="AN278" s="13">
        <v>-0.96095815</v>
      </c>
      <c r="AO278" s="13">
        <v>-1.62503041</v>
      </c>
      <c r="AP278" s="11">
        <v>-1.135841707</v>
      </c>
      <c r="AQ278" s="11">
        <v>-0.87036988</v>
      </c>
      <c r="AR278" s="11">
        <v>-1.166374811</v>
      </c>
      <c r="AS278" s="13">
        <v>62.0</v>
      </c>
      <c r="AT278" s="13">
        <v>556.0</v>
      </c>
      <c r="AU278" s="13">
        <v>116.0</v>
      </c>
      <c r="AV278" s="15">
        <v>149.0</v>
      </c>
      <c r="AW278" s="15">
        <v>0.825</v>
      </c>
    </row>
    <row r="279">
      <c r="A279" s="13" t="s">
        <v>268</v>
      </c>
      <c r="B279" s="13">
        <v>27.0</v>
      </c>
      <c r="C279" s="13">
        <v>11.0</v>
      </c>
      <c r="D279" s="13">
        <v>16.0</v>
      </c>
      <c r="E279" s="13">
        <v>0.407</v>
      </c>
      <c r="F279" s="13">
        <v>-9.97</v>
      </c>
      <c r="G279" s="13">
        <v>-7.31</v>
      </c>
      <c r="H279" s="13">
        <v>9.0</v>
      </c>
      <c r="I279" s="13">
        <v>11.0</v>
      </c>
      <c r="J279" s="13">
        <v>7.0</v>
      </c>
      <c r="K279" s="13">
        <v>6.0</v>
      </c>
      <c r="L279" s="13">
        <v>3.0</v>
      </c>
      <c r="M279" s="13">
        <v>9.0</v>
      </c>
      <c r="N279" s="13">
        <v>1864.0</v>
      </c>
      <c r="O279" s="13">
        <v>1936.0</v>
      </c>
      <c r="P279" s="13">
        <v>69.037037</v>
      </c>
      <c r="Q279" s="13">
        <v>71.7</v>
      </c>
      <c r="R279" s="13">
        <v>1110.0</v>
      </c>
      <c r="S279" s="13">
        <v>630.0</v>
      </c>
      <c r="T279" s="13">
        <v>0.43</v>
      </c>
      <c r="U279" s="13">
        <v>1468.0</v>
      </c>
      <c r="V279" s="13">
        <v>425.0</v>
      </c>
      <c r="W279" s="13">
        <v>886.0</v>
      </c>
      <c r="X279" s="13">
        <v>205.0</v>
      </c>
      <c r="Y279" s="13">
        <v>582.0</v>
      </c>
      <c r="Z279" s="13">
        <v>399.0</v>
      </c>
      <c r="AA279" s="13">
        <v>595.0</v>
      </c>
      <c r="AB279" s="13">
        <v>0.48</v>
      </c>
      <c r="AC279" s="13">
        <v>0.35</v>
      </c>
      <c r="AD279" s="13">
        <v>0.67</v>
      </c>
      <c r="AE279" s="13">
        <v>374.0</v>
      </c>
      <c r="AF279" s="13">
        <v>949.0</v>
      </c>
      <c r="AG279" s="13">
        <v>513.0</v>
      </c>
      <c r="AH279" s="13">
        <v>415.0</v>
      </c>
      <c r="AI279" s="13">
        <v>2478.0</v>
      </c>
      <c r="AJ279" s="11">
        <v>0.752</v>
      </c>
      <c r="AK279" s="13">
        <v>258.0</v>
      </c>
      <c r="AL279" s="14">
        <v>377.0</v>
      </c>
      <c r="AM279" s="13">
        <v>-1.00715477</v>
      </c>
      <c r="AN279" s="13">
        <v>-1.03506761</v>
      </c>
      <c r="AO279" s="13">
        <v>-1.71075308</v>
      </c>
      <c r="AP279" s="11">
        <v>-1.105596285</v>
      </c>
      <c r="AQ279" s="11">
        <v>-0.912888266</v>
      </c>
      <c r="AR279" s="11">
        <v>-1.143338111</v>
      </c>
      <c r="AS279" s="13">
        <v>64.0</v>
      </c>
      <c r="AT279" s="13">
        <v>691.0</v>
      </c>
      <c r="AU279" s="13">
        <v>185.0</v>
      </c>
      <c r="AV279" s="15">
        <v>192.0</v>
      </c>
      <c r="AW279" s="15">
        <v>0.797</v>
      </c>
    </row>
    <row r="280">
      <c r="A280" s="13" t="s">
        <v>349</v>
      </c>
      <c r="B280" s="13">
        <v>26.0</v>
      </c>
      <c r="C280" s="13">
        <v>8.0</v>
      </c>
      <c r="D280" s="13">
        <v>18.0</v>
      </c>
      <c r="E280" s="13">
        <v>0.308</v>
      </c>
      <c r="F280" s="13">
        <v>-17.3</v>
      </c>
      <c r="G280" s="13">
        <v>-7.94</v>
      </c>
      <c r="H280" s="13">
        <v>5.0</v>
      </c>
      <c r="I280" s="13">
        <v>11.0</v>
      </c>
      <c r="J280" s="13">
        <v>3.0</v>
      </c>
      <c r="K280" s="13">
        <v>4.0</v>
      </c>
      <c r="L280" s="13">
        <v>4.0</v>
      </c>
      <c r="M280" s="13">
        <v>13.0</v>
      </c>
      <c r="N280" s="13">
        <v>1775.0</v>
      </c>
      <c r="O280" s="13">
        <v>2019.0</v>
      </c>
      <c r="P280" s="13">
        <v>68.2692308</v>
      </c>
      <c r="Q280" s="13">
        <v>77.7</v>
      </c>
      <c r="R280" s="13">
        <v>1055.0</v>
      </c>
      <c r="S280" s="13">
        <v>591.0</v>
      </c>
      <c r="T280" s="13">
        <v>0.4</v>
      </c>
      <c r="U280" s="13">
        <v>1498.0</v>
      </c>
      <c r="V280" s="13">
        <v>414.0</v>
      </c>
      <c r="W280" s="13">
        <v>891.0</v>
      </c>
      <c r="X280" s="13">
        <v>177.0</v>
      </c>
      <c r="Y280" s="13">
        <v>607.0</v>
      </c>
      <c r="Z280" s="13">
        <v>416.0</v>
      </c>
      <c r="AA280" s="13">
        <v>614.0</v>
      </c>
      <c r="AB280" s="13">
        <v>0.46</v>
      </c>
      <c r="AC280" s="13">
        <v>0.29</v>
      </c>
      <c r="AD280" s="13">
        <v>0.68</v>
      </c>
      <c r="AE280" s="13">
        <v>261.0</v>
      </c>
      <c r="AF280" s="13">
        <v>887.0</v>
      </c>
      <c r="AG280" s="13">
        <v>509.0</v>
      </c>
      <c r="AH280" s="13">
        <v>414.0</v>
      </c>
      <c r="AI280" s="13">
        <v>2526.0</v>
      </c>
      <c r="AJ280" s="11">
        <v>0.703</v>
      </c>
      <c r="AK280" s="13">
        <v>314.0</v>
      </c>
      <c r="AL280" s="14">
        <v>417.0</v>
      </c>
      <c r="AM280" s="13">
        <v>-0.97558169</v>
      </c>
      <c r="AN280" s="13">
        <v>-0.85688475</v>
      </c>
      <c r="AO280" s="13">
        <v>-1.72844817</v>
      </c>
      <c r="AP280" s="11">
        <v>-1.227971228</v>
      </c>
      <c r="AQ280" s="11">
        <v>-0.903178295</v>
      </c>
      <c r="AR280" s="11">
        <v>-1.23255745</v>
      </c>
      <c r="AS280" s="13">
        <v>64.0</v>
      </c>
      <c r="AT280" s="13">
        <v>573.0</v>
      </c>
      <c r="AU280" s="13">
        <v>180.0</v>
      </c>
      <c r="AV280" s="15">
        <v>237.0</v>
      </c>
      <c r="AW280" s="15">
        <v>0.834</v>
      </c>
    </row>
    <row r="281">
      <c r="A281" s="13" t="s">
        <v>95</v>
      </c>
      <c r="B281" s="13">
        <v>30.0</v>
      </c>
      <c r="C281" s="13">
        <v>23.0</v>
      </c>
      <c r="D281" s="13">
        <v>7.0</v>
      </c>
      <c r="E281" s="13">
        <v>0.767</v>
      </c>
      <c r="F281" s="13">
        <v>18.69</v>
      </c>
      <c r="G281" s="13">
        <v>8.83</v>
      </c>
      <c r="H281" s="13">
        <v>15.0</v>
      </c>
      <c r="I281" s="13">
        <v>5.0</v>
      </c>
      <c r="J281" s="13">
        <v>13.0</v>
      </c>
      <c r="K281" s="13">
        <v>2.0</v>
      </c>
      <c r="L281" s="13">
        <v>7.0</v>
      </c>
      <c r="M281" s="13">
        <v>3.0</v>
      </c>
      <c r="N281" s="13">
        <v>2240.0</v>
      </c>
      <c r="O281" s="13">
        <v>1944.0</v>
      </c>
      <c r="P281" s="13">
        <v>74.6666667</v>
      </c>
      <c r="Q281" s="13">
        <v>64.8</v>
      </c>
      <c r="R281" s="13">
        <v>1220.0</v>
      </c>
      <c r="S281" s="13">
        <v>817.0</v>
      </c>
      <c r="T281" s="13">
        <v>0.47</v>
      </c>
      <c r="U281" s="13">
        <v>1745.0</v>
      </c>
      <c r="V281" s="13">
        <v>628.0</v>
      </c>
      <c r="W281" s="13">
        <v>1201.0</v>
      </c>
      <c r="X281" s="13">
        <v>189.0</v>
      </c>
      <c r="Y281" s="13">
        <v>544.0</v>
      </c>
      <c r="Z281" s="13">
        <v>417.0</v>
      </c>
      <c r="AA281" s="13">
        <v>647.0</v>
      </c>
      <c r="AB281" s="13">
        <v>0.52</v>
      </c>
      <c r="AC281" s="13">
        <v>0.35</v>
      </c>
      <c r="AD281" s="13">
        <v>0.65</v>
      </c>
      <c r="AE281" s="13">
        <v>416.0</v>
      </c>
      <c r="AF281" s="13">
        <v>1180.0</v>
      </c>
      <c r="AG281" s="13">
        <v>460.0</v>
      </c>
      <c r="AH281" s="13">
        <v>370.0</v>
      </c>
      <c r="AI281" s="13">
        <v>2762.0</v>
      </c>
      <c r="AJ281" s="11">
        <v>0.811</v>
      </c>
      <c r="AK281" s="13">
        <v>363.0</v>
      </c>
      <c r="AL281" s="14">
        <v>355.0</v>
      </c>
      <c r="AM281" s="13">
        <v>-1.097887</v>
      </c>
      <c r="AN281" s="13">
        <v>-1.02094123</v>
      </c>
      <c r="AO281" s="13">
        <v>-1.6442323</v>
      </c>
      <c r="AP281" s="11">
        <v>-0.910460729</v>
      </c>
      <c r="AQ281" s="11">
        <v>-0.858416795</v>
      </c>
      <c r="AR281" s="11">
        <v>-1.197058664</v>
      </c>
      <c r="AS281" s="13">
        <v>160.0</v>
      </c>
      <c r="AT281" s="13">
        <v>817.0</v>
      </c>
      <c r="AU281" s="13">
        <v>142.0</v>
      </c>
      <c r="AV281" s="15">
        <v>213.0</v>
      </c>
      <c r="AW281" s="15">
        <v>0.748</v>
      </c>
    </row>
    <row r="282">
      <c r="A282" s="13" t="s">
        <v>258</v>
      </c>
      <c r="B282" s="13">
        <v>26.0</v>
      </c>
      <c r="C282" s="13">
        <v>9.0</v>
      </c>
      <c r="D282" s="13">
        <v>17.0</v>
      </c>
      <c r="E282" s="13">
        <v>0.346</v>
      </c>
      <c r="F282" s="13">
        <v>-14.7</v>
      </c>
      <c r="G282" s="13">
        <v>-5.79</v>
      </c>
      <c r="H282" s="13">
        <v>7.0</v>
      </c>
      <c r="I282" s="13">
        <v>12.0</v>
      </c>
      <c r="J282" s="13">
        <v>2.0</v>
      </c>
      <c r="K282" s="13">
        <v>8.0</v>
      </c>
      <c r="L282" s="13">
        <v>6.0</v>
      </c>
      <c r="M282" s="13">
        <v>7.0</v>
      </c>
      <c r="N282" s="13">
        <v>1709.0</v>
      </c>
      <c r="O282" s="13">
        <v>1897.0</v>
      </c>
      <c r="P282" s="13">
        <v>65.7307692</v>
      </c>
      <c r="Q282" s="13">
        <v>73.0</v>
      </c>
      <c r="R282" s="13">
        <v>1040.0</v>
      </c>
      <c r="S282" s="13">
        <v>619.0</v>
      </c>
      <c r="T282" s="13">
        <v>0.44</v>
      </c>
      <c r="U282" s="13">
        <v>1403.0</v>
      </c>
      <c r="V282" s="13">
        <v>463.0</v>
      </c>
      <c r="W282" s="13">
        <v>913.0</v>
      </c>
      <c r="X282" s="13">
        <v>156.0</v>
      </c>
      <c r="Y282" s="13">
        <v>490.0</v>
      </c>
      <c r="Z282" s="13">
        <v>315.0</v>
      </c>
      <c r="AA282" s="13">
        <v>463.0</v>
      </c>
      <c r="AB282" s="13">
        <v>0.51</v>
      </c>
      <c r="AC282" s="13">
        <v>0.32</v>
      </c>
      <c r="AD282" s="13">
        <v>0.68</v>
      </c>
      <c r="AE282" s="13">
        <v>337.0</v>
      </c>
      <c r="AF282" s="13">
        <v>852.0</v>
      </c>
      <c r="AG282" s="13">
        <v>438.0</v>
      </c>
      <c r="AH282" s="13">
        <v>413.0</v>
      </c>
      <c r="AI282" s="13">
        <v>2279.0</v>
      </c>
      <c r="AJ282" s="11">
        <v>0.75</v>
      </c>
      <c r="AK282" s="13">
        <v>226.0</v>
      </c>
      <c r="AL282" s="14">
        <v>357.0</v>
      </c>
      <c r="AM282" s="13">
        <v>-1.06475875</v>
      </c>
      <c r="AN282" s="13">
        <v>-0.93554861</v>
      </c>
      <c r="AO282" s="13">
        <v>-1.73564525</v>
      </c>
      <c r="AP282" s="11">
        <v>-1.14368349</v>
      </c>
      <c r="AQ282" s="11">
        <v>-0.851382959</v>
      </c>
      <c r="AR282" s="11">
        <v>-1.119145447</v>
      </c>
      <c r="AS282" s="13">
        <v>121.0</v>
      </c>
      <c r="AT282" s="13">
        <v>626.0</v>
      </c>
      <c r="AU282" s="13">
        <v>153.0</v>
      </c>
      <c r="AV282" s="15">
        <v>204.0</v>
      </c>
      <c r="AW282" s="15">
        <v>0.803</v>
      </c>
    </row>
    <row r="283">
      <c r="A283" s="13" t="s">
        <v>255</v>
      </c>
      <c r="B283" s="13">
        <v>26.0</v>
      </c>
      <c r="C283" s="13">
        <v>12.0</v>
      </c>
      <c r="D283" s="13">
        <v>14.0</v>
      </c>
      <c r="E283" s="13">
        <v>0.462</v>
      </c>
      <c r="F283" s="13">
        <v>-3.21</v>
      </c>
      <c r="G283" s="13">
        <v>1.07</v>
      </c>
      <c r="H283" s="13">
        <v>5.0</v>
      </c>
      <c r="I283" s="13">
        <v>13.0</v>
      </c>
      <c r="J283" s="13">
        <v>8.0</v>
      </c>
      <c r="K283" s="13">
        <v>5.0</v>
      </c>
      <c r="L283" s="13">
        <v>3.0</v>
      </c>
      <c r="M283" s="13">
        <v>8.0</v>
      </c>
      <c r="N283" s="13">
        <v>1704.0</v>
      </c>
      <c r="O283" s="13">
        <v>1770.0</v>
      </c>
      <c r="P283" s="13">
        <v>65.5384615</v>
      </c>
      <c r="Q283" s="13">
        <v>68.1</v>
      </c>
      <c r="R283" s="13">
        <v>1050.0</v>
      </c>
      <c r="S283" s="13">
        <v>614.0</v>
      </c>
      <c r="T283" s="13">
        <v>0.45</v>
      </c>
      <c r="U283" s="13">
        <v>1362.0</v>
      </c>
      <c r="V283" s="13">
        <v>404.0</v>
      </c>
      <c r="W283" s="13">
        <v>802.0</v>
      </c>
      <c r="X283" s="13">
        <v>210.0</v>
      </c>
      <c r="Y283" s="13">
        <v>560.0</v>
      </c>
      <c r="Z283" s="13">
        <v>266.0</v>
      </c>
      <c r="AA283" s="13">
        <v>400.0</v>
      </c>
      <c r="AB283" s="13">
        <v>0.5</v>
      </c>
      <c r="AC283" s="13">
        <v>0.38</v>
      </c>
      <c r="AD283" s="13">
        <v>0.67</v>
      </c>
      <c r="AE283" s="13">
        <v>352.0</v>
      </c>
      <c r="AF283" s="13">
        <v>772.0</v>
      </c>
      <c r="AG283" s="13">
        <v>370.0</v>
      </c>
      <c r="AH283" s="13">
        <v>311.0</v>
      </c>
      <c r="AI283" s="13">
        <v>2073.0</v>
      </c>
      <c r="AJ283" s="11">
        <v>0.822</v>
      </c>
      <c r="AK283" s="13">
        <v>139.0</v>
      </c>
      <c r="AL283" s="14">
        <v>328.0</v>
      </c>
      <c r="AM283" s="13">
        <v>-1.05766468</v>
      </c>
      <c r="AN283" s="13">
        <v>-1.10196832</v>
      </c>
      <c r="AO283" s="13">
        <v>-1.69649681</v>
      </c>
      <c r="AP283" s="11">
        <v>-1.174421279</v>
      </c>
      <c r="AQ283" s="11">
        <v>-0.858362725</v>
      </c>
      <c r="AR283" s="11">
        <v>-1.179253444</v>
      </c>
      <c r="AS283" s="13">
        <v>48.0</v>
      </c>
      <c r="AT283" s="13">
        <v>633.0</v>
      </c>
      <c r="AU283" s="13">
        <v>160.0</v>
      </c>
      <c r="AV283" s="15">
        <v>168.0</v>
      </c>
      <c r="AW283" s="15">
        <v>0.836</v>
      </c>
    </row>
    <row r="284">
      <c r="A284" s="13" t="s">
        <v>60</v>
      </c>
      <c r="B284" s="13">
        <v>17.0</v>
      </c>
      <c r="C284" s="13">
        <v>11.0</v>
      </c>
      <c r="D284" s="13">
        <v>6.0</v>
      </c>
      <c r="E284" s="13">
        <v>0.647</v>
      </c>
      <c r="F284" s="13">
        <v>10.91</v>
      </c>
      <c r="G284" s="13">
        <v>4.38</v>
      </c>
      <c r="H284" s="13">
        <v>7.0</v>
      </c>
      <c r="I284" s="13">
        <v>4.0</v>
      </c>
      <c r="J284" s="13">
        <v>6.0</v>
      </c>
      <c r="K284" s="13">
        <v>2.0</v>
      </c>
      <c r="L284" s="13">
        <v>5.0</v>
      </c>
      <c r="M284" s="13">
        <v>2.0</v>
      </c>
      <c r="N284" s="13">
        <v>1269.0</v>
      </c>
      <c r="O284" s="13">
        <v>1158.0</v>
      </c>
      <c r="P284" s="13">
        <v>74.6470588</v>
      </c>
      <c r="Q284" s="13">
        <v>68.1</v>
      </c>
      <c r="R284" s="13">
        <v>680.0</v>
      </c>
      <c r="S284" s="13">
        <v>456.0</v>
      </c>
      <c r="T284" s="13">
        <v>0.46</v>
      </c>
      <c r="U284" s="13">
        <v>999.0</v>
      </c>
      <c r="V284" s="13">
        <v>326.0</v>
      </c>
      <c r="W284" s="13">
        <v>628.0</v>
      </c>
      <c r="X284" s="13">
        <v>130.0</v>
      </c>
      <c r="Y284" s="13">
        <v>371.0</v>
      </c>
      <c r="Z284" s="13">
        <v>227.0</v>
      </c>
      <c r="AA284" s="13">
        <v>312.0</v>
      </c>
      <c r="AB284" s="13">
        <v>0.52</v>
      </c>
      <c r="AC284" s="13">
        <v>0.35</v>
      </c>
      <c r="AD284" s="13">
        <v>0.73</v>
      </c>
      <c r="AE284" s="13">
        <v>260.0</v>
      </c>
      <c r="AF284" s="13">
        <v>624.0</v>
      </c>
      <c r="AG284" s="13">
        <v>298.0</v>
      </c>
      <c r="AH284" s="13">
        <v>238.0</v>
      </c>
      <c r="AI284" s="13">
        <v>1549.0</v>
      </c>
      <c r="AJ284" s="11">
        <v>0.819</v>
      </c>
      <c r="AK284" s="13">
        <v>176.0</v>
      </c>
      <c r="AL284" s="14">
        <v>243.0</v>
      </c>
      <c r="AM284" s="13">
        <v>-1.08993089</v>
      </c>
      <c r="AN284" s="13">
        <v>-1.02969187</v>
      </c>
      <c r="AO284" s="13">
        <v>-1.85610553</v>
      </c>
      <c r="AP284" s="11">
        <v>-0.95785251</v>
      </c>
      <c r="AQ284" s="11">
        <v>-0.887560575</v>
      </c>
      <c r="AR284" s="11">
        <v>-1.115207206</v>
      </c>
      <c r="AS284" s="13">
        <v>77.0</v>
      </c>
      <c r="AT284" s="13">
        <v>448.0</v>
      </c>
      <c r="AU284" s="13">
        <v>104.0</v>
      </c>
      <c r="AV284" s="15">
        <v>139.0</v>
      </c>
      <c r="AW284" s="15">
        <v>0.741</v>
      </c>
    </row>
    <row r="285">
      <c r="A285" s="13" t="s">
        <v>275</v>
      </c>
      <c r="B285" s="13">
        <v>25.0</v>
      </c>
      <c r="C285" s="13">
        <v>8.0</v>
      </c>
      <c r="D285" s="13">
        <v>17.0</v>
      </c>
      <c r="E285" s="13">
        <v>0.32</v>
      </c>
      <c r="F285" s="13">
        <v>-6.67</v>
      </c>
      <c r="G285" s="13">
        <v>-1.88</v>
      </c>
      <c r="H285" s="13">
        <v>4.0</v>
      </c>
      <c r="I285" s="13">
        <v>13.0</v>
      </c>
      <c r="J285" s="13">
        <v>6.0</v>
      </c>
      <c r="K285" s="13">
        <v>7.0</v>
      </c>
      <c r="L285" s="13">
        <v>2.0</v>
      </c>
      <c r="M285" s="13">
        <v>9.0</v>
      </c>
      <c r="N285" s="13">
        <v>1605.0</v>
      </c>
      <c r="O285" s="13">
        <v>1668.0</v>
      </c>
      <c r="P285" s="13">
        <v>64.2</v>
      </c>
      <c r="Q285" s="13">
        <v>66.7</v>
      </c>
      <c r="R285" s="13">
        <v>1005.0</v>
      </c>
      <c r="S285" s="13">
        <v>603.0</v>
      </c>
      <c r="T285" s="13">
        <v>0.43</v>
      </c>
      <c r="U285" s="13">
        <v>1396.0</v>
      </c>
      <c r="V285" s="13">
        <v>469.0</v>
      </c>
      <c r="W285" s="13">
        <v>975.0</v>
      </c>
      <c r="X285" s="13">
        <v>134.0</v>
      </c>
      <c r="Y285" s="13">
        <v>421.0</v>
      </c>
      <c r="Z285" s="13">
        <v>265.0</v>
      </c>
      <c r="AA285" s="13">
        <v>392.0</v>
      </c>
      <c r="AB285" s="13">
        <v>0.48</v>
      </c>
      <c r="AC285" s="13">
        <v>0.32</v>
      </c>
      <c r="AD285" s="13">
        <v>0.68</v>
      </c>
      <c r="AE285" s="13">
        <v>302.0</v>
      </c>
      <c r="AF285" s="13">
        <v>878.0</v>
      </c>
      <c r="AG285" s="13">
        <v>398.0</v>
      </c>
      <c r="AH285" s="13">
        <v>352.0</v>
      </c>
      <c r="AI285" s="13">
        <v>2140.0</v>
      </c>
      <c r="AJ285" s="11">
        <v>0.75</v>
      </c>
      <c r="AK285" s="13">
        <v>208.0</v>
      </c>
      <c r="AL285" s="14">
        <v>336.0</v>
      </c>
      <c r="AM285" s="13">
        <v>-1.00997176</v>
      </c>
      <c r="AN285" s="13">
        <v>-0.93532069</v>
      </c>
      <c r="AO285" s="13">
        <v>-1.72461122</v>
      </c>
      <c r="AP285" s="11">
        <v>-1.079126037</v>
      </c>
      <c r="AQ285" s="11">
        <v>-0.842552237</v>
      </c>
      <c r="AR285" s="11">
        <v>-1.143140011</v>
      </c>
      <c r="AS285" s="13">
        <v>52.0</v>
      </c>
      <c r="AT285" s="13">
        <v>670.0</v>
      </c>
      <c r="AU285" s="13">
        <v>148.0</v>
      </c>
      <c r="AV285" s="15">
        <v>188.0</v>
      </c>
      <c r="AW285" s="15">
        <v>0.782</v>
      </c>
    </row>
    <row r="286">
      <c r="A286" s="13" t="s">
        <v>50</v>
      </c>
      <c r="B286" s="13">
        <v>24.0</v>
      </c>
      <c r="C286" s="13">
        <v>20.0</v>
      </c>
      <c r="D286" s="13">
        <v>4.0</v>
      </c>
      <c r="E286" s="13">
        <v>0.833</v>
      </c>
      <c r="F286" s="13">
        <v>0.11</v>
      </c>
      <c r="G286" s="13">
        <v>-6.21</v>
      </c>
      <c r="H286" s="13">
        <v>12.0</v>
      </c>
      <c r="I286" s="13">
        <v>2.0</v>
      </c>
      <c r="J286" s="13">
        <v>14.0</v>
      </c>
      <c r="K286" s="13">
        <v>0.0</v>
      </c>
      <c r="L286" s="13">
        <v>5.0</v>
      </c>
      <c r="M286" s="13">
        <v>3.0</v>
      </c>
      <c r="N286" s="13">
        <v>2021.0</v>
      </c>
      <c r="O286" s="13">
        <v>1669.0</v>
      </c>
      <c r="P286" s="13">
        <v>84.2083333</v>
      </c>
      <c r="Q286" s="13">
        <v>69.5</v>
      </c>
      <c r="R286" s="13">
        <v>965.0</v>
      </c>
      <c r="S286" s="13">
        <v>699.0</v>
      </c>
      <c r="T286" s="13">
        <v>0.47</v>
      </c>
      <c r="U286" s="13">
        <v>1475.0</v>
      </c>
      <c r="V286" s="13">
        <v>488.0</v>
      </c>
      <c r="W286" s="13">
        <v>857.0</v>
      </c>
      <c r="X286" s="13">
        <v>211.0</v>
      </c>
      <c r="Y286" s="13">
        <v>618.0</v>
      </c>
      <c r="Z286" s="13">
        <v>412.0</v>
      </c>
      <c r="AA286" s="13">
        <v>551.0</v>
      </c>
      <c r="AB286" s="13">
        <v>0.57</v>
      </c>
      <c r="AC286" s="13">
        <v>0.34</v>
      </c>
      <c r="AD286" s="13">
        <v>0.75</v>
      </c>
      <c r="AE286" s="13">
        <v>338.0</v>
      </c>
      <c r="AF286" s="13">
        <v>946.0</v>
      </c>
      <c r="AG286" s="13">
        <v>405.0</v>
      </c>
      <c r="AH286" s="13">
        <v>290.0</v>
      </c>
      <c r="AI286" s="13">
        <v>2316.0</v>
      </c>
      <c r="AJ286" s="11">
        <v>0.873</v>
      </c>
      <c r="AK286" s="13">
        <v>263.0</v>
      </c>
      <c r="AL286" s="14">
        <v>329.0</v>
      </c>
      <c r="AM286" s="13">
        <v>-1.19558376</v>
      </c>
      <c r="AN286" s="13">
        <v>-1.00330233</v>
      </c>
      <c r="AO286" s="13">
        <v>-1.90755478</v>
      </c>
      <c r="AP286" s="11">
        <v>-1.06304044</v>
      </c>
      <c r="AQ286" s="11">
        <v>-0.827554463</v>
      </c>
      <c r="AR286" s="11">
        <v>-1.094302751</v>
      </c>
      <c r="AS286" s="13">
        <v>63.0</v>
      </c>
      <c r="AT286" s="13">
        <v>683.0</v>
      </c>
      <c r="AU286" s="13">
        <v>168.0</v>
      </c>
      <c r="AV286" s="15">
        <v>161.0</v>
      </c>
      <c r="AW286" s="15">
        <v>0.771</v>
      </c>
    </row>
    <row r="287">
      <c r="A287" s="13" t="s">
        <v>197</v>
      </c>
      <c r="B287" s="13">
        <v>19.0</v>
      </c>
      <c r="C287" s="13">
        <v>8.0</v>
      </c>
      <c r="D287" s="13">
        <v>11.0</v>
      </c>
      <c r="E287" s="13">
        <v>0.421</v>
      </c>
      <c r="F287" s="13">
        <v>-13.4</v>
      </c>
      <c r="G287" s="13">
        <v>-13.0</v>
      </c>
      <c r="H287" s="13">
        <v>8.0</v>
      </c>
      <c r="I287" s="13">
        <v>6.0</v>
      </c>
      <c r="J287" s="13">
        <v>5.0</v>
      </c>
      <c r="K287" s="13">
        <v>2.0</v>
      </c>
      <c r="L287" s="13">
        <v>3.0</v>
      </c>
      <c r="M287" s="13">
        <v>7.0</v>
      </c>
      <c r="N287" s="13">
        <v>1327.0</v>
      </c>
      <c r="O287" s="13">
        <v>1335.0</v>
      </c>
      <c r="P287" s="13">
        <v>69.8421053</v>
      </c>
      <c r="Q287" s="13">
        <v>70.3</v>
      </c>
      <c r="R287" s="13">
        <v>775.0</v>
      </c>
      <c r="S287" s="13">
        <v>465.0</v>
      </c>
      <c r="T287" s="13">
        <v>0.43</v>
      </c>
      <c r="U287" s="13">
        <v>1077.0</v>
      </c>
      <c r="V287" s="13">
        <v>361.0</v>
      </c>
      <c r="W287" s="13">
        <v>755.0</v>
      </c>
      <c r="X287" s="13">
        <v>104.0</v>
      </c>
      <c r="Y287" s="13">
        <v>322.0</v>
      </c>
      <c r="Z287" s="13">
        <v>293.0</v>
      </c>
      <c r="AA287" s="13">
        <v>436.0</v>
      </c>
      <c r="AB287" s="13">
        <v>0.48</v>
      </c>
      <c r="AC287" s="13">
        <v>0.32</v>
      </c>
      <c r="AD287" s="13">
        <v>0.67</v>
      </c>
      <c r="AE287" s="13">
        <v>267.0</v>
      </c>
      <c r="AF287" s="13">
        <v>690.0</v>
      </c>
      <c r="AG287" s="13">
        <v>391.0</v>
      </c>
      <c r="AH287" s="13">
        <v>309.0</v>
      </c>
      <c r="AI287" s="13">
        <v>1822.0</v>
      </c>
      <c r="AJ287" s="11">
        <v>0.728</v>
      </c>
      <c r="AK287" s="13">
        <v>184.0</v>
      </c>
      <c r="AL287" s="14">
        <v>291.0</v>
      </c>
      <c r="AM287" s="13">
        <v>-1.00392497</v>
      </c>
      <c r="AN287" s="13">
        <v>-0.94910729</v>
      </c>
      <c r="AO287" s="13">
        <v>-1.71440148</v>
      </c>
      <c r="AP287" s="11">
        <v>-1.009181978</v>
      </c>
      <c r="AQ287" s="11">
        <v>-0.833943785</v>
      </c>
      <c r="AR287" s="11">
        <v>-1.129891154</v>
      </c>
      <c r="AS287" s="13">
        <v>49.0</v>
      </c>
      <c r="AT287" s="13">
        <v>506.0</v>
      </c>
      <c r="AU287" s="13">
        <v>155.0</v>
      </c>
      <c r="AV287" s="15">
        <v>136.0</v>
      </c>
      <c r="AW287" s="15">
        <v>0.732</v>
      </c>
    </row>
    <row r="288">
      <c r="A288" s="13" t="s">
        <v>76</v>
      </c>
      <c r="B288" s="13">
        <v>21.0</v>
      </c>
      <c r="C288" s="13">
        <v>16.0</v>
      </c>
      <c r="D288" s="13">
        <v>5.0</v>
      </c>
      <c r="E288" s="13">
        <v>0.762</v>
      </c>
      <c r="F288" s="13">
        <v>13.71</v>
      </c>
      <c r="G288" s="13">
        <v>4.76</v>
      </c>
      <c r="H288" s="13">
        <v>11.0</v>
      </c>
      <c r="I288" s="13">
        <v>4.0</v>
      </c>
      <c r="J288" s="13">
        <v>8.0</v>
      </c>
      <c r="K288" s="13">
        <v>1.0</v>
      </c>
      <c r="L288" s="13">
        <v>4.0</v>
      </c>
      <c r="M288" s="13">
        <v>3.0</v>
      </c>
      <c r="N288" s="13">
        <v>1471.0</v>
      </c>
      <c r="O288" s="13">
        <v>1283.0</v>
      </c>
      <c r="P288" s="13">
        <v>70.047619</v>
      </c>
      <c r="Q288" s="13">
        <v>61.1</v>
      </c>
      <c r="R288" s="13">
        <v>840.0</v>
      </c>
      <c r="S288" s="13">
        <v>542.0</v>
      </c>
      <c r="T288" s="13">
        <v>0.44</v>
      </c>
      <c r="U288" s="13">
        <v>1224.0</v>
      </c>
      <c r="V288" s="13">
        <v>408.0</v>
      </c>
      <c r="W288" s="13">
        <v>834.0</v>
      </c>
      <c r="X288" s="13">
        <v>134.0</v>
      </c>
      <c r="Y288" s="13">
        <v>390.0</v>
      </c>
      <c r="Z288" s="13">
        <v>253.0</v>
      </c>
      <c r="AA288" s="13">
        <v>343.0</v>
      </c>
      <c r="AB288" s="13">
        <v>0.49</v>
      </c>
      <c r="AC288" s="13">
        <v>0.34</v>
      </c>
      <c r="AD288" s="13">
        <v>0.74</v>
      </c>
      <c r="AE288" s="13">
        <v>306.0</v>
      </c>
      <c r="AF288" s="13">
        <v>775.0</v>
      </c>
      <c r="AG288" s="13">
        <v>322.0</v>
      </c>
      <c r="AH288" s="13">
        <v>225.0</v>
      </c>
      <c r="AI288" s="13">
        <v>1792.0</v>
      </c>
      <c r="AJ288" s="11">
        <v>0.821</v>
      </c>
      <c r="AK288" s="13">
        <v>238.0</v>
      </c>
      <c r="AL288" s="14">
        <v>263.0</v>
      </c>
      <c r="AM288" s="13">
        <v>-1.02715295</v>
      </c>
      <c r="AN288" s="13">
        <v>-1.0096667</v>
      </c>
      <c r="AO288" s="13">
        <v>-1.88173214</v>
      </c>
      <c r="AP288" s="11">
        <v>-0.986570841</v>
      </c>
      <c r="AQ288" s="11">
        <v>-0.774167943</v>
      </c>
      <c r="AR288" s="11">
        <v>-1.084785719</v>
      </c>
      <c r="AS288" s="13">
        <v>83.0</v>
      </c>
      <c r="AT288" s="13">
        <v>537.0</v>
      </c>
      <c r="AU288" s="13">
        <v>123.0</v>
      </c>
      <c r="AV288" s="15">
        <v>140.0</v>
      </c>
      <c r="AW288" s="15">
        <v>0.728</v>
      </c>
    </row>
    <row r="289">
      <c r="A289" s="13" t="s">
        <v>283</v>
      </c>
      <c r="B289" s="13">
        <v>19.0</v>
      </c>
      <c r="C289" s="13">
        <v>9.0</v>
      </c>
      <c r="D289" s="13">
        <v>10.0</v>
      </c>
      <c r="E289" s="13">
        <v>0.474</v>
      </c>
      <c r="F289" s="13">
        <v>-9.31</v>
      </c>
      <c r="G289" s="13">
        <v>-7.47</v>
      </c>
      <c r="H289" s="13">
        <v>9.0</v>
      </c>
      <c r="I289" s="13">
        <v>9.0</v>
      </c>
      <c r="J289" s="13">
        <v>4.0</v>
      </c>
      <c r="K289" s="13">
        <v>6.0</v>
      </c>
      <c r="L289" s="13">
        <v>5.0</v>
      </c>
      <c r="M289" s="13">
        <v>4.0</v>
      </c>
      <c r="N289" s="13">
        <v>1476.0</v>
      </c>
      <c r="O289" s="13">
        <v>1511.0</v>
      </c>
      <c r="P289" s="13">
        <v>77.6842105</v>
      </c>
      <c r="Q289" s="13">
        <v>79.5</v>
      </c>
      <c r="R289" s="13">
        <v>765.0</v>
      </c>
      <c r="S289" s="13">
        <v>542.0</v>
      </c>
      <c r="T289" s="13">
        <v>0.45</v>
      </c>
      <c r="U289" s="13">
        <v>1215.0</v>
      </c>
      <c r="V289" s="13">
        <v>424.0</v>
      </c>
      <c r="W289" s="13">
        <v>859.0</v>
      </c>
      <c r="X289" s="13">
        <v>118.0</v>
      </c>
      <c r="Y289" s="13">
        <v>356.0</v>
      </c>
      <c r="Z289" s="13">
        <v>274.0</v>
      </c>
      <c r="AA289" s="13">
        <v>373.0</v>
      </c>
      <c r="AB289" s="13">
        <v>0.49</v>
      </c>
      <c r="AC289" s="13">
        <v>0.33</v>
      </c>
      <c r="AD289" s="13">
        <v>0.74</v>
      </c>
      <c r="AE289" s="13">
        <v>271.0</v>
      </c>
      <c r="AF289" s="13">
        <v>688.0</v>
      </c>
      <c r="AG289" s="13">
        <v>383.0</v>
      </c>
      <c r="AH289" s="13">
        <v>229.0</v>
      </c>
      <c r="AI289" s="13">
        <v>1817.0</v>
      </c>
      <c r="AJ289" s="11">
        <v>0.812</v>
      </c>
      <c r="AK289" s="13">
        <v>216.0</v>
      </c>
      <c r="AL289" s="14">
        <v>280.0</v>
      </c>
      <c r="AM289" s="13">
        <v>-1.03636729</v>
      </c>
      <c r="AN289" s="13">
        <v>-0.97402443</v>
      </c>
      <c r="AO289" s="13">
        <v>-1.8740153</v>
      </c>
      <c r="AP289" s="11">
        <v>-1.100633676</v>
      </c>
      <c r="AQ289" s="11">
        <v>-0.961993776</v>
      </c>
      <c r="AR289" s="11">
        <v>-1.21095732</v>
      </c>
      <c r="AS289" s="13">
        <v>66.0</v>
      </c>
      <c r="AT289" s="13">
        <v>472.0</v>
      </c>
      <c r="AU289" s="13">
        <v>153.0</v>
      </c>
      <c r="AV289" s="15">
        <v>127.0</v>
      </c>
      <c r="AW289" s="15">
        <v>0.819</v>
      </c>
    </row>
    <row r="290">
      <c r="A290" s="13" t="s">
        <v>168</v>
      </c>
      <c r="B290" s="13">
        <v>27.0</v>
      </c>
      <c r="C290" s="13">
        <v>16.0</v>
      </c>
      <c r="D290" s="13">
        <v>11.0</v>
      </c>
      <c r="E290" s="13">
        <v>0.593</v>
      </c>
      <c r="F290" s="13">
        <v>9.66</v>
      </c>
      <c r="G290" s="13">
        <v>7.44</v>
      </c>
      <c r="H290" s="13">
        <v>10.0</v>
      </c>
      <c r="I290" s="13">
        <v>9.0</v>
      </c>
      <c r="J290" s="13">
        <v>11.0</v>
      </c>
      <c r="K290" s="13">
        <v>3.0</v>
      </c>
      <c r="L290" s="13">
        <v>4.0</v>
      </c>
      <c r="M290" s="13">
        <v>6.0</v>
      </c>
      <c r="N290" s="13">
        <v>2132.0</v>
      </c>
      <c r="O290" s="13">
        <v>2072.0</v>
      </c>
      <c r="P290" s="13">
        <v>78.962963</v>
      </c>
      <c r="Q290" s="13">
        <v>76.7</v>
      </c>
      <c r="R290" s="13">
        <v>1095.0</v>
      </c>
      <c r="S290" s="13">
        <v>779.0</v>
      </c>
      <c r="T290" s="13">
        <v>0.45</v>
      </c>
      <c r="U290" s="13">
        <v>1744.0</v>
      </c>
      <c r="V290" s="13">
        <v>579.0</v>
      </c>
      <c r="W290" s="13">
        <v>1163.0</v>
      </c>
      <c r="X290" s="13">
        <v>200.0</v>
      </c>
      <c r="Y290" s="13">
        <v>581.0</v>
      </c>
      <c r="Z290" s="13">
        <v>374.0</v>
      </c>
      <c r="AA290" s="13">
        <v>499.0</v>
      </c>
      <c r="AB290" s="13">
        <v>0.5</v>
      </c>
      <c r="AC290" s="13">
        <v>0.34</v>
      </c>
      <c r="AD290" s="13">
        <v>0.75</v>
      </c>
      <c r="AE290" s="13">
        <v>440.0</v>
      </c>
      <c r="AF290" s="13">
        <v>971.0</v>
      </c>
      <c r="AG290" s="13">
        <v>492.0</v>
      </c>
      <c r="AH290" s="13">
        <v>340.0</v>
      </c>
      <c r="AI290" s="13">
        <v>2583.0</v>
      </c>
      <c r="AJ290" s="11">
        <v>0.825</v>
      </c>
      <c r="AK290" s="13">
        <v>302.0</v>
      </c>
      <c r="AL290" s="14">
        <v>443.0</v>
      </c>
      <c r="AM290" s="13">
        <v>-1.04529736</v>
      </c>
      <c r="AN290" s="13">
        <v>-1.01156013</v>
      </c>
      <c r="AO290" s="13">
        <v>-1.91206414</v>
      </c>
      <c r="AP290" s="11">
        <v>-1.164874462</v>
      </c>
      <c r="AQ290" s="11">
        <v>-0.862120731</v>
      </c>
      <c r="AR290" s="11">
        <v>-1.116087054</v>
      </c>
      <c r="AS290" s="13">
        <v>105.0</v>
      </c>
      <c r="AT290" s="13">
        <v>669.0</v>
      </c>
      <c r="AU290" s="13">
        <v>246.0</v>
      </c>
      <c r="AV290" s="15">
        <v>197.0</v>
      </c>
      <c r="AW290" s="15">
        <v>0.798</v>
      </c>
    </row>
    <row r="291">
      <c r="A291" s="13" t="s">
        <v>121</v>
      </c>
      <c r="B291" s="13">
        <v>27.0</v>
      </c>
      <c r="C291" s="13">
        <v>14.0</v>
      </c>
      <c r="D291" s="13">
        <v>13.0</v>
      </c>
      <c r="E291" s="13">
        <v>0.519</v>
      </c>
      <c r="F291" s="13">
        <v>9.2</v>
      </c>
      <c r="G291" s="13">
        <v>9.05</v>
      </c>
      <c r="H291" s="13">
        <v>10.0</v>
      </c>
      <c r="I291" s="13">
        <v>10.0</v>
      </c>
      <c r="J291" s="13">
        <v>5.0</v>
      </c>
      <c r="K291" s="13">
        <v>4.0</v>
      </c>
      <c r="L291" s="13">
        <v>6.0</v>
      </c>
      <c r="M291" s="13">
        <v>6.0</v>
      </c>
      <c r="N291" s="13">
        <v>1883.0</v>
      </c>
      <c r="O291" s="13">
        <v>1879.0</v>
      </c>
      <c r="P291" s="13">
        <v>69.7407407</v>
      </c>
      <c r="Q291" s="13">
        <v>69.6</v>
      </c>
      <c r="R291" s="13">
        <v>1100.0</v>
      </c>
      <c r="S291" s="13">
        <v>678.0</v>
      </c>
      <c r="T291" s="13">
        <v>0.46</v>
      </c>
      <c r="U291" s="13">
        <v>1461.0</v>
      </c>
      <c r="V291" s="13">
        <v>533.0</v>
      </c>
      <c r="W291" s="13">
        <v>1010.0</v>
      </c>
      <c r="X291" s="13">
        <v>145.0</v>
      </c>
      <c r="Y291" s="13">
        <v>451.0</v>
      </c>
      <c r="Z291" s="13">
        <v>382.0</v>
      </c>
      <c r="AA291" s="13">
        <v>533.0</v>
      </c>
      <c r="AB291" s="13">
        <v>0.53</v>
      </c>
      <c r="AC291" s="13">
        <v>0.32</v>
      </c>
      <c r="AD291" s="13">
        <v>0.72</v>
      </c>
      <c r="AE291" s="13">
        <v>332.0</v>
      </c>
      <c r="AF291" s="13">
        <v>905.0</v>
      </c>
      <c r="AG291" s="13">
        <v>448.0</v>
      </c>
      <c r="AH291" s="13">
        <v>403.0</v>
      </c>
      <c r="AI291" s="13">
        <v>2397.0</v>
      </c>
      <c r="AJ291" s="11">
        <v>0.786</v>
      </c>
      <c r="AK291" s="13">
        <v>209.0</v>
      </c>
      <c r="AL291" s="14">
        <v>388.0</v>
      </c>
      <c r="AM291" s="13">
        <v>-1.10801806</v>
      </c>
      <c r="AN291" s="13">
        <v>-0.94477698</v>
      </c>
      <c r="AO291" s="13">
        <v>-1.8283846</v>
      </c>
      <c r="AP291" s="11">
        <v>-1.023074301</v>
      </c>
      <c r="AQ291" s="11">
        <v>-0.84776731</v>
      </c>
      <c r="AR291" s="11">
        <v>-1.22864522</v>
      </c>
      <c r="AS291" s="13">
        <v>92.0</v>
      </c>
      <c r="AT291" s="13">
        <v>696.0</v>
      </c>
      <c r="AU291" s="13">
        <v>191.0</v>
      </c>
      <c r="AV291" s="15">
        <v>197.0</v>
      </c>
      <c r="AW291" s="15">
        <v>0.773</v>
      </c>
    </row>
    <row r="292">
      <c r="A292" s="13" t="s">
        <v>52</v>
      </c>
      <c r="B292" s="13">
        <v>21.0</v>
      </c>
      <c r="C292" s="13">
        <v>16.0</v>
      </c>
      <c r="D292" s="13">
        <v>5.0</v>
      </c>
      <c r="E292" s="13">
        <v>0.762</v>
      </c>
      <c r="F292" s="13">
        <v>-1.58</v>
      </c>
      <c r="G292" s="13">
        <v>-8.42</v>
      </c>
      <c r="H292" s="13">
        <v>13.0</v>
      </c>
      <c r="I292" s="13">
        <v>3.0</v>
      </c>
      <c r="J292" s="13">
        <v>10.0</v>
      </c>
      <c r="K292" s="13">
        <v>1.0</v>
      </c>
      <c r="L292" s="13">
        <v>6.0</v>
      </c>
      <c r="M292" s="13">
        <v>4.0</v>
      </c>
      <c r="N292" s="13">
        <v>1686.0</v>
      </c>
      <c r="O292" s="13">
        <v>1484.0</v>
      </c>
      <c r="P292" s="13">
        <v>80.2857143</v>
      </c>
      <c r="Q292" s="13">
        <v>70.7</v>
      </c>
      <c r="R292" s="13">
        <v>850.0</v>
      </c>
      <c r="S292" s="13">
        <v>622.0</v>
      </c>
      <c r="T292" s="13">
        <v>0.52</v>
      </c>
      <c r="U292" s="13">
        <v>1195.0</v>
      </c>
      <c r="V292" s="13">
        <v>522.0</v>
      </c>
      <c r="W292" s="13">
        <v>898.0</v>
      </c>
      <c r="X292" s="13">
        <v>100.0</v>
      </c>
      <c r="Y292" s="13">
        <v>297.0</v>
      </c>
      <c r="Z292" s="13">
        <v>342.0</v>
      </c>
      <c r="AA292" s="13">
        <v>503.0</v>
      </c>
      <c r="AB292" s="13">
        <v>0.58</v>
      </c>
      <c r="AC292" s="13">
        <v>0.34</v>
      </c>
      <c r="AD292" s="13">
        <v>0.68</v>
      </c>
      <c r="AE292" s="13">
        <v>331.0</v>
      </c>
      <c r="AF292" s="13">
        <v>749.0</v>
      </c>
      <c r="AG292" s="13">
        <v>419.0</v>
      </c>
      <c r="AH292" s="13">
        <v>348.0</v>
      </c>
      <c r="AI292" s="13">
        <v>2046.0</v>
      </c>
      <c r="AJ292" s="11">
        <v>0.824</v>
      </c>
      <c r="AK292" s="13">
        <v>243.0</v>
      </c>
      <c r="AL292" s="14">
        <v>381.0</v>
      </c>
      <c r="AM292" s="13">
        <v>-1.22049266</v>
      </c>
      <c r="AN292" s="13">
        <v>-0.98942161</v>
      </c>
      <c r="AO292" s="13">
        <v>-1.73456078</v>
      </c>
      <c r="AP292" s="11">
        <v>-1.090307389</v>
      </c>
      <c r="AQ292" s="11">
        <v>-0.847426548</v>
      </c>
      <c r="AR292" s="11">
        <v>-1.224310233</v>
      </c>
      <c r="AS292" s="13">
        <v>73.0</v>
      </c>
      <c r="AT292" s="13">
        <v>506.0</v>
      </c>
      <c r="AU292" s="13">
        <v>199.0</v>
      </c>
      <c r="AV292" s="15">
        <v>182.0</v>
      </c>
      <c r="AW292" s="15">
        <v>0.749</v>
      </c>
    </row>
    <row r="293">
      <c r="A293" s="13" t="s">
        <v>235</v>
      </c>
      <c r="B293" s="13">
        <v>25.0</v>
      </c>
      <c r="C293" s="13">
        <v>11.0</v>
      </c>
      <c r="D293" s="13">
        <v>14.0</v>
      </c>
      <c r="E293" s="13">
        <v>0.44</v>
      </c>
      <c r="F293" s="13">
        <v>-7.7</v>
      </c>
      <c r="G293" s="13">
        <v>-4.88</v>
      </c>
      <c r="H293" s="13">
        <v>7.0</v>
      </c>
      <c r="I293" s="13">
        <v>9.0</v>
      </c>
      <c r="J293" s="13">
        <v>7.0</v>
      </c>
      <c r="K293" s="13">
        <v>5.0</v>
      </c>
      <c r="L293" s="13">
        <v>3.0</v>
      </c>
      <c r="M293" s="13">
        <v>8.0</v>
      </c>
      <c r="N293" s="13">
        <v>1800.0</v>
      </c>
      <c r="O293" s="13">
        <v>1767.0</v>
      </c>
      <c r="P293" s="13">
        <v>72.0</v>
      </c>
      <c r="Q293" s="13">
        <v>70.7</v>
      </c>
      <c r="R293" s="13">
        <v>1005.0</v>
      </c>
      <c r="S293" s="13">
        <v>642.0</v>
      </c>
      <c r="T293" s="13">
        <v>0.44</v>
      </c>
      <c r="U293" s="13">
        <v>1470.0</v>
      </c>
      <c r="V293" s="13">
        <v>406.0</v>
      </c>
      <c r="W293" s="13">
        <v>848.0</v>
      </c>
      <c r="X293" s="13">
        <v>236.0</v>
      </c>
      <c r="Y293" s="13">
        <v>622.0</v>
      </c>
      <c r="Z293" s="13">
        <v>280.0</v>
      </c>
      <c r="AA293" s="13">
        <v>401.0</v>
      </c>
      <c r="AB293" s="13">
        <v>0.48</v>
      </c>
      <c r="AC293" s="13">
        <v>0.38</v>
      </c>
      <c r="AD293" s="13">
        <v>0.7</v>
      </c>
      <c r="AE293" s="13">
        <v>351.0</v>
      </c>
      <c r="AF293" s="13">
        <v>870.0</v>
      </c>
      <c r="AG293" s="13">
        <v>404.0</v>
      </c>
      <c r="AH293" s="13">
        <v>331.0</v>
      </c>
      <c r="AI293" s="13">
        <v>2202.0</v>
      </c>
      <c r="AJ293" s="11">
        <v>0.817</v>
      </c>
      <c r="AK293" s="13">
        <v>259.0</v>
      </c>
      <c r="AL293" s="14">
        <v>325.0</v>
      </c>
      <c r="AM293" s="13">
        <v>-1.0052433</v>
      </c>
      <c r="AN293" s="13">
        <v>-1.11496044</v>
      </c>
      <c r="AO293" s="13">
        <v>-1.78133278</v>
      </c>
      <c r="AP293" s="11">
        <v>-1.126623448</v>
      </c>
      <c r="AQ293" s="11">
        <v>-0.888453643</v>
      </c>
      <c r="AR293" s="11">
        <v>-1.164872304</v>
      </c>
      <c r="AS293" s="13">
        <v>68.0</v>
      </c>
      <c r="AT293" s="13">
        <v>611.0</v>
      </c>
      <c r="AU293" s="13">
        <v>178.0</v>
      </c>
      <c r="AV293" s="15">
        <v>147.0</v>
      </c>
      <c r="AW293" s="15">
        <v>0.82</v>
      </c>
    </row>
    <row r="294">
      <c r="A294" s="13" t="s">
        <v>248</v>
      </c>
      <c r="B294" s="13">
        <v>23.0</v>
      </c>
      <c r="C294" s="13">
        <v>9.0</v>
      </c>
      <c r="D294" s="13">
        <v>14.0</v>
      </c>
      <c r="E294" s="13">
        <v>0.391</v>
      </c>
      <c r="F294" s="13">
        <v>-5.74</v>
      </c>
      <c r="G294" s="13">
        <v>-4.33</v>
      </c>
      <c r="H294" s="13">
        <v>7.0</v>
      </c>
      <c r="I294" s="13">
        <v>9.0</v>
      </c>
      <c r="J294" s="13">
        <v>5.0</v>
      </c>
      <c r="K294" s="13">
        <v>5.0</v>
      </c>
      <c r="L294" s="13">
        <v>4.0</v>
      </c>
      <c r="M294" s="13">
        <v>8.0</v>
      </c>
      <c r="N294" s="13">
        <v>1522.0</v>
      </c>
      <c r="O294" s="13">
        <v>1509.0</v>
      </c>
      <c r="P294" s="13">
        <v>66.173913</v>
      </c>
      <c r="Q294" s="13">
        <v>65.6</v>
      </c>
      <c r="R294" s="13">
        <v>930.0</v>
      </c>
      <c r="S294" s="13">
        <v>543.0</v>
      </c>
      <c r="T294" s="13">
        <v>0.41</v>
      </c>
      <c r="U294" s="13">
        <v>1318.0</v>
      </c>
      <c r="V294" s="13">
        <v>403.0</v>
      </c>
      <c r="W294" s="13">
        <v>845.0</v>
      </c>
      <c r="X294" s="13">
        <v>140.0</v>
      </c>
      <c r="Y294" s="13">
        <v>473.0</v>
      </c>
      <c r="Z294" s="13">
        <v>296.0</v>
      </c>
      <c r="AA294" s="13">
        <v>434.0</v>
      </c>
      <c r="AB294" s="13">
        <v>0.48</v>
      </c>
      <c r="AC294" s="13">
        <v>0.3</v>
      </c>
      <c r="AD294" s="13">
        <v>0.68</v>
      </c>
      <c r="AE294" s="13">
        <v>278.0</v>
      </c>
      <c r="AF294" s="13">
        <v>875.0</v>
      </c>
      <c r="AG294" s="13">
        <v>387.0</v>
      </c>
      <c r="AH294" s="13">
        <v>318.0</v>
      </c>
      <c r="AI294" s="13">
        <v>2070.0</v>
      </c>
      <c r="AJ294" s="11">
        <v>0.735</v>
      </c>
      <c r="AK294" s="13">
        <v>262.0</v>
      </c>
      <c r="AL294" s="14">
        <v>305.0</v>
      </c>
      <c r="AM294" s="13">
        <v>-1.00135793</v>
      </c>
      <c r="AN294" s="13">
        <v>-0.86977062</v>
      </c>
      <c r="AO294" s="13">
        <v>-1.73993643</v>
      </c>
      <c r="AP294" s="11">
        <v>-0.998855967</v>
      </c>
      <c r="AQ294" s="11">
        <v>-0.837966313</v>
      </c>
      <c r="AR294" s="11">
        <v>-1.146765481</v>
      </c>
      <c r="AS294" s="13">
        <v>114.0</v>
      </c>
      <c r="AT294" s="13">
        <v>613.0</v>
      </c>
      <c r="AU294" s="13">
        <v>129.0</v>
      </c>
      <c r="AV294" s="15">
        <v>176.0</v>
      </c>
      <c r="AW294" s="15">
        <v>0.755</v>
      </c>
    </row>
    <row r="295">
      <c r="A295" s="13" t="s">
        <v>83</v>
      </c>
      <c r="B295" s="13">
        <v>27.0</v>
      </c>
      <c r="C295" s="13">
        <v>18.0</v>
      </c>
      <c r="D295" s="13">
        <v>9.0</v>
      </c>
      <c r="E295" s="13">
        <v>0.667</v>
      </c>
      <c r="F295" s="13">
        <v>13.92</v>
      </c>
      <c r="G295" s="13">
        <v>8.47</v>
      </c>
      <c r="H295" s="13">
        <v>9.0</v>
      </c>
      <c r="I295" s="13">
        <v>7.0</v>
      </c>
      <c r="J295" s="13">
        <v>13.0</v>
      </c>
      <c r="K295" s="13">
        <v>1.0</v>
      </c>
      <c r="L295" s="13">
        <v>2.0</v>
      </c>
      <c r="M295" s="13">
        <v>7.0</v>
      </c>
      <c r="N295" s="13">
        <v>2049.0</v>
      </c>
      <c r="O295" s="13">
        <v>1902.0</v>
      </c>
      <c r="P295" s="13">
        <v>75.8888889</v>
      </c>
      <c r="Q295" s="13">
        <v>70.4</v>
      </c>
      <c r="R295" s="13">
        <v>1085.0</v>
      </c>
      <c r="S295" s="13">
        <v>729.0</v>
      </c>
      <c r="T295" s="13">
        <v>0.45</v>
      </c>
      <c r="U295" s="13">
        <v>1632.0</v>
      </c>
      <c r="V295" s="13">
        <v>497.0</v>
      </c>
      <c r="W295" s="13">
        <v>975.0</v>
      </c>
      <c r="X295" s="13">
        <v>232.0</v>
      </c>
      <c r="Y295" s="13">
        <v>657.0</v>
      </c>
      <c r="Z295" s="13">
        <v>359.0</v>
      </c>
      <c r="AA295" s="13">
        <v>459.0</v>
      </c>
      <c r="AB295" s="13">
        <v>0.51</v>
      </c>
      <c r="AC295" s="13">
        <v>0.35</v>
      </c>
      <c r="AD295" s="13">
        <v>0.78</v>
      </c>
      <c r="AE295" s="13">
        <v>414.0</v>
      </c>
      <c r="AF295" s="13">
        <v>959.0</v>
      </c>
      <c r="AG295" s="13">
        <v>392.0</v>
      </c>
      <c r="AH295" s="13">
        <v>306.0</v>
      </c>
      <c r="AI295" s="13">
        <v>2397.0</v>
      </c>
      <c r="AJ295" s="11">
        <v>0.855</v>
      </c>
      <c r="AK295" s="13">
        <v>281.0</v>
      </c>
      <c r="AL295" s="14">
        <v>383.0</v>
      </c>
      <c r="AM295" s="13">
        <v>-1.07026859</v>
      </c>
      <c r="AN295" s="13">
        <v>-1.03767285</v>
      </c>
      <c r="AO295" s="13">
        <v>-1.99532279</v>
      </c>
      <c r="AP295" s="11">
        <v>-1.05764935</v>
      </c>
      <c r="AQ295" s="11">
        <v>-0.80467138</v>
      </c>
      <c r="AR295" s="11">
        <v>-1.222432726</v>
      </c>
      <c r="AS295" s="13">
        <v>137.0</v>
      </c>
      <c r="AT295" s="13">
        <v>678.0</v>
      </c>
      <c r="AU295" s="13">
        <v>224.0</v>
      </c>
      <c r="AV295" s="15">
        <v>159.0</v>
      </c>
      <c r="AW295" s="15">
        <v>0.777</v>
      </c>
    </row>
    <row r="296">
      <c r="A296" s="13" t="s">
        <v>33</v>
      </c>
      <c r="B296" s="13">
        <v>20.0</v>
      </c>
      <c r="C296" s="13">
        <v>10.0</v>
      </c>
      <c r="D296" s="13">
        <v>10.0</v>
      </c>
      <c r="E296" s="13">
        <v>0.5</v>
      </c>
      <c r="F296" s="13">
        <v>-7.52</v>
      </c>
      <c r="G296" s="13">
        <v>-3.26</v>
      </c>
      <c r="H296" s="13">
        <v>5.0</v>
      </c>
      <c r="I296" s="13">
        <v>7.0</v>
      </c>
      <c r="J296" s="13">
        <v>6.0</v>
      </c>
      <c r="K296" s="13">
        <v>3.0</v>
      </c>
      <c r="L296" s="13">
        <v>4.0</v>
      </c>
      <c r="M296" s="13">
        <v>7.0</v>
      </c>
      <c r="N296" s="13">
        <v>1467.0</v>
      </c>
      <c r="O296" s="13">
        <v>1246.0</v>
      </c>
      <c r="P296" s="13">
        <v>73.35</v>
      </c>
      <c r="Q296" s="13">
        <v>62.3</v>
      </c>
      <c r="R296" s="13">
        <v>800.0</v>
      </c>
      <c r="S296" s="13">
        <v>530.0</v>
      </c>
      <c r="T296" s="13">
        <v>0.47</v>
      </c>
      <c r="U296" s="13">
        <v>1129.0</v>
      </c>
      <c r="V296" s="13">
        <v>420.0</v>
      </c>
      <c r="W296" s="13">
        <v>838.0</v>
      </c>
      <c r="X296" s="13">
        <v>110.0</v>
      </c>
      <c r="Y296" s="13">
        <v>291.0</v>
      </c>
      <c r="Z296" s="13">
        <v>297.0</v>
      </c>
      <c r="AA296" s="13">
        <v>412.0</v>
      </c>
      <c r="AB296" s="13">
        <v>0.5</v>
      </c>
      <c r="AC296" s="13">
        <v>0.38</v>
      </c>
      <c r="AD296" s="13">
        <v>0.72</v>
      </c>
      <c r="AE296" s="13">
        <v>294.0</v>
      </c>
      <c r="AF296" s="13">
        <v>639.0</v>
      </c>
      <c r="AG296" s="13">
        <v>391.0</v>
      </c>
      <c r="AH296" s="13">
        <v>231.0</v>
      </c>
      <c r="AI296" s="13">
        <v>1772.0</v>
      </c>
      <c r="AJ296" s="11">
        <v>0.828</v>
      </c>
      <c r="AK296" s="13">
        <v>170.0</v>
      </c>
      <c r="AL296" s="14">
        <v>389.0</v>
      </c>
      <c r="AM296" s="13">
        <v>-1.05231625</v>
      </c>
      <c r="AN296" s="13">
        <v>-1.11080426</v>
      </c>
      <c r="AO296" s="13">
        <v>-1.83903771</v>
      </c>
      <c r="AP296" s="11">
        <v>-0.992924605</v>
      </c>
      <c r="AQ296" s="11">
        <v>-0.870775971</v>
      </c>
      <c r="AR296" s="11">
        <v>-1.174471451</v>
      </c>
      <c r="AS296" s="13">
        <v>53.0</v>
      </c>
      <c r="AT296" s="13">
        <v>469.0</v>
      </c>
      <c r="AU296" s="13">
        <v>209.0</v>
      </c>
      <c r="AV296" s="15">
        <v>180.0</v>
      </c>
      <c r="AW296" s="15">
        <v>0.699</v>
      </c>
    </row>
    <row r="297">
      <c r="A297" s="13" t="s">
        <v>247</v>
      </c>
      <c r="B297" s="13">
        <v>16.0</v>
      </c>
      <c r="C297" s="13">
        <v>5.0</v>
      </c>
      <c r="D297" s="13">
        <v>11.0</v>
      </c>
      <c r="E297" s="13">
        <v>0.313</v>
      </c>
      <c r="F297" s="13">
        <v>2.6</v>
      </c>
      <c r="G297" s="13">
        <v>5.6</v>
      </c>
      <c r="H297" s="13">
        <v>4.0</v>
      </c>
      <c r="I297" s="13">
        <v>10.0</v>
      </c>
      <c r="J297" s="13">
        <v>3.0</v>
      </c>
      <c r="K297" s="13">
        <v>5.0</v>
      </c>
      <c r="L297" s="13">
        <v>2.0</v>
      </c>
      <c r="M297" s="13">
        <v>5.0</v>
      </c>
      <c r="N297" s="13">
        <v>1053.0</v>
      </c>
      <c r="O297" s="13">
        <v>1101.0</v>
      </c>
      <c r="P297" s="13">
        <v>65.8125</v>
      </c>
      <c r="Q297" s="13">
        <v>68.8</v>
      </c>
      <c r="R297" s="13">
        <v>640.0</v>
      </c>
      <c r="S297" s="13">
        <v>348.0</v>
      </c>
      <c r="T297" s="13">
        <v>0.4</v>
      </c>
      <c r="U297" s="13">
        <v>868.0</v>
      </c>
      <c r="V297" s="13">
        <v>233.0</v>
      </c>
      <c r="W297" s="13">
        <v>532.0</v>
      </c>
      <c r="X297" s="13">
        <v>115.0</v>
      </c>
      <c r="Y297" s="13">
        <v>336.0</v>
      </c>
      <c r="Z297" s="13">
        <v>242.0</v>
      </c>
      <c r="AA297" s="13">
        <v>338.0</v>
      </c>
      <c r="AB297" s="13">
        <v>0.44</v>
      </c>
      <c r="AC297" s="13">
        <v>0.34</v>
      </c>
      <c r="AD297" s="13">
        <v>0.72</v>
      </c>
      <c r="AE297" s="13">
        <v>214.0</v>
      </c>
      <c r="AF297" s="13">
        <v>580.0</v>
      </c>
      <c r="AG297" s="13">
        <v>281.0</v>
      </c>
      <c r="AH297" s="13">
        <v>213.0</v>
      </c>
      <c r="AI297" s="13">
        <v>1419.0</v>
      </c>
      <c r="AJ297" s="11">
        <v>0.742</v>
      </c>
      <c r="AK297" s="13">
        <v>148.0</v>
      </c>
      <c r="AL297" s="14">
        <v>175.0</v>
      </c>
      <c r="AM297" s="13">
        <v>-0.91957106</v>
      </c>
      <c r="AN297" s="13">
        <v>-1.00576473</v>
      </c>
      <c r="AO297" s="13">
        <v>-1.8265437</v>
      </c>
      <c r="AP297" s="11">
        <v>-0.977958724</v>
      </c>
      <c r="AQ297" s="11">
        <v>-0.864627099</v>
      </c>
      <c r="AR297" s="11">
        <v>-1.140486894</v>
      </c>
      <c r="AS297" s="13">
        <v>39.0</v>
      </c>
      <c r="AT297" s="13">
        <v>432.0</v>
      </c>
      <c r="AU297" s="13">
        <v>67.0</v>
      </c>
      <c r="AV297" s="15">
        <v>108.0</v>
      </c>
      <c r="AW297" s="15">
        <v>0.776</v>
      </c>
    </row>
    <row r="298">
      <c r="A298" s="13" t="s">
        <v>351</v>
      </c>
      <c r="B298" s="13">
        <v>24.0</v>
      </c>
      <c r="C298" s="13">
        <v>8.0</v>
      </c>
      <c r="D298" s="13">
        <v>16.0</v>
      </c>
      <c r="E298" s="13">
        <v>0.333</v>
      </c>
      <c r="F298" s="13">
        <v>-19.2</v>
      </c>
      <c r="G298" s="13">
        <v>-5.68</v>
      </c>
      <c r="H298" s="13">
        <v>6.0</v>
      </c>
      <c r="I298" s="13">
        <v>14.0</v>
      </c>
      <c r="J298" s="13">
        <v>6.0</v>
      </c>
      <c r="K298" s="13">
        <v>7.0</v>
      </c>
      <c r="L298" s="13">
        <v>2.0</v>
      </c>
      <c r="M298" s="13">
        <v>9.0</v>
      </c>
      <c r="N298" s="13">
        <v>1571.0</v>
      </c>
      <c r="O298" s="13">
        <v>1847.0</v>
      </c>
      <c r="P298" s="13">
        <v>65.4583333</v>
      </c>
      <c r="Q298" s="13">
        <v>77.0</v>
      </c>
      <c r="R298" s="13">
        <v>970.0</v>
      </c>
      <c r="S298" s="13">
        <v>556.0</v>
      </c>
      <c r="T298" s="13">
        <v>0.4</v>
      </c>
      <c r="U298" s="13">
        <v>1393.0</v>
      </c>
      <c r="V298" s="13">
        <v>391.0</v>
      </c>
      <c r="W298" s="13">
        <v>898.0</v>
      </c>
      <c r="X298" s="13">
        <v>165.0</v>
      </c>
      <c r="Y298" s="13">
        <v>495.0</v>
      </c>
      <c r="Z298" s="13">
        <v>294.0</v>
      </c>
      <c r="AA298" s="13">
        <v>409.0</v>
      </c>
      <c r="AB298" s="13">
        <v>0.44</v>
      </c>
      <c r="AC298" s="13">
        <v>0.33</v>
      </c>
      <c r="AD298" s="13">
        <v>0.72</v>
      </c>
      <c r="AE298" s="13">
        <v>289.0</v>
      </c>
      <c r="AF298" s="13">
        <v>775.0</v>
      </c>
      <c r="AG298" s="13">
        <v>429.0</v>
      </c>
      <c r="AH298" s="13">
        <v>343.0</v>
      </c>
      <c r="AI298" s="13">
        <v>2145.0</v>
      </c>
      <c r="AJ298" s="11">
        <v>0.732</v>
      </c>
      <c r="AK298" s="13">
        <v>260.0</v>
      </c>
      <c r="AL298" s="14">
        <v>348.0</v>
      </c>
      <c r="AM298" s="13">
        <v>-0.91420044</v>
      </c>
      <c r="AN298" s="13">
        <v>-0.97952739</v>
      </c>
      <c r="AO298" s="13">
        <v>-1.83381459</v>
      </c>
      <c r="AP298" s="11">
        <v>-1.241770586</v>
      </c>
      <c r="AQ298" s="11">
        <v>-0.929506027</v>
      </c>
      <c r="AR298" s="11">
        <v>-1.146940266</v>
      </c>
      <c r="AS298" s="13">
        <v>62.0</v>
      </c>
      <c r="AT298" s="13">
        <v>515.0</v>
      </c>
      <c r="AU298" s="13">
        <v>172.0</v>
      </c>
      <c r="AV298" s="15">
        <v>176.0</v>
      </c>
      <c r="AW298" s="15">
        <v>0.849</v>
      </c>
    </row>
    <row r="299">
      <c r="A299" s="13" t="s">
        <v>257</v>
      </c>
      <c r="B299" s="13">
        <v>23.0</v>
      </c>
      <c r="C299" s="13">
        <v>4.0</v>
      </c>
      <c r="D299" s="13">
        <v>19.0</v>
      </c>
      <c r="E299" s="13">
        <v>0.174</v>
      </c>
      <c r="F299" s="13">
        <v>-13.9</v>
      </c>
      <c r="G299" s="13">
        <v>-7.01</v>
      </c>
      <c r="H299" s="13">
        <v>3.0</v>
      </c>
      <c r="I299" s="13">
        <v>17.0</v>
      </c>
      <c r="J299" s="13">
        <v>4.0</v>
      </c>
      <c r="K299" s="13">
        <v>8.0</v>
      </c>
      <c r="L299" s="13">
        <v>0.0</v>
      </c>
      <c r="M299" s="13">
        <v>11.0</v>
      </c>
      <c r="N299" s="13">
        <v>1573.0</v>
      </c>
      <c r="O299" s="13">
        <v>1702.0</v>
      </c>
      <c r="P299" s="13">
        <v>68.3913043</v>
      </c>
      <c r="Q299" s="13">
        <v>74.0</v>
      </c>
      <c r="R299" s="13">
        <v>930.0</v>
      </c>
      <c r="S299" s="13">
        <v>568.0</v>
      </c>
      <c r="T299" s="13">
        <v>0.42</v>
      </c>
      <c r="U299" s="13">
        <v>1342.0</v>
      </c>
      <c r="V299" s="13">
        <v>430.0</v>
      </c>
      <c r="W299" s="13">
        <v>862.0</v>
      </c>
      <c r="X299" s="13">
        <v>138.0</v>
      </c>
      <c r="Y299" s="13">
        <v>480.0</v>
      </c>
      <c r="Z299" s="13">
        <v>299.0</v>
      </c>
      <c r="AA299" s="13">
        <v>438.0</v>
      </c>
      <c r="AB299" s="13">
        <v>0.5</v>
      </c>
      <c r="AC299" s="13">
        <v>0.29</v>
      </c>
      <c r="AD299" s="13">
        <v>0.68</v>
      </c>
      <c r="AE299" s="13">
        <v>268.0</v>
      </c>
      <c r="AF299" s="13">
        <v>775.0</v>
      </c>
      <c r="AG299" s="13">
        <v>478.0</v>
      </c>
      <c r="AH299" s="13">
        <v>353.0</v>
      </c>
      <c r="AI299" s="13">
        <v>2133.0</v>
      </c>
      <c r="AJ299" s="11">
        <v>0.737</v>
      </c>
      <c r="AK299" s="13">
        <v>215.0</v>
      </c>
      <c r="AL299" s="14">
        <v>374.0</v>
      </c>
      <c r="AM299" s="13">
        <v>-1.04737498</v>
      </c>
      <c r="AN299" s="13">
        <v>-0.84484238</v>
      </c>
      <c r="AO299" s="13">
        <v>-1.74152005</v>
      </c>
      <c r="AP299" s="11">
        <v>-1.105152314</v>
      </c>
      <c r="AQ299" s="11">
        <v>-0.857167536</v>
      </c>
      <c r="AR299" s="11">
        <v>-1.146735089</v>
      </c>
      <c r="AS299" s="13">
        <v>73.0</v>
      </c>
      <c r="AT299" s="13">
        <v>560.0</v>
      </c>
      <c r="AU299" s="13">
        <v>170.0</v>
      </c>
      <c r="AV299" s="15">
        <v>204.0</v>
      </c>
      <c r="AW299" s="15">
        <v>0.765</v>
      </c>
    </row>
    <row r="300">
      <c r="A300" s="13" t="s">
        <v>332</v>
      </c>
      <c r="B300" s="13">
        <v>27.0</v>
      </c>
      <c r="C300" s="13">
        <v>5.0</v>
      </c>
      <c r="D300" s="13">
        <v>22.0</v>
      </c>
      <c r="E300" s="13">
        <v>0.185</v>
      </c>
      <c r="F300" s="13">
        <v>-13.9</v>
      </c>
      <c r="G300" s="13">
        <v>-3.61</v>
      </c>
      <c r="H300" s="13">
        <v>5.0</v>
      </c>
      <c r="I300" s="13">
        <v>15.0</v>
      </c>
      <c r="J300" s="13">
        <v>5.0</v>
      </c>
      <c r="K300" s="13">
        <v>6.0</v>
      </c>
      <c r="L300" s="13">
        <v>0.0</v>
      </c>
      <c r="M300" s="13">
        <v>16.0</v>
      </c>
      <c r="N300" s="13">
        <v>1797.0</v>
      </c>
      <c r="O300" s="13">
        <v>2075.0</v>
      </c>
      <c r="P300" s="13">
        <v>66.5555556</v>
      </c>
      <c r="Q300" s="13">
        <v>76.9</v>
      </c>
      <c r="R300" s="13">
        <v>1085.0</v>
      </c>
      <c r="S300" s="13">
        <v>656.0</v>
      </c>
      <c r="T300" s="13">
        <v>0.43</v>
      </c>
      <c r="U300" s="13">
        <v>1517.0</v>
      </c>
      <c r="V300" s="13">
        <v>448.0</v>
      </c>
      <c r="W300" s="13">
        <v>869.0</v>
      </c>
      <c r="X300" s="13">
        <v>208.0</v>
      </c>
      <c r="Y300" s="13">
        <v>648.0</v>
      </c>
      <c r="Z300" s="13">
        <v>277.0</v>
      </c>
      <c r="AA300" s="13">
        <v>410.0</v>
      </c>
      <c r="AB300" s="13">
        <v>0.52</v>
      </c>
      <c r="AC300" s="13">
        <v>0.32</v>
      </c>
      <c r="AD300" s="13">
        <v>0.68</v>
      </c>
      <c r="AE300" s="13">
        <v>380.0</v>
      </c>
      <c r="AF300" s="13">
        <v>908.0</v>
      </c>
      <c r="AG300" s="13">
        <v>430.0</v>
      </c>
      <c r="AH300" s="13">
        <v>430.0</v>
      </c>
      <c r="AI300" s="13">
        <v>2357.0</v>
      </c>
      <c r="AJ300" s="11">
        <v>0.762</v>
      </c>
      <c r="AK300" s="13">
        <v>245.0</v>
      </c>
      <c r="AL300" s="14">
        <v>345.0</v>
      </c>
      <c r="AM300" s="13">
        <v>-1.08242856</v>
      </c>
      <c r="AN300" s="13">
        <v>-0.9432486</v>
      </c>
      <c r="AO300" s="13">
        <v>-1.7235636</v>
      </c>
      <c r="AP300" s="11">
        <v>-1.222382755</v>
      </c>
      <c r="AQ300" s="11">
        <v>-0.891395845</v>
      </c>
      <c r="AR300" s="11">
        <v>-1.156363741</v>
      </c>
      <c r="AS300" s="13">
        <v>62.0</v>
      </c>
      <c r="AT300" s="13">
        <v>663.0</v>
      </c>
      <c r="AU300" s="13">
        <v>176.0</v>
      </c>
      <c r="AV300" s="15">
        <v>169.0</v>
      </c>
      <c r="AW300" s="15">
        <v>0.868</v>
      </c>
    </row>
    <row r="301">
      <c r="A301" s="13" t="s">
        <v>59</v>
      </c>
      <c r="B301" s="13">
        <v>27.0</v>
      </c>
      <c r="C301" s="13">
        <v>18.0</v>
      </c>
      <c r="D301" s="13">
        <v>9.0</v>
      </c>
      <c r="E301" s="13">
        <v>0.667</v>
      </c>
      <c r="F301" s="13">
        <v>16.97</v>
      </c>
      <c r="G301" s="13">
        <v>8.56</v>
      </c>
      <c r="H301" s="13">
        <v>10.0</v>
      </c>
      <c r="I301" s="13">
        <v>7.0</v>
      </c>
      <c r="J301" s="13">
        <v>13.0</v>
      </c>
      <c r="K301" s="13">
        <v>3.0</v>
      </c>
      <c r="L301" s="13">
        <v>4.0</v>
      </c>
      <c r="M301" s="13">
        <v>4.0</v>
      </c>
      <c r="N301" s="13">
        <v>1941.0</v>
      </c>
      <c r="O301" s="13">
        <v>1714.0</v>
      </c>
      <c r="P301" s="13">
        <v>71.8888889</v>
      </c>
      <c r="Q301" s="13">
        <v>63.5</v>
      </c>
      <c r="R301" s="13">
        <v>1080.0</v>
      </c>
      <c r="S301" s="13">
        <v>682.0</v>
      </c>
      <c r="T301" s="13">
        <v>0.44</v>
      </c>
      <c r="U301" s="13">
        <v>1554.0</v>
      </c>
      <c r="V301" s="13">
        <v>504.0</v>
      </c>
      <c r="W301" s="13">
        <v>1016.0</v>
      </c>
      <c r="X301" s="13">
        <v>178.0</v>
      </c>
      <c r="Y301" s="13">
        <v>538.0</v>
      </c>
      <c r="Z301" s="13">
        <v>399.0</v>
      </c>
      <c r="AA301" s="13">
        <v>535.0</v>
      </c>
      <c r="AB301" s="13">
        <v>0.5</v>
      </c>
      <c r="AC301" s="13">
        <v>0.33</v>
      </c>
      <c r="AD301" s="13">
        <v>0.75</v>
      </c>
      <c r="AE301" s="13">
        <v>401.0</v>
      </c>
      <c r="AF301" s="13">
        <v>968.0</v>
      </c>
      <c r="AG301" s="13">
        <v>444.0</v>
      </c>
      <c r="AH301" s="13">
        <v>337.0</v>
      </c>
      <c r="AI301" s="13">
        <v>2426.0</v>
      </c>
      <c r="AJ301" s="11">
        <v>0.8</v>
      </c>
      <c r="AK301" s="13">
        <v>294.0</v>
      </c>
      <c r="AL301" s="14">
        <v>424.0</v>
      </c>
      <c r="AM301" s="13">
        <v>-1.04154451</v>
      </c>
      <c r="AN301" s="13">
        <v>-0.97224466</v>
      </c>
      <c r="AO301" s="13">
        <v>-1.90261324</v>
      </c>
      <c r="AP301" s="11">
        <v>-0.980733986</v>
      </c>
      <c r="AQ301" s="11">
        <v>-0.817499823</v>
      </c>
      <c r="AR301" s="11">
        <v>-1.193634583</v>
      </c>
      <c r="AS301" s="13">
        <v>130.0</v>
      </c>
      <c r="AT301" s="13">
        <v>674.0</v>
      </c>
      <c r="AU301" s="13">
        <v>196.0</v>
      </c>
      <c r="AV301" s="15">
        <v>228.0</v>
      </c>
      <c r="AW301" s="15">
        <v>0.723</v>
      </c>
    </row>
    <row r="302">
      <c r="A302" s="13" t="s">
        <v>272</v>
      </c>
      <c r="B302" s="13">
        <v>24.0</v>
      </c>
      <c r="C302" s="13">
        <v>5.0</v>
      </c>
      <c r="D302" s="13">
        <v>19.0</v>
      </c>
      <c r="E302" s="13">
        <v>0.208</v>
      </c>
      <c r="F302" s="13">
        <v>-16.7</v>
      </c>
      <c r="G302" s="13">
        <v>-6.0</v>
      </c>
      <c r="H302" s="13">
        <v>2.0</v>
      </c>
      <c r="I302" s="13">
        <v>13.0</v>
      </c>
      <c r="J302" s="13">
        <v>4.0</v>
      </c>
      <c r="K302" s="13">
        <v>8.0</v>
      </c>
      <c r="L302" s="13">
        <v>1.0</v>
      </c>
      <c r="M302" s="13">
        <v>10.0</v>
      </c>
      <c r="N302" s="13">
        <v>1554.0</v>
      </c>
      <c r="O302" s="13">
        <v>1716.0</v>
      </c>
      <c r="P302" s="13">
        <v>64.75</v>
      </c>
      <c r="Q302" s="13">
        <v>71.5</v>
      </c>
      <c r="R302" s="13">
        <v>960.0</v>
      </c>
      <c r="S302" s="13">
        <v>542.0</v>
      </c>
      <c r="T302" s="13">
        <v>0.42</v>
      </c>
      <c r="U302" s="13">
        <v>1296.0</v>
      </c>
      <c r="V302" s="13">
        <v>389.0</v>
      </c>
      <c r="W302" s="13">
        <v>832.0</v>
      </c>
      <c r="X302" s="13">
        <v>153.0</v>
      </c>
      <c r="Y302" s="13">
        <v>464.0</v>
      </c>
      <c r="Z302" s="13">
        <v>317.0</v>
      </c>
      <c r="AA302" s="13">
        <v>463.0</v>
      </c>
      <c r="AB302" s="13">
        <v>0.47</v>
      </c>
      <c r="AC302" s="13">
        <v>0.33</v>
      </c>
      <c r="AD302" s="13">
        <v>0.69</v>
      </c>
      <c r="AE302" s="13">
        <v>308.0</v>
      </c>
      <c r="AF302" s="13">
        <v>816.0</v>
      </c>
      <c r="AG302" s="13">
        <v>425.0</v>
      </c>
      <c r="AH302" s="13">
        <v>401.0</v>
      </c>
      <c r="AI302" s="13">
        <v>2160.0</v>
      </c>
      <c r="AJ302" s="11">
        <v>0.719</v>
      </c>
      <c r="AK302" s="13">
        <v>206.0</v>
      </c>
      <c r="AL302" s="14">
        <v>338.0</v>
      </c>
      <c r="AM302" s="13">
        <v>-0.98167398</v>
      </c>
      <c r="AN302" s="13">
        <v>-0.96897214</v>
      </c>
      <c r="AO302" s="13">
        <v>-1.74666522</v>
      </c>
      <c r="AP302" s="11">
        <v>-1.092998293</v>
      </c>
      <c r="AQ302" s="11">
        <v>-0.818740561</v>
      </c>
      <c r="AR302" s="11">
        <v>-1.211928958</v>
      </c>
      <c r="AS302" s="13">
        <v>74.0</v>
      </c>
      <c r="AT302" s="13">
        <v>610.0</v>
      </c>
      <c r="AU302" s="13">
        <v>165.0</v>
      </c>
      <c r="AV302" s="15">
        <v>173.0</v>
      </c>
      <c r="AW302" s="15">
        <v>0.787</v>
      </c>
    </row>
    <row r="303">
      <c r="A303" s="13" t="s">
        <v>293</v>
      </c>
      <c r="B303" s="13">
        <v>18.0</v>
      </c>
      <c r="C303" s="13">
        <v>8.0</v>
      </c>
      <c r="D303" s="13">
        <v>10.0</v>
      </c>
      <c r="E303" s="13">
        <v>0.444</v>
      </c>
      <c r="F303" s="13">
        <v>2.27</v>
      </c>
      <c r="G303" s="13">
        <v>4.93</v>
      </c>
      <c r="H303" s="13">
        <v>2.0</v>
      </c>
      <c r="I303" s="13">
        <v>8.0</v>
      </c>
      <c r="J303" s="13">
        <v>6.0</v>
      </c>
      <c r="K303" s="13">
        <v>4.0</v>
      </c>
      <c r="L303" s="13">
        <v>2.0</v>
      </c>
      <c r="M303" s="13">
        <v>4.0</v>
      </c>
      <c r="N303" s="13">
        <v>1157.0</v>
      </c>
      <c r="O303" s="13">
        <v>1205.0</v>
      </c>
      <c r="P303" s="13">
        <v>64.2777778</v>
      </c>
      <c r="Q303" s="13">
        <v>66.9</v>
      </c>
      <c r="R303" s="13">
        <v>720.0</v>
      </c>
      <c r="S303" s="13">
        <v>401.0</v>
      </c>
      <c r="T303" s="13">
        <v>0.42</v>
      </c>
      <c r="U303" s="13">
        <v>966.0</v>
      </c>
      <c r="V303" s="13">
        <v>284.0</v>
      </c>
      <c r="W303" s="13">
        <v>575.0</v>
      </c>
      <c r="X303" s="13">
        <v>117.0</v>
      </c>
      <c r="Y303" s="13">
        <v>391.0</v>
      </c>
      <c r="Z303" s="13">
        <v>238.0</v>
      </c>
      <c r="AA303" s="13">
        <v>328.0</v>
      </c>
      <c r="AB303" s="13">
        <v>0.49</v>
      </c>
      <c r="AC303" s="13">
        <v>0.3</v>
      </c>
      <c r="AD303" s="13">
        <v>0.73</v>
      </c>
      <c r="AE303" s="13">
        <v>218.0</v>
      </c>
      <c r="AF303" s="13">
        <v>602.0</v>
      </c>
      <c r="AG303" s="13">
        <v>304.0</v>
      </c>
      <c r="AH303" s="13">
        <v>266.0</v>
      </c>
      <c r="AI303" s="13">
        <v>1560.0</v>
      </c>
      <c r="AJ303" s="11">
        <v>0.742</v>
      </c>
      <c r="AK303" s="13">
        <v>198.0</v>
      </c>
      <c r="AL303" s="14">
        <v>271.0</v>
      </c>
      <c r="AM303" s="13">
        <v>-1.03703043</v>
      </c>
      <c r="AN303" s="13">
        <v>-0.87931999</v>
      </c>
      <c r="AO303" s="13">
        <v>-1.85111975</v>
      </c>
      <c r="AP303" s="11">
        <v>-1.200119058</v>
      </c>
      <c r="AQ303" s="11">
        <v>-0.859683283</v>
      </c>
      <c r="AR303" s="11">
        <v>-1.073724236</v>
      </c>
      <c r="AS303" s="13">
        <v>34.0</v>
      </c>
      <c r="AT303" s="13">
        <v>404.0</v>
      </c>
      <c r="AU303" s="13">
        <v>124.0</v>
      </c>
      <c r="AV303" s="15">
        <v>147.0</v>
      </c>
      <c r="AW303" s="15">
        <v>0.796</v>
      </c>
    </row>
    <row r="304">
      <c r="A304" s="13" t="s">
        <v>195</v>
      </c>
      <c r="B304" s="13">
        <v>26.0</v>
      </c>
      <c r="C304" s="13">
        <v>13.0</v>
      </c>
      <c r="D304" s="13">
        <v>13.0</v>
      </c>
      <c r="E304" s="13">
        <v>0.5</v>
      </c>
      <c r="F304" s="13">
        <v>-7.1</v>
      </c>
      <c r="G304" s="13">
        <v>-4.45</v>
      </c>
      <c r="H304" s="13">
        <v>9.0</v>
      </c>
      <c r="I304" s="13">
        <v>8.0</v>
      </c>
      <c r="J304" s="13">
        <v>9.0</v>
      </c>
      <c r="K304" s="13">
        <v>4.0</v>
      </c>
      <c r="L304" s="13">
        <v>3.0</v>
      </c>
      <c r="M304" s="13">
        <v>8.0</v>
      </c>
      <c r="N304" s="13">
        <v>1916.0</v>
      </c>
      <c r="O304" s="13">
        <v>1827.0</v>
      </c>
      <c r="P304" s="13">
        <v>73.6923077</v>
      </c>
      <c r="Q304" s="13">
        <v>70.3</v>
      </c>
      <c r="R304" s="13">
        <v>1045.0</v>
      </c>
      <c r="S304" s="13">
        <v>677.0</v>
      </c>
      <c r="T304" s="13">
        <v>0.41</v>
      </c>
      <c r="U304" s="13">
        <v>1658.0</v>
      </c>
      <c r="V304" s="13">
        <v>442.0</v>
      </c>
      <c r="W304" s="13">
        <v>999.0</v>
      </c>
      <c r="X304" s="13">
        <v>235.0</v>
      </c>
      <c r="Y304" s="13">
        <v>659.0</v>
      </c>
      <c r="Z304" s="13">
        <v>327.0</v>
      </c>
      <c r="AA304" s="13">
        <v>444.0</v>
      </c>
      <c r="AB304" s="13">
        <v>0.44</v>
      </c>
      <c r="AC304" s="13">
        <v>0.36</v>
      </c>
      <c r="AD304" s="13">
        <v>0.74</v>
      </c>
      <c r="AE304" s="13">
        <v>353.0</v>
      </c>
      <c r="AF304" s="13">
        <v>974.0</v>
      </c>
      <c r="AG304" s="13">
        <v>434.0</v>
      </c>
      <c r="AH304" s="13">
        <v>311.0</v>
      </c>
      <c r="AI304" s="13">
        <v>2413.0</v>
      </c>
      <c r="AJ304" s="11">
        <v>0.794</v>
      </c>
      <c r="AK304" s="13">
        <v>303.0</v>
      </c>
      <c r="AL304" s="14">
        <v>383.0</v>
      </c>
      <c r="AM304" s="13">
        <v>-0.92896165</v>
      </c>
      <c r="AN304" s="13">
        <v>-1.04790108</v>
      </c>
      <c r="AO304" s="13">
        <v>-1.87886763</v>
      </c>
      <c r="AP304" s="11">
        <v>-1.004808644</v>
      </c>
      <c r="AQ304" s="11">
        <v>-0.900627759</v>
      </c>
      <c r="AR304" s="11">
        <v>-1.149457015</v>
      </c>
      <c r="AS304" s="13">
        <v>122.0</v>
      </c>
      <c r="AT304" s="13">
        <v>671.0</v>
      </c>
      <c r="AU304" s="13">
        <v>214.0</v>
      </c>
      <c r="AV304" s="15">
        <v>169.0</v>
      </c>
      <c r="AW304" s="15">
        <v>0.766</v>
      </c>
    </row>
    <row r="305">
      <c r="A305" s="13" t="s">
        <v>271</v>
      </c>
      <c r="B305" s="13">
        <v>26.0</v>
      </c>
      <c r="C305" s="13">
        <v>12.0</v>
      </c>
      <c r="D305" s="13">
        <v>14.0</v>
      </c>
      <c r="E305" s="13">
        <v>0.462</v>
      </c>
      <c r="F305" s="13">
        <v>2.68</v>
      </c>
      <c r="G305" s="13">
        <v>7.07</v>
      </c>
      <c r="H305" s="13">
        <v>5.0</v>
      </c>
      <c r="I305" s="13">
        <v>11.0</v>
      </c>
      <c r="J305" s="13">
        <v>6.0</v>
      </c>
      <c r="K305" s="13">
        <v>7.0</v>
      </c>
      <c r="L305" s="13">
        <v>3.0</v>
      </c>
      <c r="M305" s="13">
        <v>6.0</v>
      </c>
      <c r="N305" s="13">
        <v>1738.0</v>
      </c>
      <c r="O305" s="13">
        <v>1852.0</v>
      </c>
      <c r="P305" s="13">
        <v>66.8461538</v>
      </c>
      <c r="Q305" s="13">
        <v>71.2</v>
      </c>
      <c r="R305" s="13">
        <v>1045.0</v>
      </c>
      <c r="S305" s="13">
        <v>625.0</v>
      </c>
      <c r="T305" s="13">
        <v>0.44</v>
      </c>
      <c r="U305" s="13">
        <v>1428.0</v>
      </c>
      <c r="V305" s="13">
        <v>450.0</v>
      </c>
      <c r="W305" s="13">
        <v>910.0</v>
      </c>
      <c r="X305" s="13">
        <v>175.0</v>
      </c>
      <c r="Y305" s="13">
        <v>518.0</v>
      </c>
      <c r="Z305" s="13">
        <v>311.0</v>
      </c>
      <c r="AA305" s="13">
        <v>463.0</v>
      </c>
      <c r="AB305" s="13">
        <v>0.49</v>
      </c>
      <c r="AC305" s="13">
        <v>0.34</v>
      </c>
      <c r="AD305" s="13">
        <v>0.67</v>
      </c>
      <c r="AE305" s="13">
        <v>338.0</v>
      </c>
      <c r="AF305" s="13">
        <v>900.0</v>
      </c>
      <c r="AG305" s="13">
        <v>407.0</v>
      </c>
      <c r="AH305" s="13">
        <v>369.0</v>
      </c>
      <c r="AI305" s="13">
        <v>2260.0</v>
      </c>
      <c r="AJ305" s="11">
        <v>0.769</v>
      </c>
      <c r="AK305" s="13">
        <v>255.0</v>
      </c>
      <c r="AL305" s="14">
        <v>301.0</v>
      </c>
      <c r="AM305" s="13">
        <v>-1.03827435</v>
      </c>
      <c r="AN305" s="13">
        <v>-0.99276425</v>
      </c>
      <c r="AO305" s="13">
        <v>-1.71360531</v>
      </c>
      <c r="AP305" s="11">
        <v>-1.112653602</v>
      </c>
      <c r="AQ305" s="11">
        <v>-0.84597499</v>
      </c>
      <c r="AR305" s="11">
        <v>-1.125975665</v>
      </c>
      <c r="AS305" s="13">
        <v>91.0</v>
      </c>
      <c r="AT305" s="13">
        <v>645.0</v>
      </c>
      <c r="AU305" s="13">
        <v>157.0</v>
      </c>
      <c r="AV305" s="15">
        <v>144.0</v>
      </c>
      <c r="AW305" s="15">
        <v>0.815</v>
      </c>
    </row>
    <row r="306">
      <c r="A306" s="13" t="s">
        <v>215</v>
      </c>
      <c r="B306" s="13">
        <v>24.0</v>
      </c>
      <c r="C306" s="13">
        <v>12.0</v>
      </c>
      <c r="D306" s="13">
        <v>12.0</v>
      </c>
      <c r="E306" s="13">
        <v>0.5</v>
      </c>
      <c r="F306" s="13">
        <v>1.21</v>
      </c>
      <c r="G306" s="13">
        <v>1.4</v>
      </c>
      <c r="H306" s="13">
        <v>8.0</v>
      </c>
      <c r="I306" s="13">
        <v>8.0</v>
      </c>
      <c r="J306" s="13">
        <v>10.0</v>
      </c>
      <c r="K306" s="13">
        <v>2.0</v>
      </c>
      <c r="L306" s="13">
        <v>2.0</v>
      </c>
      <c r="M306" s="13">
        <v>9.0</v>
      </c>
      <c r="N306" s="13">
        <v>1698.0</v>
      </c>
      <c r="O306" s="13">
        <v>1644.0</v>
      </c>
      <c r="P306" s="13">
        <v>70.75</v>
      </c>
      <c r="Q306" s="13">
        <v>68.5</v>
      </c>
      <c r="R306" s="13">
        <v>965.0</v>
      </c>
      <c r="S306" s="13">
        <v>608.0</v>
      </c>
      <c r="T306" s="13">
        <v>0.43</v>
      </c>
      <c r="U306" s="13">
        <v>1432.0</v>
      </c>
      <c r="V306" s="13">
        <v>437.0</v>
      </c>
      <c r="W306" s="13">
        <v>908.0</v>
      </c>
      <c r="X306" s="13">
        <v>171.0</v>
      </c>
      <c r="Y306" s="13">
        <v>524.0</v>
      </c>
      <c r="Z306" s="13">
        <v>311.0</v>
      </c>
      <c r="AA306" s="13">
        <v>416.0</v>
      </c>
      <c r="AB306" s="13">
        <v>0.48</v>
      </c>
      <c r="AC306" s="13">
        <v>0.33</v>
      </c>
      <c r="AD306" s="13">
        <v>0.75</v>
      </c>
      <c r="AE306" s="13">
        <v>285.0</v>
      </c>
      <c r="AF306" s="13">
        <v>828.0</v>
      </c>
      <c r="AG306" s="13">
        <v>421.0</v>
      </c>
      <c r="AH306" s="13">
        <v>262.0</v>
      </c>
      <c r="AI306" s="13">
        <v>2110.0</v>
      </c>
      <c r="AJ306" s="11">
        <v>0.805</v>
      </c>
      <c r="AK306" s="13">
        <v>210.0</v>
      </c>
      <c r="AL306" s="14">
        <v>316.0</v>
      </c>
      <c r="AM306" s="13">
        <v>-1.01050064</v>
      </c>
      <c r="AN306" s="13">
        <v>-0.9589648</v>
      </c>
      <c r="AO306" s="13">
        <v>-1.90720975</v>
      </c>
      <c r="AP306" s="11">
        <v>-1.040397202</v>
      </c>
      <c r="AQ306" s="11">
        <v>-0.86858323</v>
      </c>
      <c r="AR306" s="11">
        <v>-1.168650648</v>
      </c>
      <c r="AS306" s="13">
        <v>67.0</v>
      </c>
      <c r="AT306" s="13">
        <v>618.0</v>
      </c>
      <c r="AU306" s="13">
        <v>150.0</v>
      </c>
      <c r="AV306" s="15">
        <v>166.0</v>
      </c>
      <c r="AW306" s="15">
        <v>0.772</v>
      </c>
    </row>
    <row r="307">
      <c r="A307" s="13" t="s">
        <v>147</v>
      </c>
      <c r="B307" s="13">
        <v>19.0</v>
      </c>
      <c r="C307" s="13">
        <v>9.0</v>
      </c>
      <c r="D307" s="13">
        <v>10.0</v>
      </c>
      <c r="E307" s="13">
        <v>0.474</v>
      </c>
      <c r="F307" s="13">
        <v>-9.75</v>
      </c>
      <c r="G307" s="13">
        <v>-5.35</v>
      </c>
      <c r="H307" s="13">
        <v>2.0</v>
      </c>
      <c r="I307" s="13">
        <v>5.0</v>
      </c>
      <c r="J307" s="13">
        <v>8.0</v>
      </c>
      <c r="K307" s="13">
        <v>3.0</v>
      </c>
      <c r="L307" s="13">
        <v>1.0</v>
      </c>
      <c r="M307" s="13">
        <v>6.0</v>
      </c>
      <c r="N307" s="13">
        <v>1376.0</v>
      </c>
      <c r="O307" s="13">
        <v>1287.0</v>
      </c>
      <c r="P307" s="13">
        <v>72.4210526</v>
      </c>
      <c r="Q307" s="13">
        <v>67.7</v>
      </c>
      <c r="R307" s="13">
        <v>760.0</v>
      </c>
      <c r="S307" s="13">
        <v>476.0</v>
      </c>
      <c r="T307" s="13">
        <v>0.41</v>
      </c>
      <c r="U307" s="13">
        <v>1164.0</v>
      </c>
      <c r="V307" s="13">
        <v>350.0</v>
      </c>
      <c r="W307" s="13">
        <v>735.0</v>
      </c>
      <c r="X307" s="13">
        <v>126.0</v>
      </c>
      <c r="Y307" s="13">
        <v>429.0</v>
      </c>
      <c r="Z307" s="13">
        <v>298.0</v>
      </c>
      <c r="AA307" s="13">
        <v>468.0</v>
      </c>
      <c r="AB307" s="13">
        <v>0.48</v>
      </c>
      <c r="AC307" s="13">
        <v>0.29</v>
      </c>
      <c r="AD307" s="13">
        <v>0.64</v>
      </c>
      <c r="AE307" s="13">
        <v>289.0</v>
      </c>
      <c r="AF307" s="13">
        <v>743.0</v>
      </c>
      <c r="AG307" s="13">
        <v>409.0</v>
      </c>
      <c r="AH307" s="13">
        <v>281.0</v>
      </c>
      <c r="AI307" s="13">
        <v>1913.0</v>
      </c>
      <c r="AJ307" s="11">
        <v>0.719</v>
      </c>
      <c r="AK307" s="13">
        <v>256.0</v>
      </c>
      <c r="AL307" s="14">
        <v>355.0</v>
      </c>
      <c r="AM307" s="13">
        <v>-0.99981975</v>
      </c>
      <c r="AN307" s="13">
        <v>-0.86308008</v>
      </c>
      <c r="AO307" s="13">
        <v>-1.62443303</v>
      </c>
      <c r="AP307" s="11">
        <v>-1.001073341</v>
      </c>
      <c r="AQ307" s="11">
        <v>-0.754919012</v>
      </c>
      <c r="AR307" s="11">
        <v>-1.121919364</v>
      </c>
      <c r="AS307" s="13">
        <v>81.0</v>
      </c>
      <c r="AT307" s="13">
        <v>487.0</v>
      </c>
      <c r="AU307" s="13">
        <v>169.0</v>
      </c>
      <c r="AV307" s="15">
        <v>186.0</v>
      </c>
      <c r="AW307" s="15">
        <v>0.684</v>
      </c>
    </row>
    <row r="308">
      <c r="A308" s="13" t="s">
        <v>123</v>
      </c>
      <c r="B308" s="13">
        <v>26.0</v>
      </c>
      <c r="C308" s="13">
        <v>15.0</v>
      </c>
      <c r="D308" s="13">
        <v>11.0</v>
      </c>
      <c r="E308" s="13">
        <v>0.577</v>
      </c>
      <c r="F308" s="13">
        <v>-1.06</v>
      </c>
      <c r="G308" s="13">
        <v>-0.01</v>
      </c>
      <c r="H308" s="13">
        <v>9.0</v>
      </c>
      <c r="I308" s="13">
        <v>7.0</v>
      </c>
      <c r="J308" s="13">
        <v>12.0</v>
      </c>
      <c r="K308" s="13">
        <v>2.0</v>
      </c>
      <c r="L308" s="13">
        <v>2.0</v>
      </c>
      <c r="M308" s="13">
        <v>8.0</v>
      </c>
      <c r="N308" s="13">
        <v>2050.0</v>
      </c>
      <c r="O308" s="13">
        <v>1906.0</v>
      </c>
      <c r="P308" s="13">
        <v>78.8461538</v>
      </c>
      <c r="Q308" s="13">
        <v>73.3</v>
      </c>
      <c r="R308" s="13">
        <v>1040.0</v>
      </c>
      <c r="S308" s="13">
        <v>768.0</v>
      </c>
      <c r="T308" s="13">
        <v>0.45</v>
      </c>
      <c r="U308" s="13">
        <v>1717.0</v>
      </c>
      <c r="V308" s="13">
        <v>559.0</v>
      </c>
      <c r="W308" s="13">
        <v>1092.0</v>
      </c>
      <c r="X308" s="13">
        <v>209.0</v>
      </c>
      <c r="Y308" s="13">
        <v>625.0</v>
      </c>
      <c r="Z308" s="13">
        <v>305.0</v>
      </c>
      <c r="AA308" s="13">
        <v>401.0</v>
      </c>
      <c r="AB308" s="13">
        <v>0.51</v>
      </c>
      <c r="AC308" s="13">
        <v>0.33</v>
      </c>
      <c r="AD308" s="13">
        <v>0.76</v>
      </c>
      <c r="AE308" s="13">
        <v>383.0</v>
      </c>
      <c r="AF308" s="13">
        <v>1001.0</v>
      </c>
      <c r="AG308" s="13">
        <v>475.0</v>
      </c>
      <c r="AH308" s="13">
        <v>302.0</v>
      </c>
      <c r="AI308" s="13">
        <v>2420.0</v>
      </c>
      <c r="AJ308" s="11">
        <v>0.847</v>
      </c>
      <c r="AK308" s="13">
        <v>300.0</v>
      </c>
      <c r="AL308" s="14">
        <v>361.0</v>
      </c>
      <c r="AM308" s="13">
        <v>-1.07480623</v>
      </c>
      <c r="AN308" s="13">
        <v>-0.98266188</v>
      </c>
      <c r="AO308" s="13">
        <v>-1.94038035</v>
      </c>
      <c r="AP308" s="11">
        <v>-1.038827181</v>
      </c>
      <c r="AQ308" s="11">
        <v>-0.852620876</v>
      </c>
      <c r="AR308" s="11">
        <v>-1.224323143</v>
      </c>
      <c r="AS308" s="13">
        <v>83.0</v>
      </c>
      <c r="AT308" s="13">
        <v>701.0</v>
      </c>
      <c r="AU308" s="13">
        <v>161.0</v>
      </c>
      <c r="AV308" s="15">
        <v>200.0</v>
      </c>
      <c r="AW308" s="15">
        <v>0.78</v>
      </c>
    </row>
    <row r="309">
      <c r="A309" s="13" t="s">
        <v>183</v>
      </c>
      <c r="B309" s="13">
        <v>26.0</v>
      </c>
      <c r="C309" s="13">
        <v>17.0</v>
      </c>
      <c r="D309" s="13">
        <v>9.0</v>
      </c>
      <c r="E309" s="13">
        <v>0.654</v>
      </c>
      <c r="F309" s="13">
        <v>-6.19</v>
      </c>
      <c r="G309" s="13">
        <v>-9.07</v>
      </c>
      <c r="H309" s="13">
        <v>10.0</v>
      </c>
      <c r="I309" s="13">
        <v>3.0</v>
      </c>
      <c r="J309" s="13">
        <v>8.0</v>
      </c>
      <c r="K309" s="13">
        <v>2.0</v>
      </c>
      <c r="L309" s="13">
        <v>5.0</v>
      </c>
      <c r="M309" s="13">
        <v>6.0</v>
      </c>
      <c r="N309" s="13">
        <v>1921.0</v>
      </c>
      <c r="O309" s="13">
        <v>1806.0</v>
      </c>
      <c r="P309" s="13">
        <v>73.8846154</v>
      </c>
      <c r="Q309" s="13">
        <v>69.5</v>
      </c>
      <c r="R309" s="13">
        <v>1045.0</v>
      </c>
      <c r="S309" s="13">
        <v>695.0</v>
      </c>
      <c r="T309" s="13">
        <v>0.44</v>
      </c>
      <c r="U309" s="13">
        <v>1564.0</v>
      </c>
      <c r="V309" s="13">
        <v>578.0</v>
      </c>
      <c r="W309" s="13">
        <v>1140.0</v>
      </c>
      <c r="X309" s="13">
        <v>117.0</v>
      </c>
      <c r="Y309" s="13">
        <v>424.0</v>
      </c>
      <c r="Z309" s="13">
        <v>414.0</v>
      </c>
      <c r="AA309" s="13">
        <v>592.0</v>
      </c>
      <c r="AB309" s="13">
        <v>0.51</v>
      </c>
      <c r="AC309" s="13">
        <v>0.28</v>
      </c>
      <c r="AD309" s="13">
        <v>0.7</v>
      </c>
      <c r="AE309" s="13">
        <v>314.0</v>
      </c>
      <c r="AF309" s="13">
        <v>1064.0</v>
      </c>
      <c r="AG309" s="13">
        <v>465.0</v>
      </c>
      <c r="AH309" s="13">
        <v>399.0</v>
      </c>
      <c r="AI309" s="13">
        <v>2555.0</v>
      </c>
      <c r="AJ309" s="11">
        <v>0.752</v>
      </c>
      <c r="AK309" s="13">
        <v>313.0</v>
      </c>
      <c r="AL309" s="14">
        <v>378.0</v>
      </c>
      <c r="AM309" s="13">
        <v>-1.06454492</v>
      </c>
      <c r="AN309" s="13">
        <v>-0.81088235</v>
      </c>
      <c r="AO309" s="13">
        <v>-1.78406238</v>
      </c>
      <c r="AP309" s="11">
        <v>-1.001298663</v>
      </c>
      <c r="AQ309" s="11">
        <v>-0.781898085</v>
      </c>
      <c r="AR309" s="11">
        <v>-1.146358653</v>
      </c>
      <c r="AS309" s="13">
        <v>115.0</v>
      </c>
      <c r="AT309" s="13">
        <v>751.0</v>
      </c>
      <c r="AU309" s="13">
        <v>182.0</v>
      </c>
      <c r="AV309" s="15">
        <v>196.0</v>
      </c>
      <c r="AW309" s="15">
        <v>0.733</v>
      </c>
    </row>
    <row r="310">
      <c r="A310" s="13" t="s">
        <v>82</v>
      </c>
      <c r="B310" s="13">
        <v>25.0</v>
      </c>
      <c r="C310" s="13">
        <v>18.0</v>
      </c>
      <c r="D310" s="13">
        <v>7.0</v>
      </c>
      <c r="E310" s="13">
        <v>0.72</v>
      </c>
      <c r="F310" s="13">
        <v>-3.79</v>
      </c>
      <c r="G310" s="13">
        <v>-7.31</v>
      </c>
      <c r="H310" s="13">
        <v>12.0</v>
      </c>
      <c r="I310" s="13">
        <v>3.0</v>
      </c>
      <c r="J310" s="13">
        <v>8.0</v>
      </c>
      <c r="K310" s="13">
        <v>3.0</v>
      </c>
      <c r="L310" s="13">
        <v>9.0</v>
      </c>
      <c r="M310" s="13">
        <v>3.0</v>
      </c>
      <c r="N310" s="13">
        <v>1660.0</v>
      </c>
      <c r="O310" s="13">
        <v>1543.0</v>
      </c>
      <c r="P310" s="13">
        <v>66.4</v>
      </c>
      <c r="Q310" s="13">
        <v>61.7</v>
      </c>
      <c r="R310" s="13">
        <v>1015.0</v>
      </c>
      <c r="S310" s="13">
        <v>629.0</v>
      </c>
      <c r="T310" s="13">
        <v>0.46</v>
      </c>
      <c r="U310" s="13">
        <v>1359.0</v>
      </c>
      <c r="V310" s="13">
        <v>490.0</v>
      </c>
      <c r="W310" s="13">
        <v>993.0</v>
      </c>
      <c r="X310" s="13">
        <v>139.0</v>
      </c>
      <c r="Y310" s="13">
        <v>366.0</v>
      </c>
      <c r="Z310" s="13">
        <v>263.0</v>
      </c>
      <c r="AA310" s="13">
        <v>372.0</v>
      </c>
      <c r="AB310" s="13">
        <v>0.49</v>
      </c>
      <c r="AC310" s="13">
        <v>0.38</v>
      </c>
      <c r="AD310" s="13">
        <v>0.71</v>
      </c>
      <c r="AE310" s="13">
        <v>331.0</v>
      </c>
      <c r="AF310" s="13">
        <v>821.0</v>
      </c>
      <c r="AG310" s="13">
        <v>421.0</v>
      </c>
      <c r="AH310" s="13">
        <v>332.0</v>
      </c>
      <c r="AI310" s="13">
        <v>2063.0</v>
      </c>
      <c r="AJ310" s="11">
        <v>0.805</v>
      </c>
      <c r="AK310" s="13">
        <v>231.0</v>
      </c>
      <c r="AL310" s="14">
        <v>374.0</v>
      </c>
      <c r="AM310" s="13">
        <v>-1.03606699</v>
      </c>
      <c r="AN310" s="13">
        <v>-1.11601891</v>
      </c>
      <c r="AO310" s="13">
        <v>-1.80361654</v>
      </c>
      <c r="AP310" s="11">
        <v>-1.02724366</v>
      </c>
      <c r="AQ310" s="11">
        <v>-0.883996023</v>
      </c>
      <c r="AR310" s="11">
        <v>-1.142885754</v>
      </c>
      <c r="AS310" s="13">
        <v>73.0</v>
      </c>
      <c r="AT310" s="13">
        <v>590.0</v>
      </c>
      <c r="AU310" s="13">
        <v>171.0</v>
      </c>
      <c r="AV310" s="15">
        <v>203.0</v>
      </c>
      <c r="AW310" s="15">
        <v>0.748</v>
      </c>
    </row>
    <row r="311">
      <c r="A311" s="13" t="s">
        <v>61</v>
      </c>
      <c r="B311" s="13">
        <v>29.0</v>
      </c>
      <c r="C311" s="13">
        <v>18.0</v>
      </c>
      <c r="D311" s="13">
        <v>11.0</v>
      </c>
      <c r="E311" s="13">
        <v>0.621</v>
      </c>
      <c r="F311" s="13">
        <v>16.68</v>
      </c>
      <c r="G311" s="13">
        <v>7.37</v>
      </c>
      <c r="H311" s="13">
        <v>9.0</v>
      </c>
      <c r="I311" s="13">
        <v>8.0</v>
      </c>
      <c r="J311" s="13">
        <v>11.0</v>
      </c>
      <c r="K311" s="13">
        <v>4.0</v>
      </c>
      <c r="L311" s="13">
        <v>5.0</v>
      </c>
      <c r="M311" s="13">
        <v>4.0</v>
      </c>
      <c r="N311" s="13">
        <v>2103.0</v>
      </c>
      <c r="O311" s="13">
        <v>1833.0</v>
      </c>
      <c r="P311" s="13">
        <v>72.5172414</v>
      </c>
      <c r="Q311" s="13">
        <v>63.2</v>
      </c>
      <c r="R311" s="13">
        <v>1170.0</v>
      </c>
      <c r="S311" s="13">
        <v>734.0</v>
      </c>
      <c r="T311" s="13">
        <v>0.44</v>
      </c>
      <c r="U311" s="13">
        <v>1672.0</v>
      </c>
      <c r="V311" s="13">
        <v>549.0</v>
      </c>
      <c r="W311" s="13">
        <v>1149.0</v>
      </c>
      <c r="X311" s="13">
        <v>185.0</v>
      </c>
      <c r="Y311" s="13">
        <v>523.0</v>
      </c>
      <c r="Z311" s="13">
        <v>450.0</v>
      </c>
      <c r="AA311" s="13">
        <v>634.0</v>
      </c>
      <c r="AB311" s="13">
        <v>0.48</v>
      </c>
      <c r="AC311" s="13">
        <v>0.35</v>
      </c>
      <c r="AD311" s="13">
        <v>0.71</v>
      </c>
      <c r="AE311" s="13">
        <v>377.0</v>
      </c>
      <c r="AF311" s="13">
        <v>1014.0</v>
      </c>
      <c r="AG311" s="13">
        <v>502.0</v>
      </c>
      <c r="AH311" s="13">
        <v>313.0</v>
      </c>
      <c r="AI311" s="13">
        <v>2619.0</v>
      </c>
      <c r="AJ311" s="11">
        <v>0.803</v>
      </c>
      <c r="AK311" s="13">
        <v>333.0</v>
      </c>
      <c r="AL311" s="14">
        <v>465.0</v>
      </c>
      <c r="AM311" s="13">
        <v>-1.00321339</v>
      </c>
      <c r="AN311" s="13">
        <v>-1.03946024</v>
      </c>
      <c r="AO311" s="13">
        <v>-1.810734</v>
      </c>
      <c r="AP311" s="11">
        <v>-0.992759457</v>
      </c>
      <c r="AQ311" s="11">
        <v>-0.862764585</v>
      </c>
      <c r="AR311" s="11">
        <v>-1.116029204</v>
      </c>
      <c r="AS311" s="13">
        <v>116.0</v>
      </c>
      <c r="AT311" s="13">
        <v>681.0</v>
      </c>
      <c r="AU311" s="13">
        <v>207.0</v>
      </c>
      <c r="AV311" s="15">
        <v>258.0</v>
      </c>
      <c r="AW311" s="15">
        <v>0.721</v>
      </c>
    </row>
    <row r="312">
      <c r="A312" s="13" t="s">
        <v>58</v>
      </c>
      <c r="B312" s="13">
        <v>27.0</v>
      </c>
      <c r="C312" s="13">
        <v>19.0</v>
      </c>
      <c r="D312" s="13">
        <v>8.0</v>
      </c>
      <c r="E312" s="13">
        <v>0.704</v>
      </c>
      <c r="F312" s="13">
        <v>15.63</v>
      </c>
      <c r="G312" s="13">
        <v>9.48</v>
      </c>
      <c r="H312" s="13">
        <v>11.0</v>
      </c>
      <c r="I312" s="13">
        <v>6.0</v>
      </c>
      <c r="J312" s="13">
        <v>8.0</v>
      </c>
      <c r="K312" s="13">
        <v>5.0</v>
      </c>
      <c r="L312" s="13">
        <v>6.0</v>
      </c>
      <c r="M312" s="13">
        <v>2.0</v>
      </c>
      <c r="N312" s="13">
        <v>2008.0</v>
      </c>
      <c r="O312" s="13">
        <v>1842.0</v>
      </c>
      <c r="P312" s="13">
        <v>74.3703704</v>
      </c>
      <c r="Q312" s="13">
        <v>68.2</v>
      </c>
      <c r="R312" s="13">
        <v>1095.0</v>
      </c>
      <c r="S312" s="13">
        <v>702.0</v>
      </c>
      <c r="T312" s="13">
        <v>0.45</v>
      </c>
      <c r="U312" s="13">
        <v>1546.0</v>
      </c>
      <c r="V312" s="13">
        <v>470.0</v>
      </c>
      <c r="W312" s="13">
        <v>895.0</v>
      </c>
      <c r="X312" s="13">
        <v>232.0</v>
      </c>
      <c r="Y312" s="13">
        <v>651.0</v>
      </c>
      <c r="Z312" s="13">
        <v>372.0</v>
      </c>
      <c r="AA312" s="13">
        <v>524.0</v>
      </c>
      <c r="AB312" s="13">
        <v>0.53</v>
      </c>
      <c r="AC312" s="13">
        <v>0.36</v>
      </c>
      <c r="AD312" s="13">
        <v>0.71</v>
      </c>
      <c r="AE312" s="13">
        <v>357.0</v>
      </c>
      <c r="AF312" s="13">
        <v>1036.0</v>
      </c>
      <c r="AG312" s="13">
        <v>531.0</v>
      </c>
      <c r="AH312" s="13">
        <v>393.0</v>
      </c>
      <c r="AI312" s="13">
        <v>2463.0</v>
      </c>
      <c r="AJ312" s="11">
        <v>0.815</v>
      </c>
      <c r="AK312" s="13">
        <v>291.0</v>
      </c>
      <c r="AL312" s="14">
        <v>339.0</v>
      </c>
      <c r="AM312" s="13">
        <v>-1.10259452</v>
      </c>
      <c r="AN312" s="13">
        <v>-1.04723666</v>
      </c>
      <c r="AO312" s="13">
        <v>-1.8111026</v>
      </c>
      <c r="AP312" s="11">
        <v>-0.989351318</v>
      </c>
      <c r="AQ312" s="11">
        <v>-0.800985362</v>
      </c>
      <c r="AR312" s="11">
        <v>-1.121881067</v>
      </c>
      <c r="AS312" s="13">
        <v>110.0</v>
      </c>
      <c r="AT312" s="13">
        <v>745.0</v>
      </c>
      <c r="AU312" s="13">
        <v>176.0</v>
      </c>
      <c r="AV312" s="15">
        <v>163.0</v>
      </c>
      <c r="AW312" s="15">
        <v>0.742</v>
      </c>
    </row>
    <row r="313">
      <c r="A313" s="13" t="s">
        <v>77</v>
      </c>
      <c r="B313" s="13">
        <v>30.0</v>
      </c>
      <c r="C313" s="13">
        <v>21.0</v>
      </c>
      <c r="D313" s="13">
        <v>9.0</v>
      </c>
      <c r="E313" s="13">
        <v>0.7</v>
      </c>
      <c r="F313" s="13">
        <v>7.08</v>
      </c>
      <c r="G313" s="13">
        <v>-1.38</v>
      </c>
      <c r="H313" s="13">
        <v>15.0</v>
      </c>
      <c r="I313" s="13">
        <v>4.0</v>
      </c>
      <c r="J313" s="13">
        <v>12.0</v>
      </c>
      <c r="K313" s="13">
        <v>1.0</v>
      </c>
      <c r="L313" s="13">
        <v>7.0</v>
      </c>
      <c r="M313" s="13">
        <v>5.0</v>
      </c>
      <c r="N313" s="13">
        <v>2433.0</v>
      </c>
      <c r="O313" s="13">
        <v>2179.0</v>
      </c>
      <c r="P313" s="13">
        <v>81.1</v>
      </c>
      <c r="Q313" s="13">
        <v>72.6</v>
      </c>
      <c r="R313" s="13">
        <v>1215.0</v>
      </c>
      <c r="S313" s="13">
        <v>852.0</v>
      </c>
      <c r="T313" s="13">
        <v>0.46</v>
      </c>
      <c r="U313" s="13">
        <v>1869.0</v>
      </c>
      <c r="V313" s="13">
        <v>538.0</v>
      </c>
      <c r="W313" s="13">
        <v>1026.0</v>
      </c>
      <c r="X313" s="13">
        <v>314.0</v>
      </c>
      <c r="Y313" s="13">
        <v>843.0</v>
      </c>
      <c r="Z313" s="13">
        <v>415.0</v>
      </c>
      <c r="AA313" s="13">
        <v>532.0</v>
      </c>
      <c r="AB313" s="13">
        <v>0.52</v>
      </c>
      <c r="AC313" s="13">
        <v>0.37</v>
      </c>
      <c r="AD313" s="13">
        <v>0.78</v>
      </c>
      <c r="AE313" s="13">
        <v>476.0</v>
      </c>
      <c r="AF313" s="13">
        <v>1129.0</v>
      </c>
      <c r="AG313" s="13">
        <v>458.0</v>
      </c>
      <c r="AH313" s="13">
        <v>332.0</v>
      </c>
      <c r="AI313" s="13">
        <v>2733.0</v>
      </c>
      <c r="AJ313" s="11">
        <v>0.89</v>
      </c>
      <c r="AK313" s="13">
        <v>322.0</v>
      </c>
      <c r="AL313" s="14">
        <v>374.0</v>
      </c>
      <c r="AM313" s="13">
        <v>-1.1009711</v>
      </c>
      <c r="AN313" s="13">
        <v>-1.09456086</v>
      </c>
      <c r="AO313" s="13">
        <v>-1.99006777</v>
      </c>
      <c r="AP313" s="11">
        <v>-1.117686307</v>
      </c>
      <c r="AQ313" s="11">
        <v>-0.751145825</v>
      </c>
      <c r="AR313" s="11">
        <v>-1.195962351</v>
      </c>
      <c r="AS313" s="13">
        <v>74.0</v>
      </c>
      <c r="AT313" s="13">
        <v>807.0</v>
      </c>
      <c r="AU313" s="13">
        <v>184.0</v>
      </c>
      <c r="AV313" s="15">
        <v>190.0</v>
      </c>
      <c r="AW313" s="15">
        <v>0.798</v>
      </c>
    </row>
    <row r="314">
      <c r="A314" s="13" t="s">
        <v>348</v>
      </c>
      <c r="B314" s="13">
        <v>18.0</v>
      </c>
      <c r="C314" s="13">
        <v>4.0</v>
      </c>
      <c r="D314" s="13">
        <v>14.0</v>
      </c>
      <c r="E314" s="13">
        <v>0.222</v>
      </c>
      <c r="F314" s="13">
        <v>-9.57</v>
      </c>
      <c r="G314" s="13">
        <v>-2.07</v>
      </c>
      <c r="H314" s="13">
        <v>3.0</v>
      </c>
      <c r="I314" s="13">
        <v>9.0</v>
      </c>
      <c r="J314" s="13">
        <v>4.0</v>
      </c>
      <c r="K314" s="13">
        <v>4.0</v>
      </c>
      <c r="L314" s="13">
        <v>0.0</v>
      </c>
      <c r="M314" s="13">
        <v>6.0</v>
      </c>
      <c r="N314" s="13">
        <v>1214.0</v>
      </c>
      <c r="O314" s="13">
        <v>1349.0</v>
      </c>
      <c r="P314" s="13">
        <v>67.4444444</v>
      </c>
      <c r="Q314" s="13">
        <v>74.9</v>
      </c>
      <c r="R314" s="13">
        <v>730.0</v>
      </c>
      <c r="S314" s="13">
        <v>434.0</v>
      </c>
      <c r="T314" s="13">
        <v>0.41</v>
      </c>
      <c r="U314" s="13">
        <v>1055.0</v>
      </c>
      <c r="V314" s="13">
        <v>344.0</v>
      </c>
      <c r="W314" s="13">
        <v>744.0</v>
      </c>
      <c r="X314" s="13">
        <v>90.0</v>
      </c>
      <c r="Y314" s="13">
        <v>311.0</v>
      </c>
      <c r="Z314" s="13">
        <v>256.0</v>
      </c>
      <c r="AA314" s="13">
        <v>352.0</v>
      </c>
      <c r="AB314" s="13">
        <v>0.46</v>
      </c>
      <c r="AC314" s="13">
        <v>0.29</v>
      </c>
      <c r="AD314" s="13">
        <v>0.73</v>
      </c>
      <c r="AE314" s="13">
        <v>170.0</v>
      </c>
      <c r="AF314" s="13">
        <v>666.0</v>
      </c>
      <c r="AG314" s="13">
        <v>318.0</v>
      </c>
      <c r="AH314" s="13">
        <v>224.0</v>
      </c>
      <c r="AI314" s="13">
        <v>1631.0</v>
      </c>
      <c r="AJ314" s="11">
        <v>0.744</v>
      </c>
      <c r="AK314" s="13">
        <v>225.0</v>
      </c>
      <c r="AL314" s="14">
        <v>195.0</v>
      </c>
      <c r="AM314" s="13">
        <v>-0.97079272</v>
      </c>
      <c r="AN314" s="13">
        <v>-0.85039356</v>
      </c>
      <c r="AO314" s="13">
        <v>-1.85536219</v>
      </c>
      <c r="AP314" s="11">
        <v>-1.076232567</v>
      </c>
      <c r="AQ314" s="11">
        <v>-0.966603052</v>
      </c>
      <c r="AR314" s="11">
        <v>-1.183756165</v>
      </c>
      <c r="AS314" s="13">
        <v>50.0</v>
      </c>
      <c r="AT314" s="13">
        <v>441.0</v>
      </c>
      <c r="AU314" s="13">
        <v>90.0</v>
      </c>
      <c r="AV314" s="15">
        <v>105.0</v>
      </c>
      <c r="AW314" s="15">
        <v>0.857</v>
      </c>
    </row>
    <row r="315">
      <c r="A315" s="13" t="s">
        <v>306</v>
      </c>
      <c r="B315" s="13">
        <v>28.0</v>
      </c>
      <c r="C315" s="13">
        <v>11.0</v>
      </c>
      <c r="D315" s="13">
        <v>17.0</v>
      </c>
      <c r="E315" s="13">
        <v>0.393</v>
      </c>
      <c r="F315" s="13">
        <v>-11.9</v>
      </c>
      <c r="G315" s="13">
        <v>-3.86</v>
      </c>
      <c r="H315" s="13">
        <v>4.0</v>
      </c>
      <c r="I315" s="13">
        <v>12.0</v>
      </c>
      <c r="J315" s="13">
        <v>7.0</v>
      </c>
      <c r="K315" s="13">
        <v>4.0</v>
      </c>
      <c r="L315" s="13">
        <v>2.0</v>
      </c>
      <c r="M315" s="13">
        <v>11.0</v>
      </c>
      <c r="N315" s="13">
        <v>1829.0</v>
      </c>
      <c r="O315" s="13">
        <v>1942.0</v>
      </c>
      <c r="P315" s="13">
        <v>65.3214286</v>
      </c>
      <c r="Q315" s="13">
        <v>69.4</v>
      </c>
      <c r="R315" s="13">
        <v>1125.0</v>
      </c>
      <c r="S315" s="13">
        <v>636.0</v>
      </c>
      <c r="T315" s="13">
        <v>0.4</v>
      </c>
      <c r="U315" s="13">
        <v>1596.0</v>
      </c>
      <c r="V315" s="13">
        <v>465.0</v>
      </c>
      <c r="W315" s="13">
        <v>977.0</v>
      </c>
      <c r="X315" s="13">
        <v>171.0</v>
      </c>
      <c r="Y315" s="13">
        <v>619.0</v>
      </c>
      <c r="Z315" s="13">
        <v>386.0</v>
      </c>
      <c r="AA315" s="13">
        <v>555.0</v>
      </c>
      <c r="AB315" s="13">
        <v>0.48</v>
      </c>
      <c r="AC315" s="13">
        <v>0.28</v>
      </c>
      <c r="AD315" s="13">
        <v>0.7</v>
      </c>
      <c r="AE315" s="13">
        <v>320.0</v>
      </c>
      <c r="AF315" s="13">
        <v>1056.0</v>
      </c>
      <c r="AG315" s="13">
        <v>480.0</v>
      </c>
      <c r="AH315" s="13">
        <v>417.0</v>
      </c>
      <c r="AI315" s="13">
        <v>2568.0</v>
      </c>
      <c r="AJ315" s="11">
        <v>0.712</v>
      </c>
      <c r="AK315" s="13">
        <v>302.0</v>
      </c>
      <c r="AL315" s="14">
        <v>375.0</v>
      </c>
      <c r="AM315" s="13">
        <v>-0.99930807</v>
      </c>
      <c r="AN315" s="13">
        <v>-0.81178926</v>
      </c>
      <c r="AO315" s="13">
        <v>-1.77429457</v>
      </c>
      <c r="AP315" s="11">
        <v>-1.032054538</v>
      </c>
      <c r="AQ315" s="11">
        <v>-0.896644047</v>
      </c>
      <c r="AR315" s="11">
        <v>-1.100773511</v>
      </c>
      <c r="AS315" s="13">
        <v>87.0</v>
      </c>
      <c r="AT315" s="13">
        <v>754.0</v>
      </c>
      <c r="AU315" s="13">
        <v>175.0</v>
      </c>
      <c r="AV315" s="15">
        <v>200.0</v>
      </c>
      <c r="AW315" s="15">
        <v>0.779</v>
      </c>
    </row>
    <row r="316">
      <c r="A316" s="13" t="s">
        <v>265</v>
      </c>
      <c r="B316" s="13">
        <v>23.0</v>
      </c>
      <c r="C316" s="13">
        <v>10.0</v>
      </c>
      <c r="D316" s="13">
        <v>13.0</v>
      </c>
      <c r="E316" s="13">
        <v>0.435</v>
      </c>
      <c r="F316" s="13">
        <v>0.98</v>
      </c>
      <c r="G316" s="13">
        <v>3.55</v>
      </c>
      <c r="H316" s="13">
        <v>4.0</v>
      </c>
      <c r="I316" s="13">
        <v>12.0</v>
      </c>
      <c r="J316" s="13">
        <v>6.0</v>
      </c>
      <c r="K316" s="13">
        <v>6.0</v>
      </c>
      <c r="L316" s="13">
        <v>3.0</v>
      </c>
      <c r="M316" s="13">
        <v>6.0</v>
      </c>
      <c r="N316" s="13">
        <v>1470.0</v>
      </c>
      <c r="O316" s="13">
        <v>1529.0</v>
      </c>
      <c r="P316" s="13">
        <v>63.9130435</v>
      </c>
      <c r="Q316" s="13">
        <v>66.5</v>
      </c>
      <c r="R316" s="13">
        <v>920.0</v>
      </c>
      <c r="S316" s="13">
        <v>486.0</v>
      </c>
      <c r="T316" s="13">
        <v>0.38</v>
      </c>
      <c r="U316" s="13">
        <v>1269.0</v>
      </c>
      <c r="V316" s="13">
        <v>335.0</v>
      </c>
      <c r="W316" s="13">
        <v>762.0</v>
      </c>
      <c r="X316" s="13">
        <v>151.0</v>
      </c>
      <c r="Y316" s="13">
        <v>507.0</v>
      </c>
      <c r="Z316" s="13">
        <v>347.0</v>
      </c>
      <c r="AA316" s="13">
        <v>465.0</v>
      </c>
      <c r="AB316" s="13">
        <v>0.44</v>
      </c>
      <c r="AC316" s="13">
        <v>0.3</v>
      </c>
      <c r="AD316" s="13">
        <v>0.75</v>
      </c>
      <c r="AE316" s="13">
        <v>269.0</v>
      </c>
      <c r="AF316" s="13">
        <v>752.0</v>
      </c>
      <c r="AG316" s="13">
        <v>361.0</v>
      </c>
      <c r="AH316" s="13">
        <v>258.0</v>
      </c>
      <c r="AI316" s="13">
        <v>1992.0</v>
      </c>
      <c r="AJ316" s="11">
        <v>0.738</v>
      </c>
      <c r="AK316" s="13">
        <v>191.0</v>
      </c>
      <c r="AL316" s="14">
        <v>344.0</v>
      </c>
      <c r="AM316" s="13">
        <v>-0.92306193</v>
      </c>
      <c r="AN316" s="13">
        <v>-0.87519903</v>
      </c>
      <c r="AO316" s="13">
        <v>-1.90374126</v>
      </c>
      <c r="AP316" s="11">
        <v>-1.020015142</v>
      </c>
      <c r="AQ316" s="11">
        <v>-0.902262292</v>
      </c>
      <c r="AR316" s="11">
        <v>-1.092966606</v>
      </c>
      <c r="AS316" s="13">
        <v>71.0</v>
      </c>
      <c r="AT316" s="13">
        <v>561.0</v>
      </c>
      <c r="AU316" s="13">
        <v>172.0</v>
      </c>
      <c r="AV316" s="15">
        <v>172.0</v>
      </c>
      <c r="AW316" s="15">
        <v>0.761</v>
      </c>
    </row>
    <row r="317">
      <c r="A317" s="13" t="s">
        <v>87</v>
      </c>
      <c r="B317" s="13">
        <v>23.0</v>
      </c>
      <c r="C317" s="13">
        <v>11.0</v>
      </c>
      <c r="D317" s="13">
        <v>12.0</v>
      </c>
      <c r="E317" s="13">
        <v>0.478</v>
      </c>
      <c r="F317" s="13">
        <v>4.12</v>
      </c>
      <c r="G317" s="13">
        <v>5.36</v>
      </c>
      <c r="H317" s="13">
        <v>7.0</v>
      </c>
      <c r="I317" s="13">
        <v>9.0</v>
      </c>
      <c r="J317" s="13">
        <v>7.0</v>
      </c>
      <c r="K317" s="13">
        <v>5.0</v>
      </c>
      <c r="L317" s="13">
        <v>4.0</v>
      </c>
      <c r="M317" s="13">
        <v>4.0</v>
      </c>
      <c r="N317" s="13">
        <v>1573.0</v>
      </c>
      <c r="O317" s="13">
        <v>1509.0</v>
      </c>
      <c r="P317" s="13">
        <v>68.3913043</v>
      </c>
      <c r="Q317" s="13">
        <v>65.6</v>
      </c>
      <c r="R317" s="13">
        <v>920.0</v>
      </c>
      <c r="S317" s="13">
        <v>566.0</v>
      </c>
      <c r="T317" s="13">
        <v>0.45</v>
      </c>
      <c r="U317" s="13">
        <v>1262.0</v>
      </c>
      <c r="V317" s="13">
        <v>407.0</v>
      </c>
      <c r="W317" s="13">
        <v>758.0</v>
      </c>
      <c r="X317" s="13">
        <v>159.0</v>
      </c>
      <c r="Y317" s="13">
        <v>504.0</v>
      </c>
      <c r="Z317" s="13">
        <v>282.0</v>
      </c>
      <c r="AA317" s="13">
        <v>416.0</v>
      </c>
      <c r="AB317" s="13">
        <v>0.54</v>
      </c>
      <c r="AC317" s="13">
        <v>0.32</v>
      </c>
      <c r="AD317" s="13">
        <v>0.68</v>
      </c>
      <c r="AE317" s="13">
        <v>327.0</v>
      </c>
      <c r="AF317" s="13">
        <v>781.0</v>
      </c>
      <c r="AG317" s="13">
        <v>379.0</v>
      </c>
      <c r="AH317" s="13">
        <v>307.0</v>
      </c>
      <c r="AI317" s="13">
        <v>1985.0</v>
      </c>
      <c r="AJ317" s="11">
        <v>0.792</v>
      </c>
      <c r="AK317" s="13">
        <v>204.0</v>
      </c>
      <c r="AL317" s="14">
        <v>338.0</v>
      </c>
      <c r="AM317" s="13">
        <v>-1.12736931</v>
      </c>
      <c r="AN317" s="13">
        <v>-0.92705271</v>
      </c>
      <c r="AO317" s="13">
        <v>-1.72936704</v>
      </c>
      <c r="AP317" s="11">
        <v>-1.011262067</v>
      </c>
      <c r="AQ317" s="11">
        <v>-0.845868779</v>
      </c>
      <c r="AR317" s="11">
        <v>-1.070661165</v>
      </c>
      <c r="AS317" s="13">
        <v>46.0</v>
      </c>
      <c r="AT317" s="13">
        <v>577.0</v>
      </c>
      <c r="AU317" s="13">
        <v>146.0</v>
      </c>
      <c r="AV317" s="15">
        <v>192.0</v>
      </c>
      <c r="AW317" s="15">
        <v>0.736</v>
      </c>
    </row>
    <row r="318">
      <c r="A318" s="13" t="s">
        <v>188</v>
      </c>
      <c r="B318" s="13">
        <v>28.0</v>
      </c>
      <c r="C318" s="13">
        <v>19.0</v>
      </c>
      <c r="D318" s="13">
        <v>9.0</v>
      </c>
      <c r="E318" s="13">
        <v>0.679</v>
      </c>
      <c r="F318" s="13">
        <v>14.01</v>
      </c>
      <c r="G318" s="13">
        <v>9.37</v>
      </c>
      <c r="H318" s="13">
        <v>13.0</v>
      </c>
      <c r="I318" s="13">
        <v>6.0</v>
      </c>
      <c r="J318" s="13">
        <v>11.0</v>
      </c>
      <c r="K318" s="13">
        <v>1.0</v>
      </c>
      <c r="L318" s="13">
        <v>5.0</v>
      </c>
      <c r="M318" s="13">
        <v>6.0</v>
      </c>
      <c r="N318" s="13">
        <v>2053.0</v>
      </c>
      <c r="O318" s="13">
        <v>1923.0</v>
      </c>
      <c r="P318" s="13">
        <v>73.3214286</v>
      </c>
      <c r="Q318" s="13">
        <v>68.7</v>
      </c>
      <c r="R318" s="13">
        <v>1155.0</v>
      </c>
      <c r="S318" s="13">
        <v>745.0</v>
      </c>
      <c r="T318" s="13">
        <v>0.46</v>
      </c>
      <c r="U318" s="13">
        <v>1610.0</v>
      </c>
      <c r="V318" s="13">
        <v>555.0</v>
      </c>
      <c r="W318" s="13">
        <v>1102.0</v>
      </c>
      <c r="X318" s="13">
        <v>190.0</v>
      </c>
      <c r="Y318" s="13">
        <v>508.0</v>
      </c>
      <c r="Z318" s="13">
        <v>373.0</v>
      </c>
      <c r="AA318" s="13">
        <v>520.0</v>
      </c>
      <c r="AB318" s="13">
        <v>0.5</v>
      </c>
      <c r="AC318" s="13">
        <v>0.37</v>
      </c>
      <c r="AD318" s="13">
        <v>0.72</v>
      </c>
      <c r="AE318" s="13">
        <v>377.0</v>
      </c>
      <c r="AF318" s="13">
        <v>973.0</v>
      </c>
      <c r="AG318" s="13">
        <v>448.0</v>
      </c>
      <c r="AH318" s="13">
        <v>302.0</v>
      </c>
      <c r="AI318" s="13">
        <v>2432.0</v>
      </c>
      <c r="AJ318" s="11">
        <v>0.844</v>
      </c>
      <c r="AK318" s="13">
        <v>276.0</v>
      </c>
      <c r="AL318" s="14">
        <v>330.0</v>
      </c>
      <c r="AM318" s="13">
        <v>-1.05743187</v>
      </c>
      <c r="AN318" s="13">
        <v>-1.09907601</v>
      </c>
      <c r="AO318" s="13">
        <v>-1.82994016</v>
      </c>
      <c r="AP318" s="11">
        <v>-1.095192256</v>
      </c>
      <c r="AQ318" s="11">
        <v>-0.873227748</v>
      </c>
      <c r="AR318" s="11">
        <v>-1.206457495</v>
      </c>
      <c r="AS318" s="13">
        <v>75.0</v>
      </c>
      <c r="AT318" s="13">
        <v>697.0</v>
      </c>
      <c r="AU318" s="13">
        <v>137.0</v>
      </c>
      <c r="AV318" s="15">
        <v>193.0</v>
      </c>
      <c r="AW318" s="15">
        <v>0.82</v>
      </c>
    </row>
    <row r="319">
      <c r="A319" s="13" t="s">
        <v>99</v>
      </c>
      <c r="B319" s="13">
        <v>29.0</v>
      </c>
      <c r="C319" s="13">
        <v>20.0</v>
      </c>
      <c r="D319" s="13">
        <v>9.0</v>
      </c>
      <c r="E319" s="13">
        <v>0.69</v>
      </c>
      <c r="F319" s="13">
        <v>11.0</v>
      </c>
      <c r="G319" s="13">
        <v>1.32</v>
      </c>
      <c r="H319" s="13">
        <v>13.0</v>
      </c>
      <c r="I319" s="13">
        <v>4.0</v>
      </c>
      <c r="J319" s="13">
        <v>10.0</v>
      </c>
      <c r="K319" s="13">
        <v>2.0</v>
      </c>
      <c r="L319" s="13">
        <v>5.0</v>
      </c>
      <c r="M319" s="13">
        <v>3.0</v>
      </c>
      <c r="N319" s="13">
        <v>2105.0</v>
      </c>
      <c r="O319" s="13">
        <v>1808.0</v>
      </c>
      <c r="P319" s="13">
        <v>72.5862069</v>
      </c>
      <c r="Q319" s="13">
        <v>62.3</v>
      </c>
      <c r="R319" s="13">
        <v>1160.0</v>
      </c>
      <c r="S319" s="13">
        <v>773.0</v>
      </c>
      <c r="T319" s="13">
        <v>0.45</v>
      </c>
      <c r="U319" s="13">
        <v>1732.0</v>
      </c>
      <c r="V319" s="13">
        <v>588.0</v>
      </c>
      <c r="W319" s="13">
        <v>1175.0</v>
      </c>
      <c r="X319" s="13">
        <v>185.0</v>
      </c>
      <c r="Y319" s="13">
        <v>557.0</v>
      </c>
      <c r="Z319" s="13">
        <v>374.0</v>
      </c>
      <c r="AA319" s="13">
        <v>518.0</v>
      </c>
      <c r="AB319" s="13">
        <v>0.5</v>
      </c>
      <c r="AC319" s="13">
        <v>0.33</v>
      </c>
      <c r="AD319" s="13">
        <v>0.72</v>
      </c>
      <c r="AE319" s="13">
        <v>469.0</v>
      </c>
      <c r="AF319" s="13">
        <v>1180.0</v>
      </c>
      <c r="AG319" s="13">
        <v>436.0</v>
      </c>
      <c r="AH319" s="13">
        <v>403.0</v>
      </c>
      <c r="AI319" s="13">
        <v>2653.0</v>
      </c>
      <c r="AJ319" s="11">
        <v>0.793</v>
      </c>
      <c r="AK319" s="13">
        <v>361.0</v>
      </c>
      <c r="AL319" s="14">
        <v>396.0</v>
      </c>
      <c r="AM319" s="13">
        <v>-1.05070419</v>
      </c>
      <c r="AN319" s="13">
        <v>-0.97601024</v>
      </c>
      <c r="AO319" s="13">
        <v>-1.84193052</v>
      </c>
      <c r="AP319" s="11">
        <v>-0.937430987</v>
      </c>
      <c r="AQ319" s="11">
        <v>-0.83992861</v>
      </c>
      <c r="AR319" s="11">
        <v>-1.215727348</v>
      </c>
      <c r="AS319" s="13">
        <v>145.0</v>
      </c>
      <c r="AT319" s="13">
        <v>819.0</v>
      </c>
      <c r="AU319" s="13">
        <v>193.0</v>
      </c>
      <c r="AV319" s="15">
        <v>203.0</v>
      </c>
      <c r="AW319" s="15">
        <v>0.738</v>
      </c>
    </row>
    <row r="320">
      <c r="A320" s="13" t="s">
        <v>236</v>
      </c>
      <c r="B320" s="13">
        <v>22.0</v>
      </c>
      <c r="C320" s="13">
        <v>11.0</v>
      </c>
      <c r="D320" s="13">
        <v>11.0</v>
      </c>
      <c r="E320" s="13">
        <v>0.5</v>
      </c>
      <c r="F320" s="13">
        <v>-3.76</v>
      </c>
      <c r="G320" s="13">
        <v>-1.96</v>
      </c>
      <c r="H320" s="13">
        <v>9.0</v>
      </c>
      <c r="I320" s="13">
        <v>4.0</v>
      </c>
      <c r="J320" s="13">
        <v>8.0</v>
      </c>
      <c r="K320" s="13">
        <v>4.0</v>
      </c>
      <c r="L320" s="13">
        <v>3.0</v>
      </c>
      <c r="M320" s="13">
        <v>6.0</v>
      </c>
      <c r="N320" s="13">
        <v>1632.0</v>
      </c>
      <c r="O320" s="13">
        <v>1635.0</v>
      </c>
      <c r="P320" s="13">
        <v>74.1818182</v>
      </c>
      <c r="Q320" s="13">
        <v>74.3</v>
      </c>
      <c r="R320" s="13">
        <v>885.0</v>
      </c>
      <c r="S320" s="13">
        <v>592.0</v>
      </c>
      <c r="T320" s="13">
        <v>0.48</v>
      </c>
      <c r="U320" s="13">
        <v>1246.0</v>
      </c>
      <c r="V320" s="13">
        <v>476.0</v>
      </c>
      <c r="W320" s="13">
        <v>911.0</v>
      </c>
      <c r="X320" s="13">
        <v>116.0</v>
      </c>
      <c r="Y320" s="13">
        <v>335.0</v>
      </c>
      <c r="Z320" s="13">
        <v>332.0</v>
      </c>
      <c r="AA320" s="13">
        <v>526.0</v>
      </c>
      <c r="AB320" s="13">
        <v>0.52</v>
      </c>
      <c r="AC320" s="13">
        <v>0.35</v>
      </c>
      <c r="AD320" s="13">
        <v>0.63</v>
      </c>
      <c r="AE320" s="13">
        <v>370.0</v>
      </c>
      <c r="AF320" s="13">
        <v>854.0</v>
      </c>
      <c r="AG320" s="13">
        <v>431.0</v>
      </c>
      <c r="AH320" s="13">
        <v>329.0</v>
      </c>
      <c r="AI320" s="13">
        <v>2101.0</v>
      </c>
      <c r="AJ320" s="11">
        <v>0.777</v>
      </c>
      <c r="AK320" s="13">
        <v>239.0</v>
      </c>
      <c r="AL320" s="14">
        <v>249.0</v>
      </c>
      <c r="AM320" s="13">
        <v>-1.09705798</v>
      </c>
      <c r="AN320" s="13">
        <v>-1.0175389</v>
      </c>
      <c r="AO320" s="13">
        <v>-1.61021453</v>
      </c>
      <c r="AP320" s="11">
        <v>-1.027581236</v>
      </c>
      <c r="AQ320" s="11">
        <v>-0.865072198</v>
      </c>
      <c r="AR320" s="11">
        <v>-1.242981631</v>
      </c>
      <c r="AS320" s="13">
        <v>101.0</v>
      </c>
      <c r="AT320" s="13">
        <v>615.0</v>
      </c>
      <c r="AU320" s="13">
        <v>115.0</v>
      </c>
      <c r="AV320" s="15">
        <v>134.0</v>
      </c>
      <c r="AW320" s="15">
        <v>0.804</v>
      </c>
    </row>
    <row r="321">
      <c r="A321" s="13" t="s">
        <v>103</v>
      </c>
      <c r="B321" s="13">
        <v>25.0</v>
      </c>
      <c r="C321" s="13">
        <v>12.0</v>
      </c>
      <c r="D321" s="13">
        <v>13.0</v>
      </c>
      <c r="E321" s="13">
        <v>0.48</v>
      </c>
      <c r="F321" s="13">
        <v>10.69</v>
      </c>
      <c r="G321" s="13">
        <v>8.37</v>
      </c>
      <c r="H321" s="13">
        <v>8.0</v>
      </c>
      <c r="I321" s="13">
        <v>11.0</v>
      </c>
      <c r="J321" s="13">
        <v>8.0</v>
      </c>
      <c r="K321" s="13">
        <v>5.0</v>
      </c>
      <c r="L321" s="13">
        <v>3.0</v>
      </c>
      <c r="M321" s="13">
        <v>7.0</v>
      </c>
      <c r="N321" s="13">
        <v>1803.0</v>
      </c>
      <c r="O321" s="13">
        <v>1745.0</v>
      </c>
      <c r="P321" s="13">
        <v>72.12</v>
      </c>
      <c r="Q321" s="13">
        <v>69.8</v>
      </c>
      <c r="R321" s="13">
        <v>1010.0</v>
      </c>
      <c r="S321" s="13">
        <v>656.0</v>
      </c>
      <c r="T321" s="13">
        <v>0.47</v>
      </c>
      <c r="U321" s="13">
        <v>1398.0</v>
      </c>
      <c r="V321" s="13">
        <v>484.0</v>
      </c>
      <c r="W321" s="13">
        <v>914.0</v>
      </c>
      <c r="X321" s="13">
        <v>172.0</v>
      </c>
      <c r="Y321" s="13">
        <v>484.0</v>
      </c>
      <c r="Z321" s="13">
        <v>319.0</v>
      </c>
      <c r="AA321" s="13">
        <v>403.0</v>
      </c>
      <c r="AB321" s="13">
        <v>0.53</v>
      </c>
      <c r="AC321" s="13">
        <v>0.36</v>
      </c>
      <c r="AD321" s="13">
        <v>0.79</v>
      </c>
      <c r="AE321" s="13">
        <v>378.0</v>
      </c>
      <c r="AF321" s="13">
        <v>782.0</v>
      </c>
      <c r="AG321" s="13">
        <v>419.0</v>
      </c>
      <c r="AH321" s="13">
        <v>322.0</v>
      </c>
      <c r="AI321" s="13">
        <v>2123.0</v>
      </c>
      <c r="AJ321" s="11">
        <v>0.849</v>
      </c>
      <c r="AK321" s="13">
        <v>185.0</v>
      </c>
      <c r="AL321" s="14">
        <v>335.0</v>
      </c>
      <c r="AM321" s="13">
        <v>-1.11183457</v>
      </c>
      <c r="AN321" s="13">
        <v>-1.04428953</v>
      </c>
      <c r="AO321" s="13">
        <v>-2.01937529</v>
      </c>
      <c r="AP321" s="11">
        <v>-1.083488812</v>
      </c>
      <c r="AQ321" s="11">
        <v>-0.909087231</v>
      </c>
      <c r="AR321" s="11">
        <v>-1.193855832</v>
      </c>
      <c r="AS321" s="13">
        <v>85.0</v>
      </c>
      <c r="AT321" s="13">
        <v>597.0</v>
      </c>
      <c r="AU321" s="13">
        <v>136.0</v>
      </c>
      <c r="AV321" s="15">
        <v>199.0</v>
      </c>
      <c r="AW321" s="15">
        <v>0.811</v>
      </c>
    </row>
    <row r="322">
      <c r="A322" s="13" t="s">
        <v>245</v>
      </c>
      <c r="B322" s="13">
        <v>28.0</v>
      </c>
      <c r="C322" s="13">
        <v>10.0</v>
      </c>
      <c r="D322" s="13">
        <v>18.0</v>
      </c>
      <c r="E322" s="13">
        <v>0.357</v>
      </c>
      <c r="F322" s="13">
        <v>-3.84</v>
      </c>
      <c r="G322" s="13">
        <v>1.51</v>
      </c>
      <c r="H322" s="13">
        <v>7.0</v>
      </c>
      <c r="I322" s="13">
        <v>11.0</v>
      </c>
      <c r="J322" s="13">
        <v>6.0</v>
      </c>
      <c r="K322" s="13">
        <v>6.0</v>
      </c>
      <c r="L322" s="13">
        <v>4.0</v>
      </c>
      <c r="M322" s="13">
        <v>11.0</v>
      </c>
      <c r="N322" s="13">
        <v>1821.0</v>
      </c>
      <c r="O322" s="13">
        <v>1902.0</v>
      </c>
      <c r="P322" s="13">
        <v>65.0357143</v>
      </c>
      <c r="Q322" s="13">
        <v>67.9</v>
      </c>
      <c r="R322" s="13">
        <v>1130.0</v>
      </c>
      <c r="S322" s="13">
        <v>660.0</v>
      </c>
      <c r="T322" s="13">
        <v>0.42</v>
      </c>
      <c r="U322" s="13">
        <v>1576.0</v>
      </c>
      <c r="V322" s="13">
        <v>471.0</v>
      </c>
      <c r="W322" s="13">
        <v>941.0</v>
      </c>
      <c r="X322" s="13">
        <v>189.0</v>
      </c>
      <c r="Y322" s="13">
        <v>635.0</v>
      </c>
      <c r="Z322" s="13">
        <v>312.0</v>
      </c>
      <c r="AA322" s="13">
        <v>429.0</v>
      </c>
      <c r="AB322" s="13">
        <v>0.5</v>
      </c>
      <c r="AC322" s="13">
        <v>0.3</v>
      </c>
      <c r="AD322" s="13">
        <v>0.73</v>
      </c>
      <c r="AE322" s="13">
        <v>356.0</v>
      </c>
      <c r="AF322" s="13">
        <v>920.0</v>
      </c>
      <c r="AG322" s="13">
        <v>445.0</v>
      </c>
      <c r="AH322" s="13">
        <v>346.0</v>
      </c>
      <c r="AI322" s="13">
        <v>2351.0</v>
      </c>
      <c r="AJ322" s="11">
        <v>0.775</v>
      </c>
      <c r="AK322" s="13">
        <v>196.0</v>
      </c>
      <c r="AL322" s="14">
        <v>365.0</v>
      </c>
      <c r="AM322" s="13">
        <v>-1.05092637</v>
      </c>
      <c r="AN322" s="13">
        <v>-0.87463312</v>
      </c>
      <c r="AO322" s="13">
        <v>-1.85536219</v>
      </c>
      <c r="AP322" s="11">
        <v>-1.079109656</v>
      </c>
      <c r="AQ322" s="11">
        <v>-0.839729973</v>
      </c>
      <c r="AR322" s="11">
        <v>-1.135852067</v>
      </c>
      <c r="AS322" s="13">
        <v>97.0</v>
      </c>
      <c r="AT322" s="13">
        <v>724.0</v>
      </c>
      <c r="AU322" s="13">
        <v>183.0</v>
      </c>
      <c r="AV322" s="15">
        <v>182.0</v>
      </c>
      <c r="AW322" s="15">
        <v>0.787</v>
      </c>
    </row>
    <row r="323">
      <c r="A323" s="13" t="s">
        <v>210</v>
      </c>
      <c r="B323" s="13">
        <v>25.0</v>
      </c>
      <c r="C323" s="13">
        <v>9.0</v>
      </c>
      <c r="D323" s="13">
        <v>16.0</v>
      </c>
      <c r="E323" s="13">
        <v>0.36</v>
      </c>
      <c r="F323" s="13">
        <v>6.27</v>
      </c>
      <c r="G323" s="13">
        <v>6.87</v>
      </c>
      <c r="H323" s="13">
        <v>3.0</v>
      </c>
      <c r="I323" s="13">
        <v>13.0</v>
      </c>
      <c r="J323" s="13">
        <v>6.0</v>
      </c>
      <c r="K323" s="13">
        <v>7.0</v>
      </c>
      <c r="L323" s="13">
        <v>2.0</v>
      </c>
      <c r="M323" s="13">
        <v>8.0</v>
      </c>
      <c r="N323" s="13">
        <v>1794.0</v>
      </c>
      <c r="O323" s="13">
        <v>1809.0</v>
      </c>
      <c r="P323" s="13">
        <v>71.76</v>
      </c>
      <c r="Q323" s="13">
        <v>72.4</v>
      </c>
      <c r="R323" s="13">
        <v>1000.0</v>
      </c>
      <c r="S323" s="13">
        <v>609.0</v>
      </c>
      <c r="T323" s="13">
        <v>0.43</v>
      </c>
      <c r="U323" s="13">
        <v>1416.0</v>
      </c>
      <c r="V323" s="13">
        <v>376.0</v>
      </c>
      <c r="W323" s="13">
        <v>749.0</v>
      </c>
      <c r="X323" s="13">
        <v>233.0</v>
      </c>
      <c r="Y323" s="13">
        <v>667.0</v>
      </c>
      <c r="Z323" s="13">
        <v>343.0</v>
      </c>
      <c r="AA323" s="13">
        <v>466.0</v>
      </c>
      <c r="AB323" s="13">
        <v>0.5</v>
      </c>
      <c r="AC323" s="13">
        <v>0.35</v>
      </c>
      <c r="AD323" s="13">
        <v>0.74</v>
      </c>
      <c r="AE323" s="13">
        <v>318.0</v>
      </c>
      <c r="AF323" s="13">
        <v>843.0</v>
      </c>
      <c r="AG323" s="13">
        <v>440.0</v>
      </c>
      <c r="AH323" s="13">
        <v>346.0</v>
      </c>
      <c r="AI323" s="13">
        <v>2228.0</v>
      </c>
      <c r="AJ323" s="11">
        <v>0.805</v>
      </c>
      <c r="AK323" s="13">
        <v>246.0</v>
      </c>
      <c r="AL323" s="14">
        <v>345.0</v>
      </c>
      <c r="AM323" s="13">
        <v>-1.05401559</v>
      </c>
      <c r="AN323" s="13">
        <v>-1.02652121</v>
      </c>
      <c r="AO323" s="13">
        <v>-1.87775793</v>
      </c>
      <c r="AP323" s="11">
        <v>-1.154722644</v>
      </c>
      <c r="AQ323" s="11">
        <v>-0.853989318</v>
      </c>
      <c r="AR323" s="11">
        <v>-1.170049514</v>
      </c>
      <c r="AS323" s="13">
        <v>65.0</v>
      </c>
      <c r="AT323" s="13">
        <v>597.0</v>
      </c>
      <c r="AU323" s="13">
        <v>175.0</v>
      </c>
      <c r="AV323" s="15">
        <v>170.0</v>
      </c>
      <c r="AW323" s="15">
        <v>0.811</v>
      </c>
    </row>
    <row r="324">
      <c r="A324" s="13" t="s">
        <v>42</v>
      </c>
      <c r="B324" s="13">
        <v>15.0</v>
      </c>
      <c r="C324" s="13">
        <v>10.0</v>
      </c>
      <c r="D324" s="13">
        <v>5.0</v>
      </c>
      <c r="E324" s="13">
        <v>0.667</v>
      </c>
      <c r="F324" s="13">
        <v>2.35</v>
      </c>
      <c r="G324" s="13">
        <v>-7.25</v>
      </c>
      <c r="H324" s="13">
        <v>10.0</v>
      </c>
      <c r="I324" s="13">
        <v>4.0</v>
      </c>
      <c r="J324" s="13">
        <v>6.0</v>
      </c>
      <c r="K324" s="13">
        <v>3.0</v>
      </c>
      <c r="L324" s="13">
        <v>4.0</v>
      </c>
      <c r="M324" s="13">
        <v>2.0</v>
      </c>
      <c r="N324" s="13">
        <v>1095.0</v>
      </c>
      <c r="O324" s="13">
        <v>951.0</v>
      </c>
      <c r="P324" s="13">
        <v>73.0</v>
      </c>
      <c r="Q324" s="13">
        <v>63.4</v>
      </c>
      <c r="R324" s="13">
        <v>610.0</v>
      </c>
      <c r="S324" s="13">
        <v>383.0</v>
      </c>
      <c r="T324" s="13">
        <v>0.46</v>
      </c>
      <c r="U324" s="13">
        <v>828.0</v>
      </c>
      <c r="V324" s="13">
        <v>267.0</v>
      </c>
      <c r="W324" s="13">
        <v>491.0</v>
      </c>
      <c r="X324" s="13">
        <v>116.0</v>
      </c>
      <c r="Y324" s="13">
        <v>337.0</v>
      </c>
      <c r="Z324" s="13">
        <v>213.0</v>
      </c>
      <c r="AA324" s="13">
        <v>273.0</v>
      </c>
      <c r="AB324" s="13">
        <v>0.54</v>
      </c>
      <c r="AC324" s="13">
        <v>0.34</v>
      </c>
      <c r="AD324" s="13">
        <v>0.78</v>
      </c>
      <c r="AE324" s="13">
        <v>211.0</v>
      </c>
      <c r="AF324" s="13">
        <v>524.0</v>
      </c>
      <c r="AG324" s="13">
        <v>266.0</v>
      </c>
      <c r="AH324" s="13">
        <v>183.0</v>
      </c>
      <c r="AI324" s="13">
        <v>1284.0</v>
      </c>
      <c r="AJ324" s="11">
        <v>0.853</v>
      </c>
      <c r="AK324" s="13">
        <v>126.0</v>
      </c>
      <c r="AL324" s="14">
        <v>192.0</v>
      </c>
      <c r="AM324" s="13">
        <v>-1.14174935</v>
      </c>
      <c r="AN324" s="13">
        <v>-1.0115001</v>
      </c>
      <c r="AO324" s="13">
        <v>-1.99043664</v>
      </c>
      <c r="AP324" s="11">
        <v>-1.028902714</v>
      </c>
      <c r="AQ324" s="11">
        <v>-0.786673542</v>
      </c>
      <c r="AR324" s="11">
        <v>-1.149429826</v>
      </c>
      <c r="AS324" s="13">
        <v>39.0</v>
      </c>
      <c r="AT324" s="13">
        <v>398.0</v>
      </c>
      <c r="AU324" s="13">
        <v>75.0</v>
      </c>
      <c r="AV324" s="15">
        <v>117.0</v>
      </c>
      <c r="AW324" s="15">
        <v>0.747</v>
      </c>
    </row>
    <row r="325">
      <c r="A325" s="13" t="s">
        <v>111</v>
      </c>
      <c r="B325" s="13">
        <v>24.0</v>
      </c>
      <c r="C325" s="13">
        <v>18.0</v>
      </c>
      <c r="D325" s="13">
        <v>6.0</v>
      </c>
      <c r="E325" s="13">
        <v>0.75</v>
      </c>
      <c r="F325" s="13">
        <v>17.84</v>
      </c>
      <c r="G325" s="13">
        <v>8.76</v>
      </c>
      <c r="H325" s="13">
        <v>11.0</v>
      </c>
      <c r="I325" s="13">
        <v>4.0</v>
      </c>
      <c r="J325" s="13">
        <v>9.0</v>
      </c>
      <c r="K325" s="13">
        <v>0.0</v>
      </c>
      <c r="L325" s="13">
        <v>4.0</v>
      </c>
      <c r="M325" s="13">
        <v>4.0</v>
      </c>
      <c r="N325" s="13">
        <v>1819.0</v>
      </c>
      <c r="O325" s="13">
        <v>1601.0</v>
      </c>
      <c r="P325" s="13">
        <v>75.7916667</v>
      </c>
      <c r="Q325" s="13">
        <v>66.7</v>
      </c>
      <c r="R325" s="13">
        <v>965.0</v>
      </c>
      <c r="S325" s="13">
        <v>635.0</v>
      </c>
      <c r="T325" s="13">
        <v>0.45</v>
      </c>
      <c r="U325" s="13">
        <v>1399.0</v>
      </c>
      <c r="V325" s="13">
        <v>409.0</v>
      </c>
      <c r="W325" s="13">
        <v>768.0</v>
      </c>
      <c r="X325" s="13">
        <v>226.0</v>
      </c>
      <c r="Y325" s="13">
        <v>631.0</v>
      </c>
      <c r="Z325" s="13">
        <v>323.0</v>
      </c>
      <c r="AA325" s="13">
        <v>423.0</v>
      </c>
      <c r="AB325" s="13">
        <v>0.53</v>
      </c>
      <c r="AC325" s="13">
        <v>0.36</v>
      </c>
      <c r="AD325" s="13">
        <v>0.76</v>
      </c>
      <c r="AE325" s="13">
        <v>366.0</v>
      </c>
      <c r="AF325" s="13">
        <v>816.0</v>
      </c>
      <c r="AG325" s="13">
        <v>373.0</v>
      </c>
      <c r="AH325" s="13">
        <v>211.0</v>
      </c>
      <c r="AI325" s="13">
        <v>2033.0</v>
      </c>
      <c r="AJ325" s="11">
        <v>0.895</v>
      </c>
      <c r="AK325" s="13">
        <v>223.0</v>
      </c>
      <c r="AL325" s="14">
        <v>297.0</v>
      </c>
      <c r="AM325" s="13">
        <v>-1.11815779</v>
      </c>
      <c r="AN325" s="13">
        <v>-1.05248744</v>
      </c>
      <c r="AO325" s="13">
        <v>-1.94802065</v>
      </c>
      <c r="AP325" s="11">
        <v>-1.101540905</v>
      </c>
      <c r="AQ325" s="11">
        <v>-0.881399666</v>
      </c>
      <c r="AR325" s="11">
        <v>-1.135734865</v>
      </c>
      <c r="AS325" s="13">
        <v>41.0</v>
      </c>
      <c r="AT325" s="13">
        <v>593.0</v>
      </c>
      <c r="AU325" s="13">
        <v>126.0</v>
      </c>
      <c r="AV325" s="15">
        <v>171.0</v>
      </c>
      <c r="AW325" s="15">
        <v>0.812</v>
      </c>
    </row>
    <row r="326">
      <c r="A326" s="13" t="s">
        <v>32</v>
      </c>
      <c r="B326" s="13">
        <v>27.0</v>
      </c>
      <c r="C326" s="13">
        <v>19.0</v>
      </c>
      <c r="D326" s="13">
        <v>7.0</v>
      </c>
      <c r="E326" s="13">
        <v>0.731</v>
      </c>
      <c r="F326" s="13">
        <v>11.51</v>
      </c>
      <c r="G326" s="13">
        <v>4.98</v>
      </c>
      <c r="H326" s="13">
        <v>10.0</v>
      </c>
      <c r="I326" s="13">
        <v>4.0</v>
      </c>
      <c r="J326" s="13">
        <v>12.0</v>
      </c>
      <c r="K326" s="13">
        <v>2.0</v>
      </c>
      <c r="L326" s="13">
        <v>5.0</v>
      </c>
      <c r="M326" s="13">
        <v>3.0</v>
      </c>
      <c r="N326" s="13">
        <v>1864.0</v>
      </c>
      <c r="O326" s="13">
        <v>1694.0</v>
      </c>
      <c r="P326" s="13">
        <v>69.037037</v>
      </c>
      <c r="Q326" s="13">
        <v>62.7</v>
      </c>
      <c r="R326" s="13">
        <v>1085.0</v>
      </c>
      <c r="S326" s="13">
        <v>659.0</v>
      </c>
      <c r="T326" s="13">
        <v>0.45</v>
      </c>
      <c r="U326" s="13">
        <v>1460.0</v>
      </c>
      <c r="V326" s="13">
        <v>491.0</v>
      </c>
      <c r="W326" s="13">
        <v>950.0</v>
      </c>
      <c r="X326" s="13">
        <v>168.0</v>
      </c>
      <c r="Y326" s="13">
        <v>510.0</v>
      </c>
      <c r="Z326" s="13">
        <v>378.0</v>
      </c>
      <c r="AA326" s="13">
        <v>497.0</v>
      </c>
      <c r="AB326" s="13">
        <v>0.52</v>
      </c>
      <c r="AC326" s="13">
        <v>0.33</v>
      </c>
      <c r="AD326" s="13">
        <v>0.76</v>
      </c>
      <c r="AE326" s="13">
        <v>347.0</v>
      </c>
      <c r="AF326" s="13">
        <v>890.0</v>
      </c>
      <c r="AG326" s="13">
        <v>485.0</v>
      </c>
      <c r="AH326" s="13">
        <v>380.0</v>
      </c>
      <c r="AI326" s="13">
        <v>2337.0</v>
      </c>
      <c r="AJ326" s="11">
        <v>0.798</v>
      </c>
      <c r="AK326" s="13">
        <v>238.0</v>
      </c>
      <c r="AL326" s="14">
        <v>436.0</v>
      </c>
      <c r="AM326" s="13">
        <v>-1.08517278</v>
      </c>
      <c r="AN326" s="13">
        <v>-0.96800354</v>
      </c>
      <c r="AO326" s="13">
        <v>-1.94029074</v>
      </c>
      <c r="AP326" s="11">
        <v>-1.001783082</v>
      </c>
      <c r="AQ326" s="11">
        <v>-0.770409942</v>
      </c>
      <c r="AR326" s="11">
        <v>-1.137447805</v>
      </c>
      <c r="AS326" s="13">
        <v>140.0</v>
      </c>
      <c r="AT326" s="13">
        <v>652.0</v>
      </c>
      <c r="AU326" s="13">
        <v>240.0</v>
      </c>
      <c r="AV326" s="15">
        <v>196.0</v>
      </c>
      <c r="AW326" s="15">
        <v>0.703</v>
      </c>
    </row>
    <row r="327">
      <c r="A327" s="13" t="s">
        <v>110</v>
      </c>
      <c r="B327" s="13">
        <v>25.0</v>
      </c>
      <c r="C327" s="13">
        <v>13.0</v>
      </c>
      <c r="D327" s="13">
        <v>12.0</v>
      </c>
      <c r="E327" s="13">
        <v>0.52</v>
      </c>
      <c r="F327" s="13">
        <v>-0.21</v>
      </c>
      <c r="G327" s="13">
        <v>-0.57</v>
      </c>
      <c r="H327" s="13">
        <v>7.0</v>
      </c>
      <c r="I327" s="13">
        <v>7.0</v>
      </c>
      <c r="J327" s="13">
        <v>11.0</v>
      </c>
      <c r="K327" s="13">
        <v>1.0</v>
      </c>
      <c r="L327" s="13">
        <v>1.0</v>
      </c>
      <c r="M327" s="13">
        <v>10.0</v>
      </c>
      <c r="N327" s="13">
        <v>2001.0</v>
      </c>
      <c r="O327" s="13">
        <v>1897.0</v>
      </c>
      <c r="P327" s="13">
        <v>80.04</v>
      </c>
      <c r="Q327" s="13">
        <v>75.9</v>
      </c>
      <c r="R327" s="13">
        <v>1010.0</v>
      </c>
      <c r="S327" s="13">
        <v>706.0</v>
      </c>
      <c r="T327" s="13">
        <v>0.47</v>
      </c>
      <c r="U327" s="13">
        <v>1517.0</v>
      </c>
      <c r="V327" s="13">
        <v>436.0</v>
      </c>
      <c r="W327" s="13">
        <v>806.0</v>
      </c>
      <c r="X327" s="13">
        <v>270.0</v>
      </c>
      <c r="Y327" s="13">
        <v>711.0</v>
      </c>
      <c r="Z327" s="13">
        <v>319.0</v>
      </c>
      <c r="AA327" s="13">
        <v>413.0</v>
      </c>
      <c r="AB327" s="13">
        <v>0.54</v>
      </c>
      <c r="AC327" s="13">
        <v>0.38</v>
      </c>
      <c r="AD327" s="13">
        <v>0.77</v>
      </c>
      <c r="AE327" s="13">
        <v>393.0</v>
      </c>
      <c r="AF327" s="13">
        <v>963.0</v>
      </c>
      <c r="AG327" s="13">
        <v>364.0</v>
      </c>
      <c r="AH327" s="13">
        <v>314.0</v>
      </c>
      <c r="AI327" s="13">
        <v>2244.0</v>
      </c>
      <c r="AJ327" s="11">
        <v>0.892</v>
      </c>
      <c r="AK327" s="13">
        <v>203.0</v>
      </c>
      <c r="AL327" s="14">
        <v>257.0</v>
      </c>
      <c r="AM327" s="13">
        <v>-1.13577539</v>
      </c>
      <c r="AN327" s="13">
        <v>-1.11591728</v>
      </c>
      <c r="AO327" s="13">
        <v>-1.97048</v>
      </c>
      <c r="AP327" s="11">
        <v>-1.080090417</v>
      </c>
      <c r="AQ327" s="11">
        <v>-0.851888633</v>
      </c>
      <c r="AR327" s="11">
        <v>-1.107272452</v>
      </c>
      <c r="AS327" s="13">
        <v>75.0</v>
      </c>
      <c r="AT327" s="13">
        <v>760.0</v>
      </c>
      <c r="AU327" s="13">
        <v>134.0</v>
      </c>
      <c r="AV327" s="15">
        <v>123.0</v>
      </c>
      <c r="AW327" s="15">
        <v>0.832</v>
      </c>
    </row>
    <row r="328">
      <c r="A328" s="13" t="s">
        <v>135</v>
      </c>
      <c r="B328" s="13">
        <v>22.0</v>
      </c>
      <c r="C328" s="13">
        <v>15.0</v>
      </c>
      <c r="D328" s="13">
        <v>7.0</v>
      </c>
      <c r="E328" s="13">
        <v>0.682</v>
      </c>
      <c r="F328" s="13">
        <v>12.86</v>
      </c>
      <c r="G328" s="13">
        <v>6.77</v>
      </c>
      <c r="H328" s="13">
        <v>9.0</v>
      </c>
      <c r="I328" s="13">
        <v>4.0</v>
      </c>
      <c r="J328" s="13">
        <v>10.0</v>
      </c>
      <c r="K328" s="13">
        <v>2.0</v>
      </c>
      <c r="L328" s="13">
        <v>3.0</v>
      </c>
      <c r="M328" s="13">
        <v>3.0</v>
      </c>
      <c r="N328" s="13">
        <v>1585.0</v>
      </c>
      <c r="O328" s="13">
        <v>1451.0</v>
      </c>
      <c r="P328" s="13">
        <v>72.0454545</v>
      </c>
      <c r="Q328" s="13">
        <v>66.0</v>
      </c>
      <c r="R328" s="13">
        <v>895.0</v>
      </c>
      <c r="S328" s="13">
        <v>558.0</v>
      </c>
      <c r="T328" s="13">
        <v>0.45</v>
      </c>
      <c r="U328" s="13">
        <v>1240.0</v>
      </c>
      <c r="V328" s="13">
        <v>378.0</v>
      </c>
      <c r="W328" s="13">
        <v>732.0</v>
      </c>
      <c r="X328" s="13">
        <v>180.0</v>
      </c>
      <c r="Y328" s="13">
        <v>508.0</v>
      </c>
      <c r="Z328" s="13">
        <v>289.0</v>
      </c>
      <c r="AA328" s="13">
        <v>414.0</v>
      </c>
      <c r="AB328" s="13">
        <v>0.52</v>
      </c>
      <c r="AC328" s="13">
        <v>0.35</v>
      </c>
      <c r="AD328" s="13">
        <v>0.7</v>
      </c>
      <c r="AE328" s="13">
        <v>313.0</v>
      </c>
      <c r="AF328" s="13">
        <v>760.0</v>
      </c>
      <c r="AG328" s="13">
        <v>362.0</v>
      </c>
      <c r="AH328" s="13">
        <v>256.0</v>
      </c>
      <c r="AI328" s="13">
        <v>1910.0</v>
      </c>
      <c r="AJ328" s="11">
        <v>0.83</v>
      </c>
      <c r="AK328" s="13">
        <v>204.0</v>
      </c>
      <c r="AL328" s="14">
        <v>266.0</v>
      </c>
      <c r="AM328" s="13">
        <v>-1.08423076</v>
      </c>
      <c r="AN328" s="13">
        <v>-1.04122991</v>
      </c>
      <c r="AO328" s="13">
        <v>-1.7808564</v>
      </c>
      <c r="AP328" s="11">
        <v>-1.054869845</v>
      </c>
      <c r="AQ328" s="11">
        <v>-0.835837538</v>
      </c>
      <c r="AR328" s="11">
        <v>-1.142518201</v>
      </c>
      <c r="AS328" s="13">
        <v>85.0</v>
      </c>
      <c r="AT328" s="13">
        <v>556.0</v>
      </c>
      <c r="AU328" s="13">
        <v>106.0</v>
      </c>
      <c r="AV328" s="15">
        <v>160.0</v>
      </c>
      <c r="AW328" s="15">
        <v>0.779</v>
      </c>
    </row>
    <row r="329">
      <c r="A329" s="13" t="s">
        <v>54</v>
      </c>
      <c r="B329" s="13">
        <v>25.0</v>
      </c>
      <c r="C329" s="13">
        <v>18.0</v>
      </c>
      <c r="D329" s="13">
        <v>7.0</v>
      </c>
      <c r="E329" s="13">
        <v>0.72</v>
      </c>
      <c r="F329" s="13">
        <v>15.59</v>
      </c>
      <c r="G329" s="13">
        <v>7.91</v>
      </c>
      <c r="H329" s="13">
        <v>13.0</v>
      </c>
      <c r="I329" s="13">
        <v>4.0</v>
      </c>
      <c r="J329" s="13">
        <v>10.0</v>
      </c>
      <c r="K329" s="13">
        <v>1.0</v>
      </c>
      <c r="L329" s="13">
        <v>6.0</v>
      </c>
      <c r="M329" s="13">
        <v>3.0</v>
      </c>
      <c r="N329" s="13">
        <v>1705.0</v>
      </c>
      <c r="O329" s="13">
        <v>1513.0</v>
      </c>
      <c r="P329" s="13">
        <v>68.2</v>
      </c>
      <c r="Q329" s="13">
        <v>60.5</v>
      </c>
      <c r="R329" s="13">
        <v>1005.0</v>
      </c>
      <c r="S329" s="13">
        <v>629.0</v>
      </c>
      <c r="T329" s="13">
        <v>0.47</v>
      </c>
      <c r="U329" s="13">
        <v>1326.0</v>
      </c>
      <c r="V329" s="13">
        <v>417.0</v>
      </c>
      <c r="W329" s="13">
        <v>760.0</v>
      </c>
      <c r="X329" s="13">
        <v>212.0</v>
      </c>
      <c r="Y329" s="13">
        <v>566.0</v>
      </c>
      <c r="Z329" s="13">
        <v>235.0</v>
      </c>
      <c r="AA329" s="13">
        <v>288.0</v>
      </c>
      <c r="AB329" s="13">
        <v>0.55</v>
      </c>
      <c r="AC329" s="13">
        <v>0.38</v>
      </c>
      <c r="AD329" s="13">
        <v>0.82</v>
      </c>
      <c r="AE329" s="13">
        <v>345.0</v>
      </c>
      <c r="AF329" s="13">
        <v>791.0</v>
      </c>
      <c r="AG329" s="13">
        <v>323.0</v>
      </c>
      <c r="AH329" s="13">
        <v>229.0</v>
      </c>
      <c r="AI329" s="13">
        <v>1843.0</v>
      </c>
      <c r="AJ329" s="11">
        <v>0.925</v>
      </c>
      <c r="AK329" s="13">
        <v>162.0</v>
      </c>
      <c r="AL329" s="14">
        <v>233.0</v>
      </c>
      <c r="AM329" s="13">
        <v>-1.15202915</v>
      </c>
      <c r="AN329" s="13">
        <v>-1.10067036</v>
      </c>
      <c r="AO329" s="13">
        <v>-2.08164552</v>
      </c>
      <c r="AP329" s="11">
        <v>-1.009853594</v>
      </c>
      <c r="AQ329" s="11">
        <v>-0.854763139</v>
      </c>
      <c r="AR329" s="11">
        <v>-1.22833403</v>
      </c>
      <c r="AS329" s="13">
        <v>111.0</v>
      </c>
      <c r="AT329" s="13">
        <v>629.0</v>
      </c>
      <c r="AU329" s="13">
        <v>123.0</v>
      </c>
      <c r="AV329" s="15">
        <v>110.0</v>
      </c>
      <c r="AW329" s="15">
        <v>0.804</v>
      </c>
    </row>
    <row r="330">
      <c r="A330" s="13" t="s">
        <v>228</v>
      </c>
      <c r="B330" s="13">
        <v>20.0</v>
      </c>
      <c r="C330" s="13">
        <v>13.0</v>
      </c>
      <c r="D330" s="13">
        <v>7.0</v>
      </c>
      <c r="E330" s="13">
        <v>0.65</v>
      </c>
      <c r="F330" s="13">
        <v>-4.45</v>
      </c>
      <c r="G330" s="13">
        <v>-7.0</v>
      </c>
      <c r="H330" s="13">
        <v>13.0</v>
      </c>
      <c r="I330" s="13">
        <v>5.0</v>
      </c>
      <c r="J330" s="13">
        <v>7.0</v>
      </c>
      <c r="K330" s="13">
        <v>3.0</v>
      </c>
      <c r="L330" s="13">
        <v>6.0</v>
      </c>
      <c r="M330" s="13">
        <v>4.0</v>
      </c>
      <c r="N330" s="13">
        <v>1425.0</v>
      </c>
      <c r="O330" s="13">
        <v>1374.0</v>
      </c>
      <c r="P330" s="13">
        <v>71.25</v>
      </c>
      <c r="Q330" s="13">
        <v>68.7</v>
      </c>
      <c r="R330" s="13">
        <v>815.0</v>
      </c>
      <c r="S330" s="13">
        <v>533.0</v>
      </c>
      <c r="T330" s="13">
        <v>0.44</v>
      </c>
      <c r="U330" s="13">
        <v>1205.0</v>
      </c>
      <c r="V330" s="13">
        <v>416.0</v>
      </c>
      <c r="W330" s="13">
        <v>837.0</v>
      </c>
      <c r="X330" s="13">
        <v>117.0</v>
      </c>
      <c r="Y330" s="13">
        <v>368.0</v>
      </c>
      <c r="Z330" s="13">
        <v>242.0</v>
      </c>
      <c r="AA330" s="13">
        <v>337.0</v>
      </c>
      <c r="AB330" s="13">
        <v>0.5</v>
      </c>
      <c r="AC330" s="13">
        <v>0.32</v>
      </c>
      <c r="AD330" s="13">
        <v>0.72</v>
      </c>
      <c r="AE330" s="13">
        <v>258.0</v>
      </c>
      <c r="AF330" s="13">
        <v>713.0</v>
      </c>
      <c r="AG330" s="13">
        <v>406.0</v>
      </c>
      <c r="AH330" s="13">
        <v>246.0</v>
      </c>
      <c r="AI330" s="13">
        <v>1788.0</v>
      </c>
      <c r="AJ330" s="11">
        <v>0.797</v>
      </c>
      <c r="AK330" s="13">
        <v>247.0</v>
      </c>
      <c r="AL330" s="14">
        <v>284.0</v>
      </c>
      <c r="AM330" s="13">
        <v>-1.04353947</v>
      </c>
      <c r="AN330" s="13">
        <v>-0.93427749</v>
      </c>
      <c r="AO330" s="13">
        <v>-1.83196371</v>
      </c>
      <c r="AP330" s="11">
        <v>-1.076083071</v>
      </c>
      <c r="AQ330" s="11">
        <v>-0.871896035</v>
      </c>
      <c r="AR330" s="11">
        <v>-1.18583305</v>
      </c>
      <c r="AS330" s="13">
        <v>51.0</v>
      </c>
      <c r="AT330" s="13">
        <v>466.0</v>
      </c>
      <c r="AU330" s="13">
        <v>147.0</v>
      </c>
      <c r="AV330" s="15">
        <v>137.0</v>
      </c>
      <c r="AW330" s="15">
        <v>0.772</v>
      </c>
    </row>
    <row r="331">
      <c r="A331" s="13" t="s">
        <v>328</v>
      </c>
      <c r="B331" s="13">
        <v>22.0</v>
      </c>
      <c r="C331" s="13">
        <v>6.0</v>
      </c>
      <c r="D331" s="13">
        <v>16.0</v>
      </c>
      <c r="E331" s="13">
        <v>0.273</v>
      </c>
      <c r="F331" s="13">
        <v>2.01</v>
      </c>
      <c r="G331" s="13">
        <v>8.35</v>
      </c>
      <c r="H331" s="13">
        <v>3.0</v>
      </c>
      <c r="I331" s="13">
        <v>15.0</v>
      </c>
      <c r="J331" s="13">
        <v>5.0</v>
      </c>
      <c r="K331" s="13">
        <v>6.0</v>
      </c>
      <c r="L331" s="13">
        <v>1.0</v>
      </c>
      <c r="M331" s="13">
        <v>9.0</v>
      </c>
      <c r="N331" s="13">
        <v>1458.0</v>
      </c>
      <c r="O331" s="13">
        <v>1583.0</v>
      </c>
      <c r="P331" s="13">
        <v>66.2727273</v>
      </c>
      <c r="Q331" s="13">
        <v>72.0</v>
      </c>
      <c r="R331" s="13">
        <v>885.0</v>
      </c>
      <c r="S331" s="13">
        <v>501.0</v>
      </c>
      <c r="T331" s="13">
        <v>0.41</v>
      </c>
      <c r="U331" s="13">
        <v>1222.0</v>
      </c>
      <c r="V331" s="13">
        <v>306.0</v>
      </c>
      <c r="W331" s="13">
        <v>660.0</v>
      </c>
      <c r="X331" s="13">
        <v>195.0</v>
      </c>
      <c r="Y331" s="13">
        <v>562.0</v>
      </c>
      <c r="Z331" s="13">
        <v>261.0</v>
      </c>
      <c r="AA331" s="13">
        <v>359.0</v>
      </c>
      <c r="AB331" s="13">
        <v>0.46</v>
      </c>
      <c r="AC331" s="13">
        <v>0.35</v>
      </c>
      <c r="AD331" s="13">
        <v>0.73</v>
      </c>
      <c r="AE331" s="13">
        <v>252.0</v>
      </c>
      <c r="AF331" s="13">
        <v>718.0</v>
      </c>
      <c r="AG331" s="13">
        <v>365.0</v>
      </c>
      <c r="AH331" s="13">
        <v>300.0</v>
      </c>
      <c r="AI331" s="13">
        <v>1881.0</v>
      </c>
      <c r="AJ331" s="11">
        <v>0.775</v>
      </c>
      <c r="AK331" s="13">
        <v>198.0</v>
      </c>
      <c r="AL331" s="14">
        <v>269.0</v>
      </c>
      <c r="AM331" s="13">
        <v>-0.97346086</v>
      </c>
      <c r="AN331" s="13">
        <v>-1.01961481</v>
      </c>
      <c r="AO331" s="13">
        <v>-1.85471618</v>
      </c>
      <c r="AP331" s="11">
        <v>-1.13853602</v>
      </c>
      <c r="AQ331" s="11">
        <v>-0.953481744</v>
      </c>
      <c r="AR331" s="11">
        <v>-1.150926957</v>
      </c>
      <c r="AS331" s="13">
        <v>48.0</v>
      </c>
      <c r="AT331" s="13">
        <v>520.0</v>
      </c>
      <c r="AU331" s="13">
        <v>136.0</v>
      </c>
      <c r="AV331" s="15">
        <v>133.0</v>
      </c>
      <c r="AW331" s="15">
        <v>0.843</v>
      </c>
    </row>
    <row r="332">
      <c r="A332" s="13" t="s">
        <v>184</v>
      </c>
      <c r="B332" s="13">
        <v>27.0</v>
      </c>
      <c r="C332" s="13">
        <v>14.0</v>
      </c>
      <c r="D332" s="13">
        <v>13.0</v>
      </c>
      <c r="E332" s="13">
        <v>0.519</v>
      </c>
      <c r="F332" s="13">
        <v>7.11</v>
      </c>
      <c r="G332" s="13">
        <v>5.92</v>
      </c>
      <c r="H332" s="13">
        <v>7.0</v>
      </c>
      <c r="I332" s="13">
        <v>12.0</v>
      </c>
      <c r="J332" s="13">
        <v>11.0</v>
      </c>
      <c r="K332" s="13">
        <v>5.0</v>
      </c>
      <c r="L332" s="13">
        <v>3.0</v>
      </c>
      <c r="M332" s="13">
        <v>6.0</v>
      </c>
      <c r="N332" s="13">
        <v>1853.0</v>
      </c>
      <c r="O332" s="13">
        <v>1821.0</v>
      </c>
      <c r="P332" s="13">
        <v>68.6296296</v>
      </c>
      <c r="Q332" s="13">
        <v>67.4</v>
      </c>
      <c r="R332" s="13">
        <v>1110.0</v>
      </c>
      <c r="S332" s="13">
        <v>633.0</v>
      </c>
      <c r="T332" s="13">
        <v>0.41</v>
      </c>
      <c r="U332" s="13">
        <v>1539.0</v>
      </c>
      <c r="V332" s="13">
        <v>425.0</v>
      </c>
      <c r="W332" s="13">
        <v>929.0</v>
      </c>
      <c r="X332" s="13">
        <v>208.0</v>
      </c>
      <c r="Y332" s="13">
        <v>610.0</v>
      </c>
      <c r="Z332" s="13">
        <v>379.0</v>
      </c>
      <c r="AA332" s="13">
        <v>534.0</v>
      </c>
      <c r="AB332" s="13">
        <v>0.46</v>
      </c>
      <c r="AC332" s="13">
        <v>0.34</v>
      </c>
      <c r="AD332" s="13">
        <v>0.71</v>
      </c>
      <c r="AE332" s="13">
        <v>328.0</v>
      </c>
      <c r="AF332" s="13">
        <v>1027.0</v>
      </c>
      <c r="AG332" s="13">
        <v>496.0</v>
      </c>
      <c r="AH332" s="13">
        <v>412.0</v>
      </c>
      <c r="AI332" s="13">
        <v>2485.0</v>
      </c>
      <c r="AJ332" s="11">
        <v>0.746</v>
      </c>
      <c r="AK332" s="13">
        <v>304.0</v>
      </c>
      <c r="AL332" s="14">
        <v>352.0</v>
      </c>
      <c r="AM332" s="13">
        <v>-0.96053727</v>
      </c>
      <c r="AN332" s="13">
        <v>-1.00200835</v>
      </c>
      <c r="AO332" s="13">
        <v>-1.81062851</v>
      </c>
      <c r="AP332" s="11">
        <v>-1.013893189</v>
      </c>
      <c r="AQ332" s="11">
        <v>-0.790461892</v>
      </c>
      <c r="AR332" s="11">
        <v>-1.159142319</v>
      </c>
      <c r="AS332" s="13">
        <v>95.0</v>
      </c>
      <c r="AT332" s="13">
        <v>723.0</v>
      </c>
      <c r="AU332" s="13">
        <v>167.0</v>
      </c>
      <c r="AV332" s="15">
        <v>185.0</v>
      </c>
      <c r="AW332" s="15">
        <v>0.75</v>
      </c>
    </row>
    <row r="333">
      <c r="A333" s="13" t="s">
        <v>279</v>
      </c>
      <c r="B333" s="13">
        <v>26.0</v>
      </c>
      <c r="C333" s="13">
        <v>5.0</v>
      </c>
      <c r="D333" s="13">
        <v>21.0</v>
      </c>
      <c r="E333" s="13">
        <v>0.192</v>
      </c>
      <c r="F333" s="13">
        <v>0.72</v>
      </c>
      <c r="G333" s="13">
        <v>10.45</v>
      </c>
      <c r="H333" s="13">
        <v>4.0</v>
      </c>
      <c r="I333" s="13">
        <v>16.0</v>
      </c>
      <c r="J333" s="13">
        <v>4.0</v>
      </c>
      <c r="K333" s="13">
        <v>7.0</v>
      </c>
      <c r="L333" s="13">
        <v>1.0</v>
      </c>
      <c r="M333" s="13">
        <v>9.0</v>
      </c>
      <c r="N333" s="13">
        <v>1759.0</v>
      </c>
      <c r="O333" s="13">
        <v>2012.0</v>
      </c>
      <c r="P333" s="13">
        <v>67.6538462</v>
      </c>
      <c r="Q333" s="13">
        <v>77.4</v>
      </c>
      <c r="R333" s="13">
        <v>1040.0</v>
      </c>
      <c r="S333" s="13">
        <v>641.0</v>
      </c>
      <c r="T333" s="13">
        <v>0.42</v>
      </c>
      <c r="U333" s="13">
        <v>1513.0</v>
      </c>
      <c r="V333" s="13">
        <v>444.0</v>
      </c>
      <c r="W333" s="13">
        <v>920.0</v>
      </c>
      <c r="X333" s="13">
        <v>197.0</v>
      </c>
      <c r="Y333" s="13">
        <v>593.0</v>
      </c>
      <c r="Z333" s="13">
        <v>280.0</v>
      </c>
      <c r="AA333" s="13">
        <v>397.0</v>
      </c>
      <c r="AB333" s="13">
        <v>0.48</v>
      </c>
      <c r="AC333" s="13">
        <v>0.33</v>
      </c>
      <c r="AD333" s="13">
        <v>0.71</v>
      </c>
      <c r="AE333" s="13">
        <v>280.0</v>
      </c>
      <c r="AF333" s="13">
        <v>811.0</v>
      </c>
      <c r="AG333" s="13">
        <v>472.0</v>
      </c>
      <c r="AH333" s="13">
        <v>355.0</v>
      </c>
      <c r="AI333" s="13">
        <v>2265.0</v>
      </c>
      <c r="AJ333" s="11">
        <v>0.777</v>
      </c>
      <c r="AK333" s="13">
        <v>213.0</v>
      </c>
      <c r="AL333" s="14">
        <v>318.0</v>
      </c>
      <c r="AM333" s="13">
        <v>-1.01329558</v>
      </c>
      <c r="AN333" s="13">
        <v>-0.97622376</v>
      </c>
      <c r="AO333" s="13">
        <v>-1.79928072</v>
      </c>
      <c r="AP333" s="11">
        <v>-1.10520777</v>
      </c>
      <c r="AQ333" s="11">
        <v>-0.881328842</v>
      </c>
      <c r="AR333" s="11">
        <v>-1.167622795</v>
      </c>
      <c r="AS333" s="13">
        <v>94.0</v>
      </c>
      <c r="AT333" s="13">
        <v>598.0</v>
      </c>
      <c r="AU333" s="13">
        <v>158.0</v>
      </c>
      <c r="AV333" s="15">
        <v>160.0</v>
      </c>
      <c r="AW333" s="15">
        <v>0.821</v>
      </c>
    </row>
    <row r="334">
      <c r="A334" s="13" t="s">
        <v>25</v>
      </c>
      <c r="B334" s="13">
        <v>23.0</v>
      </c>
      <c r="C334" s="13">
        <v>17.0</v>
      </c>
      <c r="D334" s="13">
        <v>6.0</v>
      </c>
      <c r="E334" s="13">
        <v>0.739</v>
      </c>
      <c r="F334" s="13">
        <v>2.63</v>
      </c>
      <c r="G334" s="13">
        <v>-5.72</v>
      </c>
      <c r="H334" s="13">
        <v>12.0</v>
      </c>
      <c r="I334" s="13">
        <v>3.0</v>
      </c>
      <c r="J334" s="13">
        <v>11.0</v>
      </c>
      <c r="K334" s="13">
        <v>0.0</v>
      </c>
      <c r="L334" s="13">
        <v>6.0</v>
      </c>
      <c r="M334" s="13">
        <v>5.0</v>
      </c>
      <c r="N334" s="13">
        <v>1881.0</v>
      </c>
      <c r="O334" s="13">
        <v>1594.0</v>
      </c>
      <c r="P334" s="13">
        <v>81.7826087</v>
      </c>
      <c r="Q334" s="13">
        <v>69.3</v>
      </c>
      <c r="R334" s="13">
        <v>920.0</v>
      </c>
      <c r="S334" s="13">
        <v>656.0</v>
      </c>
      <c r="T334" s="13">
        <v>0.51</v>
      </c>
      <c r="U334" s="13">
        <v>1300.0</v>
      </c>
      <c r="V334" s="13">
        <v>463.0</v>
      </c>
      <c r="W334" s="13">
        <v>804.0</v>
      </c>
      <c r="X334" s="13">
        <v>193.0</v>
      </c>
      <c r="Y334" s="13">
        <v>496.0</v>
      </c>
      <c r="Z334" s="13">
        <v>376.0</v>
      </c>
      <c r="AA334" s="13">
        <v>478.0</v>
      </c>
      <c r="AB334" s="13">
        <v>0.58</v>
      </c>
      <c r="AC334" s="13">
        <v>0.39</v>
      </c>
      <c r="AD334" s="13">
        <v>0.79</v>
      </c>
      <c r="AE334" s="13">
        <v>345.0</v>
      </c>
      <c r="AF334" s="13">
        <v>754.0</v>
      </c>
      <c r="AG334" s="13">
        <v>376.0</v>
      </c>
      <c r="AH334" s="13">
        <v>288.0</v>
      </c>
      <c r="AI334" s="13">
        <v>2066.0</v>
      </c>
      <c r="AJ334" s="11">
        <v>0.91</v>
      </c>
      <c r="AK334" s="13">
        <v>148.0</v>
      </c>
      <c r="AL334" s="14">
        <v>328.0</v>
      </c>
      <c r="AM334" s="13">
        <v>-1.20911038</v>
      </c>
      <c r="AN334" s="13">
        <v>-1.14344024</v>
      </c>
      <c r="AO334" s="13">
        <v>-2.00674112</v>
      </c>
      <c r="AP334" s="11">
        <v>-1.029813814</v>
      </c>
      <c r="AQ334" s="11">
        <v>-0.855274056</v>
      </c>
      <c r="AR334" s="11">
        <v>-1.175605545</v>
      </c>
      <c r="AS334" s="13">
        <v>69.0</v>
      </c>
      <c r="AT334" s="13">
        <v>606.0</v>
      </c>
      <c r="AU334" s="13">
        <v>154.0</v>
      </c>
      <c r="AV334" s="15">
        <v>174.0</v>
      </c>
      <c r="AW334" s="15">
        <v>0.767</v>
      </c>
    </row>
    <row r="335">
      <c r="A335" s="13" t="s">
        <v>186</v>
      </c>
      <c r="B335" s="13">
        <v>29.0</v>
      </c>
      <c r="C335" s="13">
        <v>19.0</v>
      </c>
      <c r="D335" s="13">
        <v>10.0</v>
      </c>
      <c r="E335" s="13">
        <v>0.655</v>
      </c>
      <c r="F335" s="13">
        <v>15.5</v>
      </c>
      <c r="G335" s="13">
        <v>10.19</v>
      </c>
      <c r="H335" s="13">
        <v>11.0</v>
      </c>
      <c r="I335" s="13">
        <v>6.0</v>
      </c>
      <c r="J335" s="13">
        <v>8.0</v>
      </c>
      <c r="K335" s="13">
        <v>5.0</v>
      </c>
      <c r="L335" s="13">
        <v>7.0</v>
      </c>
      <c r="M335" s="13">
        <v>2.0</v>
      </c>
      <c r="N335" s="13">
        <v>2243.0</v>
      </c>
      <c r="O335" s="13">
        <v>2089.0</v>
      </c>
      <c r="P335" s="13">
        <v>77.3448276</v>
      </c>
      <c r="Q335" s="13">
        <v>72.0</v>
      </c>
      <c r="R335" s="13">
        <v>1175.0</v>
      </c>
      <c r="S335" s="13">
        <v>769.0</v>
      </c>
      <c r="T335" s="13">
        <v>0.43</v>
      </c>
      <c r="U335" s="13">
        <v>1793.0</v>
      </c>
      <c r="V335" s="13">
        <v>553.0</v>
      </c>
      <c r="W335" s="13">
        <v>1200.0</v>
      </c>
      <c r="X335" s="13">
        <v>216.0</v>
      </c>
      <c r="Y335" s="13">
        <v>593.0</v>
      </c>
      <c r="Z335" s="13">
        <v>489.0</v>
      </c>
      <c r="AA335" s="13">
        <v>680.0</v>
      </c>
      <c r="AB335" s="13">
        <v>0.46</v>
      </c>
      <c r="AC335" s="13">
        <v>0.36</v>
      </c>
      <c r="AD335" s="13">
        <v>0.72</v>
      </c>
      <c r="AE335" s="13">
        <v>407.0</v>
      </c>
      <c r="AF335" s="13">
        <v>1097.0</v>
      </c>
      <c r="AG335" s="13">
        <v>473.0</v>
      </c>
      <c r="AH335" s="13">
        <v>348.0</v>
      </c>
      <c r="AI335" s="13">
        <v>2821.0</v>
      </c>
      <c r="AJ335" s="11">
        <v>0.795</v>
      </c>
      <c r="AK335" s="13">
        <v>389.0</v>
      </c>
      <c r="AL335" s="14">
        <v>434.0</v>
      </c>
      <c r="AM335" s="13">
        <v>-0.96757556</v>
      </c>
      <c r="AN335" s="13">
        <v>-1.07037732</v>
      </c>
      <c r="AO335" s="13">
        <v>-1.83455758</v>
      </c>
      <c r="AP335" s="11">
        <v>-1.124518324</v>
      </c>
      <c r="AQ335" s="11">
        <v>-0.846348276</v>
      </c>
      <c r="AR335" s="11">
        <v>-1.131595364</v>
      </c>
      <c r="AS335" s="13">
        <v>82.0</v>
      </c>
      <c r="AT335" s="13">
        <v>708.0</v>
      </c>
      <c r="AU335" s="13">
        <v>220.0</v>
      </c>
      <c r="AV335" s="15">
        <v>214.0</v>
      </c>
      <c r="AW335" s="15">
        <v>0.792</v>
      </c>
    </row>
    <row r="336">
      <c r="A336" s="13" t="s">
        <v>254</v>
      </c>
      <c r="B336" s="13">
        <v>27.0</v>
      </c>
      <c r="C336" s="13">
        <v>11.0</v>
      </c>
      <c r="D336" s="13">
        <v>16.0</v>
      </c>
      <c r="E336" s="13">
        <v>0.407</v>
      </c>
      <c r="F336" s="13">
        <v>-7.23</v>
      </c>
      <c r="G336" s="13">
        <v>-1.83</v>
      </c>
      <c r="H336" s="13">
        <v>4.0</v>
      </c>
      <c r="I336" s="13">
        <v>13.0</v>
      </c>
      <c r="J336" s="13">
        <v>6.0</v>
      </c>
      <c r="K336" s="13">
        <v>5.0</v>
      </c>
      <c r="L336" s="13">
        <v>4.0</v>
      </c>
      <c r="M336" s="13">
        <v>9.0</v>
      </c>
      <c r="N336" s="13">
        <v>2039.0</v>
      </c>
      <c r="O336" s="13">
        <v>2129.0</v>
      </c>
      <c r="P336" s="13">
        <v>75.5185185</v>
      </c>
      <c r="Q336" s="13">
        <v>78.9</v>
      </c>
      <c r="R336" s="13">
        <v>1105.0</v>
      </c>
      <c r="S336" s="13">
        <v>716.0</v>
      </c>
      <c r="T336" s="13">
        <v>0.45</v>
      </c>
      <c r="U336" s="13">
        <v>1577.0</v>
      </c>
      <c r="V336" s="13">
        <v>490.0</v>
      </c>
      <c r="W336" s="13">
        <v>915.0</v>
      </c>
      <c r="X336" s="13">
        <v>226.0</v>
      </c>
      <c r="Y336" s="13">
        <v>662.0</v>
      </c>
      <c r="Z336" s="13">
        <v>381.0</v>
      </c>
      <c r="AA336" s="13">
        <v>525.0</v>
      </c>
      <c r="AB336" s="13">
        <v>0.54</v>
      </c>
      <c r="AC336" s="13">
        <v>0.34</v>
      </c>
      <c r="AD336" s="13">
        <v>0.73</v>
      </c>
      <c r="AE336" s="13">
        <v>359.0</v>
      </c>
      <c r="AF336" s="13">
        <v>928.0</v>
      </c>
      <c r="AG336" s="13">
        <v>455.0</v>
      </c>
      <c r="AH336" s="13">
        <v>382.0</v>
      </c>
      <c r="AI336" s="13">
        <v>2484.0</v>
      </c>
      <c r="AJ336" s="11">
        <v>0.821</v>
      </c>
      <c r="AK336" s="13">
        <v>211.0</v>
      </c>
      <c r="AL336" s="14">
        <v>321.0</v>
      </c>
      <c r="AM336" s="13">
        <v>-1.12438746</v>
      </c>
      <c r="AN336" s="13">
        <v>-1.00320177</v>
      </c>
      <c r="AO336" s="13">
        <v>-1.85138642</v>
      </c>
      <c r="AP336" s="11">
        <v>-1.165880333</v>
      </c>
      <c r="AQ336" s="11">
        <v>-0.910145919</v>
      </c>
      <c r="AR336" s="11">
        <v>-1.132256256</v>
      </c>
      <c r="AS336" s="13">
        <v>75.0</v>
      </c>
      <c r="AT336" s="13">
        <v>717.0</v>
      </c>
      <c r="AU336" s="13">
        <v>133.0</v>
      </c>
      <c r="AV336" s="15">
        <v>188.0</v>
      </c>
      <c r="AW336" s="15">
        <v>0.863</v>
      </c>
    </row>
    <row r="337">
      <c r="A337" s="13" t="s">
        <v>356</v>
      </c>
      <c r="B337" s="13">
        <v>22.0</v>
      </c>
      <c r="C337" s="13">
        <v>7.0</v>
      </c>
      <c r="D337" s="13">
        <v>15.0</v>
      </c>
      <c r="E337" s="13">
        <v>0.318</v>
      </c>
      <c r="F337" s="13">
        <v>-12.4</v>
      </c>
      <c r="G337" s="13">
        <v>-4.57</v>
      </c>
      <c r="H337" s="13">
        <v>5.0</v>
      </c>
      <c r="I337" s="13">
        <v>9.0</v>
      </c>
      <c r="J337" s="13">
        <v>2.0</v>
      </c>
      <c r="K337" s="13">
        <v>5.0</v>
      </c>
      <c r="L337" s="13">
        <v>4.0</v>
      </c>
      <c r="M337" s="13">
        <v>9.0</v>
      </c>
      <c r="N337" s="13">
        <v>1606.0</v>
      </c>
      <c r="O337" s="13">
        <v>1746.0</v>
      </c>
      <c r="P337" s="13">
        <v>73.0</v>
      </c>
      <c r="Q337" s="13">
        <v>79.4</v>
      </c>
      <c r="R337" s="13">
        <v>880.0</v>
      </c>
      <c r="S337" s="13">
        <v>550.0</v>
      </c>
      <c r="T337" s="13">
        <v>0.4</v>
      </c>
      <c r="U337" s="13">
        <v>1362.0</v>
      </c>
      <c r="V337" s="13">
        <v>393.0</v>
      </c>
      <c r="W337" s="13">
        <v>865.0</v>
      </c>
      <c r="X337" s="13">
        <v>157.0</v>
      </c>
      <c r="Y337" s="13">
        <v>497.0</v>
      </c>
      <c r="Z337" s="13">
        <v>349.0</v>
      </c>
      <c r="AA337" s="13">
        <v>488.0</v>
      </c>
      <c r="AB337" s="13">
        <v>0.45</v>
      </c>
      <c r="AC337" s="13">
        <v>0.32</v>
      </c>
      <c r="AD337" s="13">
        <v>0.72</v>
      </c>
      <c r="AE337" s="13">
        <v>225.0</v>
      </c>
      <c r="AF337" s="13">
        <v>839.0</v>
      </c>
      <c r="AG337" s="13">
        <v>444.0</v>
      </c>
      <c r="AH337" s="13">
        <v>286.0</v>
      </c>
      <c r="AI337" s="13">
        <v>2136.0</v>
      </c>
      <c r="AJ337" s="11">
        <v>0.752</v>
      </c>
      <c r="AK337" s="13">
        <v>258.0</v>
      </c>
      <c r="AL337" s="14">
        <v>266.0</v>
      </c>
      <c r="AM337" s="13">
        <v>-0.95393207</v>
      </c>
      <c r="AN337" s="13">
        <v>-0.92828451</v>
      </c>
      <c r="AO337" s="13">
        <v>-1.82447117</v>
      </c>
      <c r="AP337" s="11">
        <v>-1.121452663</v>
      </c>
      <c r="AQ337" s="11">
        <v>-0.994488495</v>
      </c>
      <c r="AR337" s="11">
        <v>-1.192023661</v>
      </c>
      <c r="AS337" s="13">
        <v>67.0</v>
      </c>
      <c r="AT337" s="13">
        <v>581.0</v>
      </c>
      <c r="AU337" s="13">
        <v>116.0</v>
      </c>
      <c r="AV337" s="15">
        <v>150.0</v>
      </c>
      <c r="AW337" s="15">
        <v>0.855</v>
      </c>
    </row>
    <row r="338">
      <c r="A338" s="13" t="s">
        <v>127</v>
      </c>
      <c r="B338" s="13">
        <v>28.0</v>
      </c>
      <c r="C338" s="13">
        <v>21.0</v>
      </c>
      <c r="D338" s="13">
        <v>7.0</v>
      </c>
      <c r="E338" s="13">
        <v>0.75</v>
      </c>
      <c r="F338" s="13">
        <v>5.59</v>
      </c>
      <c r="G338" s="13">
        <v>0.48</v>
      </c>
      <c r="H338" s="13">
        <v>11.0</v>
      </c>
      <c r="I338" s="13">
        <v>3.0</v>
      </c>
      <c r="J338" s="13">
        <v>11.0</v>
      </c>
      <c r="K338" s="13">
        <v>2.0</v>
      </c>
      <c r="L338" s="13">
        <v>5.0</v>
      </c>
      <c r="M338" s="13">
        <v>3.0</v>
      </c>
      <c r="N338" s="13">
        <v>2043.0</v>
      </c>
      <c r="O338" s="13">
        <v>1900.0</v>
      </c>
      <c r="P338" s="13">
        <v>72.9642857</v>
      </c>
      <c r="Q338" s="13">
        <v>67.9</v>
      </c>
      <c r="R338" s="13">
        <v>1130.0</v>
      </c>
      <c r="S338" s="13">
        <v>710.0</v>
      </c>
      <c r="T338" s="13">
        <v>0.45</v>
      </c>
      <c r="U338" s="13">
        <v>1568.0</v>
      </c>
      <c r="V338" s="13">
        <v>534.0</v>
      </c>
      <c r="W338" s="13">
        <v>1062.0</v>
      </c>
      <c r="X338" s="13">
        <v>176.0</v>
      </c>
      <c r="Y338" s="13">
        <v>506.0</v>
      </c>
      <c r="Z338" s="13">
        <v>447.0</v>
      </c>
      <c r="AA338" s="13">
        <v>567.0</v>
      </c>
      <c r="AB338" s="13">
        <v>0.5</v>
      </c>
      <c r="AC338" s="13">
        <v>0.35</v>
      </c>
      <c r="AD338" s="13">
        <v>0.79</v>
      </c>
      <c r="AE338" s="13">
        <v>376.0</v>
      </c>
      <c r="AF338" s="13">
        <v>1053.0</v>
      </c>
      <c r="AG338" s="13">
        <v>396.0</v>
      </c>
      <c r="AH338" s="13">
        <v>405.0</v>
      </c>
      <c r="AI338" s="13">
        <v>2540.0</v>
      </c>
      <c r="AJ338" s="11">
        <v>0.804</v>
      </c>
      <c r="AK338" s="13">
        <v>290.0</v>
      </c>
      <c r="AL338" s="14">
        <v>369.0</v>
      </c>
      <c r="AM338" s="13">
        <v>-1.05574187</v>
      </c>
      <c r="AN338" s="13">
        <v>-1.02211554</v>
      </c>
      <c r="AO338" s="13">
        <v>-2.0112028</v>
      </c>
      <c r="AP338" s="11">
        <v>-1.008827879</v>
      </c>
      <c r="AQ338" s="11">
        <v>-0.901556062</v>
      </c>
      <c r="AR338" s="11">
        <v>-1.214079122</v>
      </c>
      <c r="AS338" s="13">
        <v>127.0</v>
      </c>
      <c r="AT338" s="13">
        <v>763.0</v>
      </c>
      <c r="AU338" s="13">
        <v>184.0</v>
      </c>
      <c r="AV338" s="15">
        <v>185.0</v>
      </c>
      <c r="AW338" s="15">
        <v>0.794</v>
      </c>
    </row>
    <row r="339">
      <c r="A339" s="13" t="s">
        <v>304</v>
      </c>
      <c r="B339" s="13">
        <v>21.0</v>
      </c>
      <c r="C339" s="13">
        <v>5.0</v>
      </c>
      <c r="D339" s="13">
        <v>16.0</v>
      </c>
      <c r="E339" s="13">
        <v>0.238</v>
      </c>
      <c r="F339" s="13">
        <v>-11.0</v>
      </c>
      <c r="G339" s="13">
        <v>-0.68</v>
      </c>
      <c r="H339" s="13">
        <v>4.0</v>
      </c>
      <c r="I339" s="13">
        <v>12.0</v>
      </c>
      <c r="J339" s="13">
        <v>2.0</v>
      </c>
      <c r="K339" s="13">
        <v>9.0</v>
      </c>
      <c r="L339" s="13">
        <v>3.0</v>
      </c>
      <c r="M339" s="13">
        <v>7.0</v>
      </c>
      <c r="N339" s="13">
        <v>1325.0</v>
      </c>
      <c r="O339" s="13">
        <v>1511.0</v>
      </c>
      <c r="P339" s="13">
        <v>63.0952381</v>
      </c>
      <c r="Q339" s="13">
        <v>72.0</v>
      </c>
      <c r="R339" s="13">
        <v>840.0</v>
      </c>
      <c r="S339" s="13">
        <v>499.0</v>
      </c>
      <c r="T339" s="13">
        <v>0.43</v>
      </c>
      <c r="U339" s="13">
        <v>1153.0</v>
      </c>
      <c r="V339" s="13">
        <v>358.0</v>
      </c>
      <c r="W339" s="13">
        <v>726.0</v>
      </c>
      <c r="X339" s="13">
        <v>141.0</v>
      </c>
      <c r="Y339" s="13">
        <v>427.0</v>
      </c>
      <c r="Z339" s="13">
        <v>186.0</v>
      </c>
      <c r="AA339" s="13">
        <v>291.0</v>
      </c>
      <c r="AB339" s="13">
        <v>0.49</v>
      </c>
      <c r="AC339" s="13">
        <v>0.33</v>
      </c>
      <c r="AD339" s="13">
        <v>0.64</v>
      </c>
      <c r="AE339" s="13">
        <v>245.0</v>
      </c>
      <c r="AF339" s="13">
        <v>710.0</v>
      </c>
      <c r="AG339" s="13">
        <v>346.0</v>
      </c>
      <c r="AH339" s="13">
        <v>305.0</v>
      </c>
      <c r="AI339" s="13">
        <v>1749.0</v>
      </c>
      <c r="AJ339" s="11">
        <v>0.758</v>
      </c>
      <c r="AK339" s="13">
        <v>167.0</v>
      </c>
      <c r="AL339" s="14">
        <v>213.0</v>
      </c>
      <c r="AM339" s="13">
        <v>-1.03535053</v>
      </c>
      <c r="AN339" s="13">
        <v>-0.97035149</v>
      </c>
      <c r="AO339" s="13">
        <v>-1.63061471</v>
      </c>
      <c r="AP339" s="11">
        <v>-1.10965848</v>
      </c>
      <c r="AQ339" s="11">
        <v>-0.793708629</v>
      </c>
      <c r="AR339" s="11">
        <v>-1.189107187</v>
      </c>
      <c r="AS339" s="13">
        <v>42.0</v>
      </c>
      <c r="AT339" s="13">
        <v>543.0</v>
      </c>
      <c r="AU339" s="13">
        <v>93.0</v>
      </c>
      <c r="AV339" s="15">
        <v>120.0</v>
      </c>
      <c r="AW339" s="15">
        <v>0.827</v>
      </c>
    </row>
    <row r="340">
      <c r="A340" s="13" t="s">
        <v>192</v>
      </c>
      <c r="B340" s="13">
        <v>22.0</v>
      </c>
      <c r="C340" s="13">
        <v>16.0</v>
      </c>
      <c r="D340" s="13">
        <v>6.0</v>
      </c>
      <c r="E340" s="13">
        <v>0.727</v>
      </c>
      <c r="F340" s="13">
        <v>9.31</v>
      </c>
      <c r="G340" s="13">
        <v>6.86</v>
      </c>
      <c r="H340" s="13">
        <v>11.0</v>
      </c>
      <c r="I340" s="13">
        <v>2.0</v>
      </c>
      <c r="J340" s="13">
        <v>10.0</v>
      </c>
      <c r="K340" s="13">
        <v>2.0</v>
      </c>
      <c r="L340" s="13">
        <v>5.0</v>
      </c>
      <c r="M340" s="13">
        <v>2.0</v>
      </c>
      <c r="N340" s="13">
        <v>1572.0</v>
      </c>
      <c r="O340" s="13">
        <v>1469.0</v>
      </c>
      <c r="P340" s="13">
        <v>71.4545455</v>
      </c>
      <c r="Q340" s="13">
        <v>66.8</v>
      </c>
      <c r="R340" s="13">
        <v>890.0</v>
      </c>
      <c r="S340" s="13">
        <v>533.0</v>
      </c>
      <c r="T340" s="13">
        <v>0.41</v>
      </c>
      <c r="U340" s="13">
        <v>1317.0</v>
      </c>
      <c r="V340" s="13">
        <v>355.0</v>
      </c>
      <c r="W340" s="13">
        <v>787.0</v>
      </c>
      <c r="X340" s="13">
        <v>178.0</v>
      </c>
      <c r="Y340" s="13">
        <v>530.0</v>
      </c>
      <c r="Z340" s="13">
        <v>328.0</v>
      </c>
      <c r="AA340" s="13">
        <v>482.0</v>
      </c>
      <c r="AB340" s="13">
        <v>0.45</v>
      </c>
      <c r="AC340" s="13">
        <v>0.34</v>
      </c>
      <c r="AD340" s="13">
        <v>0.68</v>
      </c>
      <c r="AE340" s="13">
        <v>286.0</v>
      </c>
      <c r="AF340" s="13">
        <v>834.0</v>
      </c>
      <c r="AG340" s="13">
        <v>342.0</v>
      </c>
      <c r="AH340" s="13">
        <v>246.0</v>
      </c>
      <c r="AI340" s="13">
        <v>2045.0</v>
      </c>
      <c r="AJ340" s="11">
        <v>0.769</v>
      </c>
      <c r="AK340" s="13">
        <v>261.0</v>
      </c>
      <c r="AL340" s="14">
        <v>286.0</v>
      </c>
      <c r="AM340" s="13">
        <v>-0.94709736</v>
      </c>
      <c r="AN340" s="13">
        <v>-0.98692005</v>
      </c>
      <c r="AO340" s="13">
        <v>-1.73603392</v>
      </c>
      <c r="AP340" s="11">
        <v>-1.019905706</v>
      </c>
      <c r="AQ340" s="11">
        <v>-0.748098739</v>
      </c>
      <c r="AR340" s="11">
        <v>-1.11800762</v>
      </c>
      <c r="AS340" s="13">
        <v>82.0</v>
      </c>
      <c r="AT340" s="13">
        <v>573.0</v>
      </c>
      <c r="AU340" s="13">
        <v>135.0</v>
      </c>
      <c r="AV340" s="15">
        <v>151.0</v>
      </c>
      <c r="AW340" s="15">
        <v>0.741</v>
      </c>
    </row>
    <row r="341">
      <c r="A341" s="13" t="s">
        <v>329</v>
      </c>
      <c r="B341" s="13">
        <v>17.0</v>
      </c>
      <c r="C341" s="13">
        <v>7.0</v>
      </c>
      <c r="D341" s="13">
        <v>10.0</v>
      </c>
      <c r="E341" s="13">
        <v>0.412</v>
      </c>
      <c r="F341" s="13">
        <v>-10.9</v>
      </c>
      <c r="G341" s="13">
        <v>-3.7</v>
      </c>
      <c r="H341" s="13">
        <v>4.0</v>
      </c>
      <c r="I341" s="13">
        <v>6.0</v>
      </c>
      <c r="J341" s="13">
        <v>1.0</v>
      </c>
      <c r="K341" s="13">
        <v>3.0</v>
      </c>
      <c r="L341" s="13">
        <v>5.0</v>
      </c>
      <c r="M341" s="13">
        <v>6.0</v>
      </c>
      <c r="N341" s="13">
        <v>1101.0</v>
      </c>
      <c r="O341" s="13">
        <v>1224.0</v>
      </c>
      <c r="P341" s="13">
        <v>64.7647059</v>
      </c>
      <c r="Q341" s="13">
        <v>72.0</v>
      </c>
      <c r="R341" s="13">
        <v>685.0</v>
      </c>
      <c r="S341" s="13">
        <v>388.0</v>
      </c>
      <c r="T341" s="13">
        <v>0.41</v>
      </c>
      <c r="U341" s="13">
        <v>948.0</v>
      </c>
      <c r="V341" s="13">
        <v>290.0</v>
      </c>
      <c r="W341" s="13">
        <v>606.0</v>
      </c>
      <c r="X341" s="13">
        <v>98.0</v>
      </c>
      <c r="Y341" s="13">
        <v>342.0</v>
      </c>
      <c r="Z341" s="13">
        <v>227.0</v>
      </c>
      <c r="AA341" s="13">
        <v>303.0</v>
      </c>
      <c r="AB341" s="13">
        <v>0.48</v>
      </c>
      <c r="AC341" s="13">
        <v>0.29</v>
      </c>
      <c r="AD341" s="13">
        <v>0.75</v>
      </c>
      <c r="AE341" s="13">
        <v>183.0</v>
      </c>
      <c r="AF341" s="13">
        <v>574.0</v>
      </c>
      <c r="AG341" s="13">
        <v>265.0</v>
      </c>
      <c r="AH341" s="13">
        <v>232.0</v>
      </c>
      <c r="AI341" s="13">
        <v>1483.0</v>
      </c>
      <c r="AJ341" s="11">
        <v>0.742</v>
      </c>
      <c r="AK341" s="13">
        <v>170.0</v>
      </c>
      <c r="AL341" s="14">
        <v>195.0</v>
      </c>
      <c r="AM341" s="13">
        <v>-1.00476935</v>
      </c>
      <c r="AN341" s="13">
        <v>-0.84204986</v>
      </c>
      <c r="AO341" s="13">
        <v>-1.91123737</v>
      </c>
      <c r="AP341" s="11">
        <v>-1.137432738</v>
      </c>
      <c r="AQ341" s="11">
        <v>-0.822292202</v>
      </c>
      <c r="AR341" s="11">
        <v>-1.195992147</v>
      </c>
      <c r="AS341" s="13">
        <v>56.0</v>
      </c>
      <c r="AT341" s="13">
        <v>404.0</v>
      </c>
      <c r="AU341" s="13">
        <v>90.0</v>
      </c>
      <c r="AV341" s="15">
        <v>105.0</v>
      </c>
      <c r="AW341" s="15">
        <v>0.835</v>
      </c>
    </row>
    <row r="342">
      <c r="A342" s="13" t="s">
        <v>81</v>
      </c>
      <c r="B342" s="13">
        <v>25.0</v>
      </c>
      <c r="C342" s="13">
        <v>23.0</v>
      </c>
      <c r="D342" s="13">
        <v>2.0</v>
      </c>
      <c r="E342" s="13">
        <v>0.92</v>
      </c>
      <c r="F342" s="13">
        <v>4.9</v>
      </c>
      <c r="G342" s="13">
        <v>-6.94</v>
      </c>
      <c r="H342" s="13">
        <v>17.0</v>
      </c>
      <c r="I342" s="13">
        <v>1.0</v>
      </c>
      <c r="J342" s="13">
        <v>11.0</v>
      </c>
      <c r="K342" s="13">
        <v>1.0</v>
      </c>
      <c r="L342" s="13">
        <v>10.0</v>
      </c>
      <c r="M342" s="13">
        <v>0.0</v>
      </c>
      <c r="N342" s="13">
        <v>1972.0</v>
      </c>
      <c r="O342" s="13">
        <v>1676.0</v>
      </c>
      <c r="P342" s="13">
        <v>78.88</v>
      </c>
      <c r="Q342" s="13">
        <v>67.0</v>
      </c>
      <c r="R342" s="13">
        <v>1000.0</v>
      </c>
      <c r="S342" s="13">
        <v>695.0</v>
      </c>
      <c r="T342" s="13">
        <v>0.46</v>
      </c>
      <c r="U342" s="13">
        <v>1521.0</v>
      </c>
      <c r="V342" s="13">
        <v>485.0</v>
      </c>
      <c r="W342" s="13">
        <v>924.0</v>
      </c>
      <c r="X342" s="13">
        <v>210.0</v>
      </c>
      <c r="Y342" s="13">
        <v>597.0</v>
      </c>
      <c r="Z342" s="13">
        <v>372.0</v>
      </c>
      <c r="AA342" s="13">
        <v>541.0</v>
      </c>
      <c r="AB342" s="13">
        <v>0.52</v>
      </c>
      <c r="AC342" s="13">
        <v>0.35</v>
      </c>
      <c r="AD342" s="13">
        <v>0.69</v>
      </c>
      <c r="AE342" s="13">
        <v>374.0</v>
      </c>
      <c r="AF342" s="13">
        <v>1003.0</v>
      </c>
      <c r="AG342" s="13">
        <v>459.0</v>
      </c>
      <c r="AH342" s="13">
        <v>350.0</v>
      </c>
      <c r="AI342" s="13">
        <v>2412.0</v>
      </c>
      <c r="AJ342" s="11">
        <v>0.818</v>
      </c>
      <c r="AK342" s="13">
        <v>321.0</v>
      </c>
      <c r="AL342" s="14">
        <v>398.0</v>
      </c>
      <c r="AM342" s="13">
        <v>-1.10207404</v>
      </c>
      <c r="AN342" s="13">
        <v>-1.03367212</v>
      </c>
      <c r="AO342" s="13">
        <v>-1.7541918</v>
      </c>
      <c r="AP342" s="11">
        <v>-1.079313015</v>
      </c>
      <c r="AQ342" s="11">
        <v>-0.816454427</v>
      </c>
      <c r="AR342" s="11">
        <v>-1.091818532</v>
      </c>
      <c r="AS342" s="13">
        <v>57.0</v>
      </c>
      <c r="AT342" s="13">
        <v>682.0</v>
      </c>
      <c r="AU342" s="13">
        <v>186.0</v>
      </c>
      <c r="AV342" s="15">
        <v>212.0</v>
      </c>
      <c r="AW342" s="15">
        <v>0.742</v>
      </c>
    </row>
    <row r="343">
      <c r="A343" s="13" t="s">
        <v>164</v>
      </c>
      <c r="B343" s="13">
        <v>31.0</v>
      </c>
      <c r="C343" s="13">
        <v>18.0</v>
      </c>
      <c r="D343" s="13">
        <v>13.0</v>
      </c>
      <c r="E343" s="13">
        <v>0.581</v>
      </c>
      <c r="F343" s="13">
        <v>17.59</v>
      </c>
      <c r="G343" s="13">
        <v>12.3</v>
      </c>
      <c r="H343" s="13">
        <v>10.0</v>
      </c>
      <c r="I343" s="13">
        <v>10.0</v>
      </c>
      <c r="J343" s="13">
        <v>11.0</v>
      </c>
      <c r="K343" s="13">
        <v>5.0</v>
      </c>
      <c r="L343" s="13">
        <v>5.0</v>
      </c>
      <c r="M343" s="13">
        <v>6.0</v>
      </c>
      <c r="N343" s="13">
        <v>2167.0</v>
      </c>
      <c r="O343" s="13">
        <v>2003.0</v>
      </c>
      <c r="P343" s="13">
        <v>69.9032258</v>
      </c>
      <c r="Q343" s="13">
        <v>64.6</v>
      </c>
      <c r="R343" s="13">
        <v>1250.0</v>
      </c>
      <c r="S343" s="13">
        <v>767.0</v>
      </c>
      <c r="T343" s="13">
        <v>0.43</v>
      </c>
      <c r="U343" s="13">
        <v>1805.0</v>
      </c>
      <c r="V343" s="13">
        <v>498.0</v>
      </c>
      <c r="W343" s="13">
        <v>1068.0</v>
      </c>
      <c r="X343" s="13">
        <v>269.0</v>
      </c>
      <c r="Y343" s="13">
        <v>737.0</v>
      </c>
      <c r="Z343" s="13">
        <v>364.0</v>
      </c>
      <c r="AA343" s="13">
        <v>474.0</v>
      </c>
      <c r="AB343" s="13">
        <v>0.47</v>
      </c>
      <c r="AC343" s="13">
        <v>0.37</v>
      </c>
      <c r="AD343" s="13">
        <v>0.77</v>
      </c>
      <c r="AE343" s="13">
        <v>414.0</v>
      </c>
      <c r="AF343" s="13">
        <v>1041.0</v>
      </c>
      <c r="AG343" s="13">
        <v>500.0</v>
      </c>
      <c r="AH343" s="13">
        <v>280.0</v>
      </c>
      <c r="AI343" s="13">
        <v>2559.0</v>
      </c>
      <c r="AJ343" s="11">
        <v>0.847</v>
      </c>
      <c r="AK343" s="13">
        <v>255.0</v>
      </c>
      <c r="AL343" s="14">
        <v>356.0</v>
      </c>
      <c r="AM343" s="13">
        <v>-0.97903698</v>
      </c>
      <c r="AN343" s="13">
        <v>-1.07256256</v>
      </c>
      <c r="AO343" s="13">
        <v>-1.95909025</v>
      </c>
      <c r="AP343" s="11">
        <v>-1.018510391</v>
      </c>
      <c r="AQ343" s="11">
        <v>-0.845553996</v>
      </c>
      <c r="AR343" s="11">
        <v>-1.17198965</v>
      </c>
      <c r="AS343" s="13">
        <v>123.0</v>
      </c>
      <c r="AT343" s="13">
        <v>786.0</v>
      </c>
      <c r="AU343" s="13">
        <v>175.0</v>
      </c>
      <c r="AV343" s="15">
        <v>181.0</v>
      </c>
      <c r="AW343" s="15">
        <v>0.778</v>
      </c>
    </row>
    <row r="344">
      <c r="A344" s="13" t="s">
        <v>69</v>
      </c>
      <c r="B344" s="13">
        <v>24.0</v>
      </c>
      <c r="C344" s="13">
        <v>15.0</v>
      </c>
      <c r="D344" s="13">
        <v>9.0</v>
      </c>
      <c r="E344" s="13">
        <v>0.625</v>
      </c>
      <c r="F344" s="13">
        <v>1.95</v>
      </c>
      <c r="G344" s="13">
        <v>-0.05</v>
      </c>
      <c r="H344" s="13">
        <v>12.0</v>
      </c>
      <c r="I344" s="13">
        <v>5.0</v>
      </c>
      <c r="J344" s="13">
        <v>9.0</v>
      </c>
      <c r="K344" s="13">
        <v>3.0</v>
      </c>
      <c r="L344" s="13">
        <v>6.0</v>
      </c>
      <c r="M344" s="13">
        <v>4.0</v>
      </c>
      <c r="N344" s="13">
        <v>1784.0</v>
      </c>
      <c r="O344" s="13">
        <v>1627.0</v>
      </c>
      <c r="P344" s="13">
        <v>74.3333333</v>
      </c>
      <c r="Q344" s="13">
        <v>67.8</v>
      </c>
      <c r="R344" s="13">
        <v>965.0</v>
      </c>
      <c r="S344" s="13">
        <v>646.0</v>
      </c>
      <c r="T344" s="13">
        <v>0.47</v>
      </c>
      <c r="U344" s="13">
        <v>1374.0</v>
      </c>
      <c r="V344" s="13">
        <v>400.0</v>
      </c>
      <c r="W344" s="13">
        <v>682.0</v>
      </c>
      <c r="X344" s="13">
        <v>246.0</v>
      </c>
      <c r="Y344" s="13">
        <v>692.0</v>
      </c>
      <c r="Z344" s="13">
        <v>246.0</v>
      </c>
      <c r="AA344" s="13">
        <v>349.0</v>
      </c>
      <c r="AB344" s="13">
        <v>0.59</v>
      </c>
      <c r="AC344" s="13">
        <v>0.36</v>
      </c>
      <c r="AD344" s="13">
        <v>0.71</v>
      </c>
      <c r="AE344" s="13">
        <v>351.0</v>
      </c>
      <c r="AF344" s="13">
        <v>829.0</v>
      </c>
      <c r="AG344" s="13">
        <v>380.0</v>
      </c>
      <c r="AH344" s="13">
        <v>306.0</v>
      </c>
      <c r="AI344" s="13">
        <v>2029.0</v>
      </c>
      <c r="AJ344" s="11">
        <v>0.879</v>
      </c>
      <c r="AK344" s="13">
        <v>216.0</v>
      </c>
      <c r="AL344" s="14">
        <v>311.0</v>
      </c>
      <c r="AM344" s="13">
        <v>-1.23144954</v>
      </c>
      <c r="AN344" s="13">
        <v>-1.04464049</v>
      </c>
      <c r="AO344" s="13">
        <v>-1.79821278</v>
      </c>
      <c r="AP344" s="11">
        <v>-1.112457114</v>
      </c>
      <c r="AQ344" s="11">
        <v>-0.848447156</v>
      </c>
      <c r="AR344" s="11">
        <v>-1.125018413</v>
      </c>
      <c r="AS344" s="13">
        <v>48.0</v>
      </c>
      <c r="AT344" s="13">
        <v>613.0</v>
      </c>
      <c r="AU344" s="13">
        <v>160.0</v>
      </c>
      <c r="AV344" s="15">
        <v>151.0</v>
      </c>
      <c r="AW344" s="15">
        <v>0.803</v>
      </c>
    </row>
    <row r="345">
      <c r="A345" s="13" t="s">
        <v>39</v>
      </c>
      <c r="B345" s="13">
        <v>24.0</v>
      </c>
      <c r="C345" s="13">
        <v>18.0</v>
      </c>
      <c r="D345" s="13">
        <v>6.0</v>
      </c>
      <c r="E345" s="13">
        <v>0.75</v>
      </c>
      <c r="F345" s="13">
        <v>7.29</v>
      </c>
      <c r="G345" s="13">
        <v>-7.25</v>
      </c>
      <c r="H345" s="13">
        <v>16.0</v>
      </c>
      <c r="I345" s="13">
        <v>4.0</v>
      </c>
      <c r="J345" s="13">
        <v>9.0</v>
      </c>
      <c r="K345" s="13">
        <v>4.0</v>
      </c>
      <c r="L345" s="13">
        <v>9.0</v>
      </c>
      <c r="M345" s="13">
        <v>2.0</v>
      </c>
      <c r="N345" s="13">
        <v>1967.0</v>
      </c>
      <c r="O345" s="13">
        <v>1618.0</v>
      </c>
      <c r="P345" s="13">
        <v>81.9583333</v>
      </c>
      <c r="Q345" s="13">
        <v>67.4</v>
      </c>
      <c r="R345" s="13">
        <v>965.0</v>
      </c>
      <c r="S345" s="13">
        <v>710.0</v>
      </c>
      <c r="T345" s="13">
        <v>0.48</v>
      </c>
      <c r="U345" s="13">
        <v>1471.0</v>
      </c>
      <c r="V345" s="13">
        <v>531.0</v>
      </c>
      <c r="W345" s="13">
        <v>987.0</v>
      </c>
      <c r="X345" s="13">
        <v>179.0</v>
      </c>
      <c r="Y345" s="13">
        <v>484.0</v>
      </c>
      <c r="Z345" s="13">
        <v>368.0</v>
      </c>
      <c r="AA345" s="13">
        <v>508.0</v>
      </c>
      <c r="AB345" s="13">
        <v>0.54</v>
      </c>
      <c r="AC345" s="13">
        <v>0.37</v>
      </c>
      <c r="AD345" s="13">
        <v>0.72</v>
      </c>
      <c r="AE345" s="13">
        <v>369.0</v>
      </c>
      <c r="AF345" s="13">
        <v>1015.0</v>
      </c>
      <c r="AG345" s="13">
        <v>328.0</v>
      </c>
      <c r="AH345" s="13">
        <v>314.0</v>
      </c>
      <c r="AI345" s="13">
        <v>2293.0</v>
      </c>
      <c r="AJ345" s="11">
        <v>0.858</v>
      </c>
      <c r="AK345" s="13">
        <v>284.0</v>
      </c>
      <c r="AL345" s="14">
        <v>290.0</v>
      </c>
      <c r="AM345" s="13">
        <v>-1.12958359</v>
      </c>
      <c r="AN345" s="13">
        <v>-1.08678969</v>
      </c>
      <c r="AO345" s="13">
        <v>-1.84805762</v>
      </c>
      <c r="AP345" s="11">
        <v>-0.977324533</v>
      </c>
      <c r="AQ345" s="11">
        <v>-0.771095848</v>
      </c>
      <c r="AR345" s="11">
        <v>-1.148596643</v>
      </c>
      <c r="AS345" s="13">
        <v>87.0</v>
      </c>
      <c r="AT345" s="13">
        <v>731.0</v>
      </c>
      <c r="AU345" s="13">
        <v>141.0</v>
      </c>
      <c r="AV345" s="15">
        <v>149.0</v>
      </c>
      <c r="AW345" s="15">
        <v>0.75</v>
      </c>
    </row>
    <row r="346">
      <c r="A346" s="13" t="s">
        <v>182</v>
      </c>
      <c r="B346" s="13">
        <v>25.0</v>
      </c>
      <c r="C346" s="13">
        <v>14.0</v>
      </c>
      <c r="D346" s="13">
        <v>11.0</v>
      </c>
      <c r="E346" s="13">
        <v>0.56</v>
      </c>
      <c r="F346" s="13">
        <v>-1.3</v>
      </c>
      <c r="G346" s="13">
        <v>-2.38</v>
      </c>
      <c r="H346" s="13">
        <v>5.0</v>
      </c>
      <c r="I346" s="13">
        <v>9.0</v>
      </c>
      <c r="J346" s="13">
        <v>7.0</v>
      </c>
      <c r="K346" s="13">
        <v>5.0</v>
      </c>
      <c r="L346" s="13">
        <v>4.0</v>
      </c>
      <c r="M346" s="13">
        <v>5.0</v>
      </c>
      <c r="N346" s="13">
        <v>1915.0</v>
      </c>
      <c r="O346" s="13">
        <v>1888.0</v>
      </c>
      <c r="P346" s="13">
        <v>76.6</v>
      </c>
      <c r="Q346" s="13">
        <v>75.5</v>
      </c>
      <c r="R346" s="13">
        <v>1010.0</v>
      </c>
      <c r="S346" s="13">
        <v>649.0</v>
      </c>
      <c r="T346" s="13">
        <v>0.45</v>
      </c>
      <c r="U346" s="13">
        <v>1442.0</v>
      </c>
      <c r="V346" s="13">
        <v>398.0</v>
      </c>
      <c r="W346" s="13">
        <v>738.0</v>
      </c>
      <c r="X346" s="13">
        <v>251.0</v>
      </c>
      <c r="Y346" s="13">
        <v>704.0</v>
      </c>
      <c r="Z346" s="13">
        <v>366.0</v>
      </c>
      <c r="AA346" s="13">
        <v>509.0</v>
      </c>
      <c r="AB346" s="13">
        <v>0.54</v>
      </c>
      <c r="AC346" s="13">
        <v>0.36</v>
      </c>
      <c r="AD346" s="13">
        <v>0.72</v>
      </c>
      <c r="AE346" s="13">
        <v>351.0</v>
      </c>
      <c r="AF346" s="13">
        <v>816.0</v>
      </c>
      <c r="AG346" s="13">
        <v>468.0</v>
      </c>
      <c r="AH346" s="13">
        <v>281.0</v>
      </c>
      <c r="AI346" s="13">
        <v>2232.0</v>
      </c>
      <c r="AJ346" s="11">
        <v>0.858</v>
      </c>
      <c r="AK346" s="13">
        <v>203.0</v>
      </c>
      <c r="AL346" s="14">
        <v>320.0</v>
      </c>
      <c r="AM346" s="13">
        <v>-1.13231619</v>
      </c>
      <c r="AN346" s="13">
        <v>-1.04770473</v>
      </c>
      <c r="AO346" s="13">
        <v>-1.8344028</v>
      </c>
      <c r="AP346" s="11">
        <v>-1.188878641</v>
      </c>
      <c r="AQ346" s="11">
        <v>-0.833734757</v>
      </c>
      <c r="AR346" s="11">
        <v>-1.169607557</v>
      </c>
      <c r="AS346" s="13">
        <v>54.0</v>
      </c>
      <c r="AT346" s="13">
        <v>613.0</v>
      </c>
      <c r="AU346" s="13">
        <v>145.0</v>
      </c>
      <c r="AV346" s="15">
        <v>175.0</v>
      </c>
      <c r="AW346" s="15">
        <v>0.834</v>
      </c>
    </row>
    <row r="347">
      <c r="A347" s="13" t="s">
        <v>163</v>
      </c>
      <c r="B347" s="13">
        <v>21.0</v>
      </c>
      <c r="C347" s="13">
        <v>13.0</v>
      </c>
      <c r="D347" s="13">
        <v>8.0</v>
      </c>
      <c r="E347" s="13">
        <v>0.619</v>
      </c>
      <c r="F347" s="13">
        <v>11.36</v>
      </c>
      <c r="G347" s="13">
        <v>6.74</v>
      </c>
      <c r="H347" s="13">
        <v>6.0</v>
      </c>
      <c r="I347" s="13">
        <v>7.0</v>
      </c>
      <c r="J347" s="13">
        <v>11.0</v>
      </c>
      <c r="K347" s="13">
        <v>2.0</v>
      </c>
      <c r="L347" s="13">
        <v>2.0</v>
      </c>
      <c r="M347" s="13">
        <v>5.0</v>
      </c>
      <c r="N347" s="13">
        <v>1571.0</v>
      </c>
      <c r="O347" s="13">
        <v>1474.0</v>
      </c>
      <c r="P347" s="13">
        <v>74.8095238</v>
      </c>
      <c r="Q347" s="13">
        <v>70.2</v>
      </c>
      <c r="R347" s="13">
        <v>850.0</v>
      </c>
      <c r="S347" s="13">
        <v>589.0</v>
      </c>
      <c r="T347" s="13">
        <v>0.46</v>
      </c>
      <c r="U347" s="13">
        <v>1285.0</v>
      </c>
      <c r="V347" s="13">
        <v>427.0</v>
      </c>
      <c r="W347" s="13">
        <v>787.0</v>
      </c>
      <c r="X347" s="13">
        <v>162.0</v>
      </c>
      <c r="Y347" s="13">
        <v>498.0</v>
      </c>
      <c r="Z347" s="13">
        <v>231.0</v>
      </c>
      <c r="AA347" s="13">
        <v>333.0</v>
      </c>
      <c r="AB347" s="13">
        <v>0.54</v>
      </c>
      <c r="AC347" s="13">
        <v>0.33</v>
      </c>
      <c r="AD347" s="13">
        <v>0.69</v>
      </c>
      <c r="AE347" s="13">
        <v>369.0</v>
      </c>
      <c r="AF347" s="13">
        <v>792.0</v>
      </c>
      <c r="AG347" s="13">
        <v>325.0</v>
      </c>
      <c r="AH347" s="13">
        <v>235.0</v>
      </c>
      <c r="AI347" s="13">
        <v>1853.0</v>
      </c>
      <c r="AJ347" s="11">
        <v>0.848</v>
      </c>
      <c r="AK347" s="13">
        <v>200.0</v>
      </c>
      <c r="AL347" s="14">
        <v>241.0</v>
      </c>
      <c r="AM347" s="13">
        <v>-1.13918471</v>
      </c>
      <c r="AN347" s="13">
        <v>-0.95592432</v>
      </c>
      <c r="AO347" s="13">
        <v>-1.76969795</v>
      </c>
      <c r="AP347" s="11">
        <v>-0.998828963</v>
      </c>
      <c r="AQ347" s="11">
        <v>-0.853261799</v>
      </c>
      <c r="AR347" s="11">
        <v>-1.208295875</v>
      </c>
      <c r="AS347" s="13">
        <v>85.0</v>
      </c>
      <c r="AT347" s="13">
        <v>592.0</v>
      </c>
      <c r="AU347" s="13">
        <v>145.0</v>
      </c>
      <c r="AV347" s="15">
        <v>96.0</v>
      </c>
      <c r="AW347" s="15">
        <v>0.793</v>
      </c>
    </row>
    <row r="348">
      <c r="A348" s="13" t="s">
        <v>269</v>
      </c>
      <c r="B348" s="13">
        <v>27.0</v>
      </c>
      <c r="C348" s="13">
        <v>15.0</v>
      </c>
      <c r="D348" s="13">
        <v>12.0</v>
      </c>
      <c r="E348" s="13">
        <v>0.556</v>
      </c>
      <c r="F348" s="13">
        <v>-9.4</v>
      </c>
      <c r="G348" s="13">
        <v>-7.79</v>
      </c>
      <c r="H348" s="13">
        <v>9.0</v>
      </c>
      <c r="I348" s="13">
        <v>11.0</v>
      </c>
      <c r="J348" s="13">
        <v>10.0</v>
      </c>
      <c r="K348" s="13">
        <v>5.0</v>
      </c>
      <c r="L348" s="13">
        <v>5.0</v>
      </c>
      <c r="M348" s="13">
        <v>7.0</v>
      </c>
      <c r="N348" s="13">
        <v>2010.0</v>
      </c>
      <c r="O348" s="13">
        <v>1950.0</v>
      </c>
      <c r="P348" s="13">
        <v>74.4444444</v>
      </c>
      <c r="Q348" s="13">
        <v>72.2</v>
      </c>
      <c r="R348" s="13">
        <v>1095.0</v>
      </c>
      <c r="S348" s="13">
        <v>717.0</v>
      </c>
      <c r="T348" s="13">
        <v>0.43</v>
      </c>
      <c r="U348" s="13">
        <v>1672.0</v>
      </c>
      <c r="V348" s="13">
        <v>531.0</v>
      </c>
      <c r="W348" s="13">
        <v>1066.0</v>
      </c>
      <c r="X348" s="13">
        <v>186.0</v>
      </c>
      <c r="Y348" s="13">
        <v>606.0</v>
      </c>
      <c r="Z348" s="13">
        <v>390.0</v>
      </c>
      <c r="AA348" s="13">
        <v>537.0</v>
      </c>
      <c r="AB348" s="13">
        <v>0.5</v>
      </c>
      <c r="AC348" s="13">
        <v>0.31</v>
      </c>
      <c r="AD348" s="13">
        <v>0.73</v>
      </c>
      <c r="AE348" s="13">
        <v>349.0</v>
      </c>
      <c r="AF348" s="13">
        <v>991.0</v>
      </c>
      <c r="AG348" s="13">
        <v>441.0</v>
      </c>
      <c r="AH348" s="13">
        <v>310.0</v>
      </c>
      <c r="AI348" s="13">
        <v>2519.0</v>
      </c>
      <c r="AJ348" s="11">
        <v>0.798</v>
      </c>
      <c r="AK348" s="13">
        <v>346.0</v>
      </c>
      <c r="AL348" s="14">
        <v>385.0</v>
      </c>
      <c r="AM348" s="13">
        <v>-1.04587148</v>
      </c>
      <c r="AN348" s="13">
        <v>-0.90194106</v>
      </c>
      <c r="AO348" s="13">
        <v>-1.8527709</v>
      </c>
      <c r="AP348" s="11">
        <v>-1.150603436</v>
      </c>
      <c r="AQ348" s="11">
        <v>-0.888529621</v>
      </c>
      <c r="AR348" s="11">
        <v>-1.17673412</v>
      </c>
      <c r="AS348" s="13">
        <v>44.0</v>
      </c>
      <c r="AT348" s="13">
        <v>645.0</v>
      </c>
      <c r="AU348" s="13">
        <v>163.0</v>
      </c>
      <c r="AV348" s="15">
        <v>222.0</v>
      </c>
      <c r="AW348" s="15">
        <v>0.825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1.29"/>
    <col customWidth="1" min="3" max="3" width="3.0"/>
    <col customWidth="1" min="4" max="4" width="13.71"/>
    <col customWidth="1" min="5" max="5" width="7.71"/>
    <col customWidth="1" min="6" max="6" width="3.71"/>
    <col customWidth="1" min="7" max="7" width="4.86"/>
    <col customWidth="1" min="8" max="8" width="6.86"/>
    <col customWidth="1" min="9" max="9" width="4.71"/>
    <col customWidth="1" min="10" max="10" width="5.86"/>
    <col customWidth="1" min="11" max="11" width="3.29"/>
    <col customWidth="1" min="12" max="12" width="4.43"/>
    <col customWidth="1" min="13" max="13" width="5.86"/>
    <col customWidth="1" min="14" max="14" width="3.29"/>
    <col customWidth="1" min="15" max="15" width="4.29"/>
    <col customWidth="1" min="16" max="16" width="5.86"/>
    <col customWidth="1" min="17" max="17" width="4.86"/>
    <col customWidth="1" min="18" max="18" width="4.57"/>
    <col customWidth="1" min="19" max="19" width="4.43"/>
    <col customWidth="1" min="20" max="20" width="4.0"/>
    <col customWidth="1" min="21" max="21" width="4.29"/>
    <col customWidth="1" min="22" max="22" width="4.71"/>
    <col customWidth="1" min="23" max="23" width="3.29"/>
    <col customWidth="1" min="25" max="25" width="10.0"/>
    <col customWidth="1" min="26" max="26" width="4.71"/>
    <col customWidth="1" min="27" max="27" width="5.86"/>
    <col customWidth="1" min="28" max="28" width="3.29"/>
    <col customWidth="1" min="29" max="29" width="4.43"/>
    <col customWidth="1" min="30" max="30" width="5.86"/>
    <col customWidth="1" min="31" max="31" width="3.29"/>
    <col customWidth="1" min="32" max="32" width="4.29"/>
    <col customWidth="1" min="33" max="33" width="5.86"/>
    <col customWidth="1" min="34" max="34" width="4.86"/>
    <col customWidth="1" min="35" max="35" width="4.57"/>
    <col customWidth="1" min="36" max="36" width="4.43"/>
    <col customWidth="1" min="37" max="37" width="4.0"/>
    <col customWidth="1" min="38" max="38" width="4.29"/>
    <col customWidth="1" min="39" max="39" width="4.71"/>
    <col customWidth="1" min="40" max="40" width="3.29"/>
    <col customWidth="1" min="41" max="43" width="9.29"/>
  </cols>
  <sheetData>
    <row r="1">
      <c r="H1" s="10" t="s">
        <v>1</v>
      </c>
      <c r="X1" s="16"/>
      <c r="Y1" s="10" t="s">
        <v>401</v>
      </c>
      <c r="AO1" s="17" t="s">
        <v>402</v>
      </c>
      <c r="AP1" s="17"/>
      <c r="AQ1" s="17"/>
    </row>
    <row r="2">
      <c r="A2" s="10" t="s">
        <v>366</v>
      </c>
      <c r="B2" s="10" t="s">
        <v>403</v>
      </c>
      <c r="C2" s="16"/>
      <c r="D2" s="10" t="s">
        <v>404</v>
      </c>
      <c r="E2" s="10" t="s">
        <v>405</v>
      </c>
      <c r="F2" s="10" t="s">
        <v>406</v>
      </c>
      <c r="G2" s="10" t="s">
        <v>404</v>
      </c>
      <c r="H2" s="10" t="s">
        <v>383</v>
      </c>
      <c r="I2" s="10" t="s">
        <v>385</v>
      </c>
      <c r="J2" s="10" t="s">
        <v>384</v>
      </c>
      <c r="K2" s="10" t="s">
        <v>388</v>
      </c>
      <c r="L2" s="10" t="s">
        <v>389</v>
      </c>
      <c r="M2" s="10" t="s">
        <v>393</v>
      </c>
      <c r="N2" s="10" t="s">
        <v>390</v>
      </c>
      <c r="O2" s="10" t="s">
        <v>391</v>
      </c>
      <c r="P2" s="10" t="s">
        <v>394</v>
      </c>
      <c r="Q2" s="10" t="s">
        <v>3</v>
      </c>
      <c r="R2" s="10" t="s">
        <v>396</v>
      </c>
      <c r="S2" s="10" t="s">
        <v>395</v>
      </c>
      <c r="T2" s="10" t="s">
        <v>14</v>
      </c>
      <c r="U2" s="10" t="s">
        <v>12</v>
      </c>
      <c r="V2" s="10" t="s">
        <v>397</v>
      </c>
      <c r="W2" s="10" t="s">
        <v>378</v>
      </c>
      <c r="X2" s="16"/>
      <c r="Y2" s="10" t="s">
        <v>383</v>
      </c>
      <c r="Z2" s="10" t="s">
        <v>385</v>
      </c>
      <c r="AA2" s="10" t="s">
        <v>384</v>
      </c>
      <c r="AB2" s="10" t="s">
        <v>388</v>
      </c>
      <c r="AC2" s="10" t="s">
        <v>389</v>
      </c>
      <c r="AD2" s="10" t="s">
        <v>393</v>
      </c>
      <c r="AE2" s="10" t="s">
        <v>390</v>
      </c>
      <c r="AF2" s="10" t="s">
        <v>391</v>
      </c>
      <c r="AG2" s="10" t="s">
        <v>394</v>
      </c>
      <c r="AH2" s="10" t="s">
        <v>3</v>
      </c>
      <c r="AI2" s="10" t="s">
        <v>396</v>
      </c>
      <c r="AJ2" s="10" t="s">
        <v>395</v>
      </c>
      <c r="AK2" s="10" t="s">
        <v>14</v>
      </c>
      <c r="AL2" s="10" t="s">
        <v>12</v>
      </c>
      <c r="AM2" s="10" t="s">
        <v>397</v>
      </c>
      <c r="AN2" s="10" t="s">
        <v>378</v>
      </c>
      <c r="AO2" s="17">
        <f>AVERAGE(AO3:AO26)</f>
        <v>0.5445</v>
      </c>
      <c r="AP2" s="17"/>
      <c r="AQ2" s="17"/>
    </row>
    <row r="3">
      <c r="A3" s="10">
        <v>1.0</v>
      </c>
      <c r="B3" s="18">
        <v>44160.0</v>
      </c>
      <c r="C3" s="19" t="s">
        <v>407</v>
      </c>
      <c r="D3" s="19" t="s">
        <v>341</v>
      </c>
      <c r="E3" s="19" t="s">
        <v>367</v>
      </c>
      <c r="F3" s="14">
        <v>76.0</v>
      </c>
      <c r="G3" s="14">
        <v>67.0</v>
      </c>
      <c r="H3" s="14">
        <v>30.0</v>
      </c>
      <c r="I3" s="14">
        <v>60.0</v>
      </c>
      <c r="J3" s="14">
        <v>0.5</v>
      </c>
      <c r="K3" s="14">
        <v>8.0</v>
      </c>
      <c r="L3" s="14">
        <v>23.0</v>
      </c>
      <c r="M3" s="14">
        <v>0.348</v>
      </c>
      <c r="N3" s="14">
        <v>8.0</v>
      </c>
      <c r="O3" s="14">
        <v>12.0</v>
      </c>
      <c r="P3" s="14">
        <v>0.667</v>
      </c>
      <c r="Q3" s="14">
        <v>9.0</v>
      </c>
      <c r="R3" s="14">
        <v>32.0</v>
      </c>
      <c r="S3" s="14">
        <v>12.0</v>
      </c>
      <c r="T3" s="14">
        <v>3.0</v>
      </c>
      <c r="U3" s="14">
        <v>3.0</v>
      </c>
      <c r="V3" s="14">
        <v>8.0</v>
      </c>
      <c r="W3" s="14">
        <v>17.0</v>
      </c>
      <c r="X3" s="20"/>
      <c r="Y3" s="14">
        <v>26.0</v>
      </c>
      <c r="Z3" s="14">
        <v>55.0</v>
      </c>
      <c r="AA3" s="14">
        <v>0.473</v>
      </c>
      <c r="AB3" s="14">
        <v>8.0</v>
      </c>
      <c r="AC3" s="14">
        <v>26.0</v>
      </c>
      <c r="AD3" s="14">
        <v>0.308</v>
      </c>
      <c r="AE3" s="14">
        <v>7.0</v>
      </c>
      <c r="AF3" s="14">
        <v>11.0</v>
      </c>
      <c r="AG3" s="14">
        <v>0.636</v>
      </c>
      <c r="AH3" s="14">
        <v>6.0</v>
      </c>
      <c r="AI3" s="14">
        <v>30.0</v>
      </c>
      <c r="AJ3" s="14">
        <v>10.0</v>
      </c>
      <c r="AK3" s="14">
        <v>6.0</v>
      </c>
      <c r="AL3" s="14">
        <v>9.0</v>
      </c>
      <c r="AM3" s="14">
        <v>10.0</v>
      </c>
      <c r="AN3" s="14">
        <v>16.0</v>
      </c>
      <c r="AO3" s="21">
        <f>VLOOKUP(D3, Sheet4!B:F, 5, FALSE)</f>
        <v>0.2</v>
      </c>
      <c r="AP3" s="21"/>
      <c r="AQ3" s="21"/>
    </row>
    <row r="4">
      <c r="A4" s="10">
        <v>2.0</v>
      </c>
      <c r="B4" s="18">
        <v>44161.0</v>
      </c>
      <c r="C4" s="19" t="s">
        <v>407</v>
      </c>
      <c r="D4" s="19" t="s">
        <v>260</v>
      </c>
      <c r="E4" s="19" t="s">
        <v>367</v>
      </c>
      <c r="F4" s="14">
        <v>83.0</v>
      </c>
      <c r="G4" s="14">
        <v>74.0</v>
      </c>
      <c r="H4" s="14">
        <v>28.0</v>
      </c>
      <c r="I4" s="14">
        <v>58.0</v>
      </c>
      <c r="J4" s="14">
        <v>0.483</v>
      </c>
      <c r="K4" s="14">
        <v>8.0</v>
      </c>
      <c r="L4" s="14">
        <v>24.0</v>
      </c>
      <c r="M4" s="14">
        <v>0.333</v>
      </c>
      <c r="N4" s="14">
        <v>19.0</v>
      </c>
      <c r="O4" s="14">
        <v>27.0</v>
      </c>
      <c r="P4" s="14">
        <v>0.704</v>
      </c>
      <c r="Q4" s="14">
        <v>9.0</v>
      </c>
      <c r="R4" s="14">
        <v>41.0</v>
      </c>
      <c r="S4" s="14">
        <v>10.0</v>
      </c>
      <c r="T4" s="14">
        <v>6.0</v>
      </c>
      <c r="U4" s="14">
        <v>0.0</v>
      </c>
      <c r="V4" s="14">
        <v>11.0</v>
      </c>
      <c r="W4" s="14">
        <v>19.0</v>
      </c>
      <c r="X4" s="20"/>
      <c r="Y4" s="14">
        <v>26.0</v>
      </c>
      <c r="Z4" s="14">
        <v>60.0</v>
      </c>
      <c r="AA4" s="14">
        <v>0.433</v>
      </c>
      <c r="AB4" s="14">
        <v>10.0</v>
      </c>
      <c r="AC4" s="14">
        <v>28.0</v>
      </c>
      <c r="AD4" s="14">
        <v>0.357</v>
      </c>
      <c r="AE4" s="14">
        <v>12.0</v>
      </c>
      <c r="AF4" s="14">
        <v>21.0</v>
      </c>
      <c r="AG4" s="14">
        <v>0.571</v>
      </c>
      <c r="AH4" s="14">
        <v>2.0</v>
      </c>
      <c r="AI4" s="14">
        <v>24.0</v>
      </c>
      <c r="AJ4" s="14">
        <v>8.0</v>
      </c>
      <c r="AK4" s="14">
        <v>5.0</v>
      </c>
      <c r="AL4" s="14">
        <v>4.0</v>
      </c>
      <c r="AM4" s="14">
        <v>9.0</v>
      </c>
      <c r="AN4" s="14">
        <v>22.0</v>
      </c>
      <c r="AO4" s="21">
        <f>VLOOKUP(D4, Sheet4!B:F, 5, FALSE)</f>
        <v>0.44</v>
      </c>
      <c r="AP4" s="21"/>
      <c r="AQ4" s="21"/>
    </row>
    <row r="5">
      <c r="A5" s="10">
        <v>3.0</v>
      </c>
      <c r="B5" s="18">
        <v>44163.0</v>
      </c>
      <c r="C5" s="19" t="s">
        <v>407</v>
      </c>
      <c r="D5" s="19" t="s">
        <v>135</v>
      </c>
      <c r="E5" s="19" t="s">
        <v>408</v>
      </c>
      <c r="F5" s="14">
        <v>73.0</v>
      </c>
      <c r="G5" s="14">
        <v>81.0</v>
      </c>
      <c r="H5" s="14">
        <v>26.0</v>
      </c>
      <c r="I5" s="14">
        <v>61.0</v>
      </c>
      <c r="J5" s="14">
        <v>0.426</v>
      </c>
      <c r="K5" s="14">
        <v>9.0</v>
      </c>
      <c r="L5" s="14">
        <v>25.0</v>
      </c>
      <c r="M5" s="14">
        <v>0.36</v>
      </c>
      <c r="N5" s="14">
        <v>12.0</v>
      </c>
      <c r="O5" s="14">
        <v>17.0</v>
      </c>
      <c r="P5" s="14">
        <v>0.706</v>
      </c>
      <c r="Q5" s="14">
        <v>6.0</v>
      </c>
      <c r="R5" s="14">
        <v>29.0</v>
      </c>
      <c r="S5" s="14">
        <v>11.0</v>
      </c>
      <c r="T5" s="14">
        <v>2.0</v>
      </c>
      <c r="U5" s="14">
        <v>4.0</v>
      </c>
      <c r="V5" s="14">
        <v>8.0</v>
      </c>
      <c r="W5" s="14">
        <v>23.0</v>
      </c>
      <c r="X5" s="20"/>
      <c r="Y5" s="14">
        <v>27.0</v>
      </c>
      <c r="Z5" s="14">
        <v>57.0</v>
      </c>
      <c r="AA5" s="14">
        <v>0.474</v>
      </c>
      <c r="AB5" s="14">
        <v>10.0</v>
      </c>
      <c r="AC5" s="14">
        <v>20.0</v>
      </c>
      <c r="AD5" s="14">
        <v>0.5</v>
      </c>
      <c r="AE5" s="14">
        <v>17.0</v>
      </c>
      <c r="AF5" s="14">
        <v>23.0</v>
      </c>
      <c r="AG5" s="14">
        <v>0.739</v>
      </c>
      <c r="AH5" s="14">
        <v>8.0</v>
      </c>
      <c r="AI5" s="14">
        <v>36.0</v>
      </c>
      <c r="AJ5" s="14">
        <v>14.0</v>
      </c>
      <c r="AK5" s="14">
        <v>2.0</v>
      </c>
      <c r="AL5" s="14">
        <v>2.0</v>
      </c>
      <c r="AM5" s="14">
        <v>13.0</v>
      </c>
      <c r="AN5" s="14">
        <v>19.0</v>
      </c>
      <c r="AO5" s="21">
        <f>VLOOKUP(D5, Sheet4!B:F, 5, FALSE)</f>
        <v>0.682</v>
      </c>
      <c r="AP5" s="21"/>
      <c r="AQ5" s="21"/>
    </row>
    <row r="6">
      <c r="A6" s="10">
        <v>4.0</v>
      </c>
      <c r="B6" s="18">
        <v>44166.0</v>
      </c>
      <c r="C6" s="19" t="s">
        <v>407</v>
      </c>
      <c r="D6" s="19" t="s">
        <v>128</v>
      </c>
      <c r="E6" s="19" t="s">
        <v>367</v>
      </c>
      <c r="F6" s="14">
        <v>87.0</v>
      </c>
      <c r="G6" s="14">
        <v>53.0</v>
      </c>
      <c r="H6" s="14">
        <v>34.0</v>
      </c>
      <c r="I6" s="14">
        <v>65.0</v>
      </c>
      <c r="J6" s="14">
        <v>0.523</v>
      </c>
      <c r="K6" s="14">
        <v>15.0</v>
      </c>
      <c r="L6" s="14">
        <v>37.0</v>
      </c>
      <c r="M6" s="14">
        <v>0.405</v>
      </c>
      <c r="N6" s="14">
        <v>4.0</v>
      </c>
      <c r="O6" s="14">
        <v>4.0</v>
      </c>
      <c r="P6" s="14">
        <v>1.0</v>
      </c>
      <c r="Q6" s="14">
        <v>11.0</v>
      </c>
      <c r="R6" s="14">
        <v>38.0</v>
      </c>
      <c r="S6" s="14">
        <v>21.0</v>
      </c>
      <c r="T6" s="14">
        <v>4.0</v>
      </c>
      <c r="U6" s="14">
        <v>3.0</v>
      </c>
      <c r="V6" s="14">
        <v>8.0</v>
      </c>
      <c r="W6" s="14">
        <v>16.0</v>
      </c>
      <c r="X6" s="20"/>
      <c r="Y6" s="14">
        <v>20.0</v>
      </c>
      <c r="Z6" s="14">
        <v>52.0</v>
      </c>
      <c r="AA6" s="14">
        <v>0.385</v>
      </c>
      <c r="AB6" s="14">
        <v>7.0</v>
      </c>
      <c r="AC6" s="14">
        <v>23.0</v>
      </c>
      <c r="AD6" s="14">
        <v>0.304</v>
      </c>
      <c r="AE6" s="14">
        <v>6.0</v>
      </c>
      <c r="AF6" s="14">
        <v>9.0</v>
      </c>
      <c r="AG6" s="14">
        <v>0.667</v>
      </c>
      <c r="AH6" s="14">
        <v>5.0</v>
      </c>
      <c r="AI6" s="14">
        <v>22.0</v>
      </c>
      <c r="AJ6" s="14">
        <v>7.0</v>
      </c>
      <c r="AK6" s="14">
        <v>5.0</v>
      </c>
      <c r="AL6" s="14">
        <v>0.0</v>
      </c>
      <c r="AM6" s="14">
        <v>10.0</v>
      </c>
      <c r="AN6" s="14">
        <v>10.0</v>
      </c>
      <c r="AO6" s="21">
        <f>VLOOKUP(D6, Sheet4!B:F, 5, FALSE)</f>
        <v>0.625</v>
      </c>
      <c r="AP6" s="21"/>
      <c r="AQ6" s="21"/>
    </row>
    <row r="7">
      <c r="A7" s="10">
        <v>5.0</v>
      </c>
      <c r="B7" s="18">
        <v>44171.0</v>
      </c>
      <c r="C7" s="19" t="s">
        <v>409</v>
      </c>
      <c r="D7" s="19" t="s">
        <v>58</v>
      </c>
      <c r="E7" s="19" t="s">
        <v>367</v>
      </c>
      <c r="F7" s="14">
        <v>68.0</v>
      </c>
      <c r="G7" s="14">
        <v>64.0</v>
      </c>
      <c r="H7" s="14">
        <v>24.0</v>
      </c>
      <c r="I7" s="14">
        <v>55.0</v>
      </c>
      <c r="J7" s="14">
        <v>0.436</v>
      </c>
      <c r="K7" s="14">
        <v>6.0</v>
      </c>
      <c r="L7" s="14">
        <v>19.0</v>
      </c>
      <c r="M7" s="14">
        <v>0.316</v>
      </c>
      <c r="N7" s="14">
        <v>14.0</v>
      </c>
      <c r="O7" s="14">
        <v>19.0</v>
      </c>
      <c r="P7" s="14">
        <v>0.737</v>
      </c>
      <c r="Q7" s="14">
        <v>8.0</v>
      </c>
      <c r="R7" s="14">
        <v>30.0</v>
      </c>
      <c r="S7" s="14">
        <v>9.0</v>
      </c>
      <c r="T7" s="14">
        <v>3.0</v>
      </c>
      <c r="U7" s="14">
        <v>2.0</v>
      </c>
      <c r="V7" s="14">
        <v>10.0</v>
      </c>
      <c r="W7" s="14">
        <v>14.0</v>
      </c>
      <c r="X7" s="20"/>
      <c r="Y7" s="14">
        <v>27.0</v>
      </c>
      <c r="Z7" s="14">
        <v>60.0</v>
      </c>
      <c r="AA7" s="14">
        <v>0.45</v>
      </c>
      <c r="AB7" s="14">
        <v>7.0</v>
      </c>
      <c r="AC7" s="14">
        <v>23.0</v>
      </c>
      <c r="AD7" s="14">
        <v>0.304</v>
      </c>
      <c r="AE7" s="14">
        <v>3.0</v>
      </c>
      <c r="AF7" s="14">
        <v>6.0</v>
      </c>
      <c r="AG7" s="14">
        <v>0.5</v>
      </c>
      <c r="AH7" s="14">
        <v>7.0</v>
      </c>
      <c r="AI7" s="14">
        <v>31.0</v>
      </c>
      <c r="AJ7" s="14">
        <v>9.0</v>
      </c>
      <c r="AK7" s="14">
        <v>6.0</v>
      </c>
      <c r="AL7" s="14">
        <v>2.0</v>
      </c>
      <c r="AM7" s="14">
        <v>12.0</v>
      </c>
      <c r="AN7" s="14">
        <v>18.0</v>
      </c>
      <c r="AO7" s="21">
        <f>VLOOKUP(D7, Sheet4!B:F, 5, FALSE)</f>
        <v>0.704</v>
      </c>
      <c r="AP7" s="21"/>
      <c r="AQ7" s="21"/>
    </row>
    <row r="8">
      <c r="A8" s="10">
        <v>6.0</v>
      </c>
      <c r="B8" s="18">
        <v>44176.0</v>
      </c>
      <c r="C8" s="19" t="s">
        <v>409</v>
      </c>
      <c r="D8" s="19" t="s">
        <v>224</v>
      </c>
      <c r="E8" s="19" t="s">
        <v>367</v>
      </c>
      <c r="F8" s="14">
        <v>76.0</v>
      </c>
      <c r="G8" s="14">
        <v>63.0</v>
      </c>
      <c r="H8" s="14">
        <v>25.0</v>
      </c>
      <c r="I8" s="14">
        <v>60.0</v>
      </c>
      <c r="J8" s="14">
        <v>0.417</v>
      </c>
      <c r="K8" s="14">
        <v>15.0</v>
      </c>
      <c r="L8" s="14">
        <v>39.0</v>
      </c>
      <c r="M8" s="14">
        <v>0.385</v>
      </c>
      <c r="N8" s="14">
        <v>11.0</v>
      </c>
      <c r="O8" s="14">
        <v>17.0</v>
      </c>
      <c r="P8" s="14">
        <v>0.647</v>
      </c>
      <c r="Q8" s="14">
        <v>8.0</v>
      </c>
      <c r="R8" s="14">
        <v>33.0</v>
      </c>
      <c r="S8" s="14">
        <v>17.0</v>
      </c>
      <c r="T8" s="14">
        <v>3.0</v>
      </c>
      <c r="U8" s="14">
        <v>0.0</v>
      </c>
      <c r="V8" s="14">
        <v>7.0</v>
      </c>
      <c r="W8" s="14">
        <v>13.0</v>
      </c>
      <c r="X8" s="20"/>
      <c r="Y8" s="14">
        <v>26.0</v>
      </c>
      <c r="Z8" s="14">
        <v>61.0</v>
      </c>
      <c r="AA8" s="14">
        <v>0.426</v>
      </c>
      <c r="AB8" s="14">
        <v>7.0</v>
      </c>
      <c r="AC8" s="14">
        <v>23.0</v>
      </c>
      <c r="AD8" s="14">
        <v>0.304</v>
      </c>
      <c r="AE8" s="14">
        <v>4.0</v>
      </c>
      <c r="AF8" s="14">
        <v>4.0</v>
      </c>
      <c r="AG8" s="14">
        <v>1.0</v>
      </c>
      <c r="AH8" s="14">
        <v>9.0</v>
      </c>
      <c r="AI8" s="14">
        <v>35.0</v>
      </c>
      <c r="AJ8" s="14">
        <v>10.0</v>
      </c>
      <c r="AK8" s="14">
        <v>0.0</v>
      </c>
      <c r="AL8" s="14">
        <v>2.0</v>
      </c>
      <c r="AM8" s="14">
        <v>12.0</v>
      </c>
      <c r="AN8" s="14">
        <v>17.0</v>
      </c>
      <c r="AO8" s="21">
        <f>VLOOKUP(D8, Sheet4!B:F, 5, FALSE)</f>
        <v>0.5</v>
      </c>
      <c r="AP8" s="21"/>
      <c r="AQ8" s="21"/>
    </row>
    <row r="9">
      <c r="A9" s="10">
        <v>7.0</v>
      </c>
      <c r="B9" s="18">
        <v>44181.0</v>
      </c>
      <c r="C9" s="20"/>
      <c r="D9" s="19" t="s">
        <v>343</v>
      </c>
      <c r="E9" s="19" t="s">
        <v>367</v>
      </c>
      <c r="F9" s="14">
        <v>85.0</v>
      </c>
      <c r="G9" s="14">
        <v>66.0</v>
      </c>
      <c r="H9" s="14">
        <v>29.0</v>
      </c>
      <c r="I9" s="14">
        <v>58.0</v>
      </c>
      <c r="J9" s="14">
        <v>0.5</v>
      </c>
      <c r="K9" s="14">
        <v>10.0</v>
      </c>
      <c r="L9" s="14">
        <v>23.0</v>
      </c>
      <c r="M9" s="14">
        <v>0.435</v>
      </c>
      <c r="N9" s="14">
        <v>17.0</v>
      </c>
      <c r="O9" s="14">
        <v>22.0</v>
      </c>
      <c r="P9" s="14">
        <v>0.773</v>
      </c>
      <c r="Q9" s="14">
        <v>5.0</v>
      </c>
      <c r="R9" s="14">
        <v>28.0</v>
      </c>
      <c r="S9" s="14">
        <v>18.0</v>
      </c>
      <c r="T9" s="14">
        <v>2.0</v>
      </c>
      <c r="U9" s="14">
        <v>1.0</v>
      </c>
      <c r="V9" s="14">
        <v>6.0</v>
      </c>
      <c r="W9" s="14">
        <v>21.0</v>
      </c>
      <c r="X9" s="20"/>
      <c r="Y9" s="14">
        <v>22.0</v>
      </c>
      <c r="Z9" s="14">
        <v>45.0</v>
      </c>
      <c r="AA9" s="14">
        <v>0.489</v>
      </c>
      <c r="AB9" s="14">
        <v>7.0</v>
      </c>
      <c r="AC9" s="14">
        <v>15.0</v>
      </c>
      <c r="AD9" s="14">
        <v>0.467</v>
      </c>
      <c r="AE9" s="14">
        <v>15.0</v>
      </c>
      <c r="AF9" s="14">
        <v>24.0</v>
      </c>
      <c r="AG9" s="14">
        <v>0.625</v>
      </c>
      <c r="AH9" s="14">
        <v>4.0</v>
      </c>
      <c r="AI9" s="14">
        <v>25.0</v>
      </c>
      <c r="AJ9" s="14">
        <v>11.0</v>
      </c>
      <c r="AK9" s="14">
        <v>0.0</v>
      </c>
      <c r="AL9" s="14">
        <v>1.0</v>
      </c>
      <c r="AM9" s="14">
        <v>15.0</v>
      </c>
      <c r="AN9" s="14">
        <v>24.0</v>
      </c>
      <c r="AO9" s="21">
        <f>VLOOKUP(D9, Sheet4!B:F, 5, FALSE)</f>
        <v>0.4</v>
      </c>
      <c r="AP9" s="21"/>
      <c r="AQ9" s="21"/>
    </row>
    <row r="10">
      <c r="A10" s="10">
        <v>8.0</v>
      </c>
      <c r="B10" s="18">
        <v>44184.0</v>
      </c>
      <c r="C10" s="20"/>
      <c r="D10" s="19" t="s">
        <v>325</v>
      </c>
      <c r="E10" s="19" t="s">
        <v>367</v>
      </c>
      <c r="F10" s="14">
        <v>88.0</v>
      </c>
      <c r="G10" s="14">
        <v>68.0</v>
      </c>
      <c r="H10" s="14">
        <v>32.0</v>
      </c>
      <c r="I10" s="14">
        <v>64.0</v>
      </c>
      <c r="J10" s="14">
        <v>0.5</v>
      </c>
      <c r="K10" s="14">
        <v>9.0</v>
      </c>
      <c r="L10" s="14">
        <v>25.0</v>
      </c>
      <c r="M10" s="14">
        <v>0.36</v>
      </c>
      <c r="N10" s="14">
        <v>15.0</v>
      </c>
      <c r="O10" s="14">
        <v>18.0</v>
      </c>
      <c r="P10" s="14">
        <v>0.833</v>
      </c>
      <c r="Q10" s="14">
        <v>9.0</v>
      </c>
      <c r="R10" s="14">
        <v>33.0</v>
      </c>
      <c r="S10" s="14">
        <v>21.0</v>
      </c>
      <c r="T10" s="14">
        <v>6.0</v>
      </c>
      <c r="U10" s="14">
        <v>2.0</v>
      </c>
      <c r="V10" s="14">
        <v>8.0</v>
      </c>
      <c r="W10" s="14">
        <v>11.0</v>
      </c>
      <c r="X10" s="20"/>
      <c r="Y10" s="14">
        <v>25.0</v>
      </c>
      <c r="Z10" s="14">
        <v>56.0</v>
      </c>
      <c r="AA10" s="14">
        <v>0.446</v>
      </c>
      <c r="AB10" s="14">
        <v>10.0</v>
      </c>
      <c r="AC10" s="14">
        <v>32.0</v>
      </c>
      <c r="AD10" s="14">
        <v>0.313</v>
      </c>
      <c r="AE10" s="14">
        <v>8.0</v>
      </c>
      <c r="AF10" s="14">
        <v>9.0</v>
      </c>
      <c r="AG10" s="14">
        <v>0.889</v>
      </c>
      <c r="AH10" s="14">
        <v>5.0</v>
      </c>
      <c r="AI10" s="14">
        <v>27.0</v>
      </c>
      <c r="AJ10" s="14">
        <v>14.0</v>
      </c>
      <c r="AK10" s="14">
        <v>3.0</v>
      </c>
      <c r="AL10" s="14">
        <v>2.0</v>
      </c>
      <c r="AM10" s="14">
        <v>14.0</v>
      </c>
      <c r="AN10" s="14">
        <v>16.0</v>
      </c>
      <c r="AO10" s="21">
        <f>VLOOKUP(D10, Sheet4!B:F, 5, FALSE)</f>
        <v>0.25</v>
      </c>
      <c r="AP10" s="21"/>
      <c r="AQ10" s="21"/>
    </row>
    <row r="11">
      <c r="A11" s="10">
        <v>9.0</v>
      </c>
      <c r="B11" s="18">
        <v>44188.0</v>
      </c>
      <c r="C11" s="19" t="s">
        <v>409</v>
      </c>
      <c r="D11" s="19" t="s">
        <v>173</v>
      </c>
      <c r="E11" s="19" t="s">
        <v>367</v>
      </c>
      <c r="F11" s="14">
        <v>85.0</v>
      </c>
      <c r="G11" s="14">
        <v>68.0</v>
      </c>
      <c r="H11" s="14">
        <v>29.0</v>
      </c>
      <c r="I11" s="14">
        <v>60.0</v>
      </c>
      <c r="J11" s="14">
        <v>0.483</v>
      </c>
      <c r="K11" s="14">
        <v>13.0</v>
      </c>
      <c r="L11" s="14">
        <v>33.0</v>
      </c>
      <c r="M11" s="14">
        <v>0.394</v>
      </c>
      <c r="N11" s="14">
        <v>14.0</v>
      </c>
      <c r="O11" s="14">
        <v>16.0</v>
      </c>
      <c r="P11" s="14">
        <v>0.875</v>
      </c>
      <c r="Q11" s="14">
        <v>5.0</v>
      </c>
      <c r="R11" s="14">
        <v>26.0</v>
      </c>
      <c r="S11" s="14">
        <v>17.0</v>
      </c>
      <c r="T11" s="14">
        <v>6.0</v>
      </c>
      <c r="U11" s="14">
        <v>1.0</v>
      </c>
      <c r="V11" s="14">
        <v>4.0</v>
      </c>
      <c r="W11" s="14">
        <v>18.0</v>
      </c>
      <c r="X11" s="20"/>
      <c r="Y11" s="14">
        <v>26.0</v>
      </c>
      <c r="Z11" s="14">
        <v>51.0</v>
      </c>
      <c r="AA11" s="14">
        <v>0.51</v>
      </c>
      <c r="AB11" s="14">
        <v>9.0</v>
      </c>
      <c r="AC11" s="14">
        <v>18.0</v>
      </c>
      <c r="AD11" s="14">
        <v>0.5</v>
      </c>
      <c r="AE11" s="14">
        <v>7.0</v>
      </c>
      <c r="AF11" s="14">
        <v>16.0</v>
      </c>
      <c r="AG11" s="14">
        <v>0.438</v>
      </c>
      <c r="AH11" s="14">
        <v>7.0</v>
      </c>
      <c r="AI11" s="14">
        <v>31.0</v>
      </c>
      <c r="AJ11" s="14">
        <v>19.0</v>
      </c>
      <c r="AK11" s="14">
        <v>2.0</v>
      </c>
      <c r="AL11" s="14">
        <v>1.0</v>
      </c>
      <c r="AM11" s="14">
        <v>16.0</v>
      </c>
      <c r="AN11" s="14">
        <v>16.0</v>
      </c>
      <c r="AO11" s="21">
        <f>VLOOKUP(D11, Sheet4!B:F, 5, FALSE)</f>
        <v>0.481</v>
      </c>
      <c r="AP11" s="21"/>
      <c r="AQ11" s="21"/>
    </row>
    <row r="12">
      <c r="A12" s="10">
        <v>10.0</v>
      </c>
      <c r="B12" s="18">
        <v>44215.0</v>
      </c>
      <c r="C12" s="20"/>
      <c r="D12" s="19" t="s">
        <v>199</v>
      </c>
      <c r="E12" s="19" t="s">
        <v>367</v>
      </c>
      <c r="F12" s="14">
        <v>76.0</v>
      </c>
      <c r="G12" s="14">
        <v>74.0</v>
      </c>
      <c r="H12" s="14">
        <v>26.0</v>
      </c>
      <c r="I12" s="14">
        <v>55.0</v>
      </c>
      <c r="J12" s="14">
        <v>0.473</v>
      </c>
      <c r="K12" s="14">
        <v>9.0</v>
      </c>
      <c r="L12" s="14">
        <v>22.0</v>
      </c>
      <c r="M12" s="14">
        <v>0.409</v>
      </c>
      <c r="N12" s="14">
        <v>15.0</v>
      </c>
      <c r="O12" s="14">
        <v>20.0</v>
      </c>
      <c r="P12" s="14">
        <v>0.75</v>
      </c>
      <c r="Q12" s="14">
        <v>5.0</v>
      </c>
      <c r="R12" s="14">
        <v>24.0</v>
      </c>
      <c r="S12" s="14">
        <v>15.0</v>
      </c>
      <c r="T12" s="14">
        <v>5.0</v>
      </c>
      <c r="U12" s="14">
        <v>0.0</v>
      </c>
      <c r="V12" s="14">
        <v>8.0</v>
      </c>
      <c r="W12" s="14">
        <v>18.0</v>
      </c>
      <c r="X12" s="20"/>
      <c r="Y12" s="14">
        <v>29.0</v>
      </c>
      <c r="Z12" s="14">
        <v>52.0</v>
      </c>
      <c r="AA12" s="14">
        <v>0.558</v>
      </c>
      <c r="AB12" s="14">
        <v>8.0</v>
      </c>
      <c r="AC12" s="14">
        <v>20.0</v>
      </c>
      <c r="AD12" s="14">
        <v>0.4</v>
      </c>
      <c r="AE12" s="14">
        <v>8.0</v>
      </c>
      <c r="AF12" s="14">
        <v>12.0</v>
      </c>
      <c r="AG12" s="14">
        <v>0.667</v>
      </c>
      <c r="AH12" s="14">
        <v>2.0</v>
      </c>
      <c r="AI12" s="14">
        <v>26.0</v>
      </c>
      <c r="AJ12" s="14">
        <v>17.0</v>
      </c>
      <c r="AK12" s="14">
        <v>5.0</v>
      </c>
      <c r="AL12" s="14">
        <v>0.0</v>
      </c>
      <c r="AM12" s="14">
        <v>12.0</v>
      </c>
      <c r="AN12" s="14">
        <v>16.0</v>
      </c>
      <c r="AO12" s="21">
        <f>VLOOKUP(D12, Sheet4!B:F, 5, FALSE)</f>
        <v>0.519</v>
      </c>
      <c r="AP12" s="21"/>
      <c r="AQ12" s="21"/>
    </row>
    <row r="13">
      <c r="A13" s="10">
        <v>11.0</v>
      </c>
      <c r="B13" s="18">
        <v>44219.0</v>
      </c>
      <c r="C13" s="20"/>
      <c r="D13" s="19" t="s">
        <v>239</v>
      </c>
      <c r="E13" s="19" t="s">
        <v>367</v>
      </c>
      <c r="F13" s="14">
        <v>71.0</v>
      </c>
      <c r="G13" s="14">
        <v>56.0</v>
      </c>
      <c r="H13" s="14">
        <v>24.0</v>
      </c>
      <c r="I13" s="14">
        <v>63.0</v>
      </c>
      <c r="J13" s="14">
        <v>0.381</v>
      </c>
      <c r="K13" s="14">
        <v>7.0</v>
      </c>
      <c r="L13" s="14">
        <v>25.0</v>
      </c>
      <c r="M13" s="14">
        <v>0.28</v>
      </c>
      <c r="N13" s="14">
        <v>16.0</v>
      </c>
      <c r="O13" s="14">
        <v>22.0</v>
      </c>
      <c r="P13" s="14">
        <v>0.727</v>
      </c>
      <c r="Q13" s="14">
        <v>10.0</v>
      </c>
      <c r="R13" s="14">
        <v>36.0</v>
      </c>
      <c r="S13" s="14">
        <v>19.0</v>
      </c>
      <c r="T13" s="14">
        <v>6.0</v>
      </c>
      <c r="U13" s="14">
        <v>3.0</v>
      </c>
      <c r="V13" s="14">
        <v>9.0</v>
      </c>
      <c r="W13" s="14">
        <v>13.0</v>
      </c>
      <c r="X13" s="20"/>
      <c r="Y13" s="14">
        <v>20.0</v>
      </c>
      <c r="Z13" s="14">
        <v>52.0</v>
      </c>
      <c r="AA13" s="14">
        <v>0.385</v>
      </c>
      <c r="AB13" s="14">
        <v>5.0</v>
      </c>
      <c r="AC13" s="14">
        <v>16.0</v>
      </c>
      <c r="AD13" s="14">
        <v>0.313</v>
      </c>
      <c r="AE13" s="14">
        <v>11.0</v>
      </c>
      <c r="AF13" s="14">
        <v>14.0</v>
      </c>
      <c r="AG13" s="14">
        <v>0.786</v>
      </c>
      <c r="AH13" s="14">
        <v>7.0</v>
      </c>
      <c r="AI13" s="14">
        <v>36.0</v>
      </c>
      <c r="AJ13" s="14">
        <v>11.0</v>
      </c>
      <c r="AK13" s="14">
        <v>1.0</v>
      </c>
      <c r="AL13" s="14">
        <v>2.0</v>
      </c>
      <c r="AM13" s="14">
        <v>19.0</v>
      </c>
      <c r="AN13" s="14">
        <v>20.0</v>
      </c>
      <c r="AO13" s="21">
        <f>VLOOKUP(D13, Sheet4!B:F, 5, FALSE)</f>
        <v>0.5</v>
      </c>
      <c r="AP13" s="21"/>
      <c r="AQ13" s="21"/>
    </row>
    <row r="14">
      <c r="A14" s="10">
        <v>12.0</v>
      </c>
      <c r="B14" s="18">
        <v>44226.0</v>
      </c>
      <c r="C14" s="19" t="s">
        <v>409</v>
      </c>
      <c r="D14" s="19" t="s">
        <v>199</v>
      </c>
      <c r="E14" s="19" t="s">
        <v>367</v>
      </c>
      <c r="F14" s="14">
        <v>80.0</v>
      </c>
      <c r="G14" s="14">
        <v>72.0</v>
      </c>
      <c r="H14" s="14">
        <v>25.0</v>
      </c>
      <c r="I14" s="14">
        <v>54.0</v>
      </c>
      <c r="J14" s="14">
        <v>0.463</v>
      </c>
      <c r="K14" s="14">
        <v>10.0</v>
      </c>
      <c r="L14" s="14">
        <v>22.0</v>
      </c>
      <c r="M14" s="14">
        <v>0.455</v>
      </c>
      <c r="N14" s="14">
        <v>20.0</v>
      </c>
      <c r="O14" s="14">
        <v>23.0</v>
      </c>
      <c r="P14" s="14">
        <v>0.87</v>
      </c>
      <c r="Q14" s="14">
        <v>4.0</v>
      </c>
      <c r="R14" s="14">
        <v>25.0</v>
      </c>
      <c r="S14" s="14">
        <v>15.0</v>
      </c>
      <c r="T14" s="14">
        <v>7.0</v>
      </c>
      <c r="U14" s="14">
        <v>0.0</v>
      </c>
      <c r="V14" s="14">
        <v>9.0</v>
      </c>
      <c r="W14" s="14">
        <v>12.0</v>
      </c>
      <c r="X14" s="20"/>
      <c r="Y14" s="14">
        <v>26.0</v>
      </c>
      <c r="Z14" s="14">
        <v>60.0</v>
      </c>
      <c r="AA14" s="14">
        <v>0.433</v>
      </c>
      <c r="AB14" s="14">
        <v>8.0</v>
      </c>
      <c r="AC14" s="14">
        <v>20.0</v>
      </c>
      <c r="AD14" s="14">
        <v>0.4</v>
      </c>
      <c r="AE14" s="14">
        <v>12.0</v>
      </c>
      <c r="AF14" s="14">
        <v>14.0</v>
      </c>
      <c r="AG14" s="14">
        <v>0.857</v>
      </c>
      <c r="AH14" s="14">
        <v>11.0</v>
      </c>
      <c r="AI14" s="14">
        <v>30.0</v>
      </c>
      <c r="AJ14" s="14">
        <v>11.0</v>
      </c>
      <c r="AK14" s="14">
        <v>6.0</v>
      </c>
      <c r="AL14" s="14">
        <v>6.0</v>
      </c>
      <c r="AM14" s="14">
        <v>11.0</v>
      </c>
      <c r="AN14" s="14">
        <v>19.0</v>
      </c>
      <c r="AO14" s="21">
        <f>VLOOKUP(D14, Sheet4!B:F, 5, FALSE)</f>
        <v>0.519</v>
      </c>
      <c r="AP14" s="21"/>
      <c r="AQ14" s="21"/>
    </row>
    <row r="15">
      <c r="A15" s="10">
        <v>13.0</v>
      </c>
      <c r="B15" s="18">
        <v>44230.0</v>
      </c>
      <c r="C15" s="19" t="s">
        <v>409</v>
      </c>
      <c r="D15" s="19" t="s">
        <v>168</v>
      </c>
      <c r="E15" s="19" t="s">
        <v>368</v>
      </c>
      <c r="F15" s="14">
        <v>59.0</v>
      </c>
      <c r="G15" s="14">
        <v>70.0</v>
      </c>
      <c r="H15" s="14">
        <v>20.0</v>
      </c>
      <c r="I15" s="14">
        <v>62.0</v>
      </c>
      <c r="J15" s="14">
        <v>0.323</v>
      </c>
      <c r="K15" s="14">
        <v>8.0</v>
      </c>
      <c r="L15" s="14">
        <v>30.0</v>
      </c>
      <c r="M15" s="14">
        <v>0.267</v>
      </c>
      <c r="N15" s="14">
        <v>11.0</v>
      </c>
      <c r="O15" s="14">
        <v>13.0</v>
      </c>
      <c r="P15" s="14">
        <v>0.846</v>
      </c>
      <c r="Q15" s="14">
        <v>14.0</v>
      </c>
      <c r="R15" s="14">
        <v>37.0</v>
      </c>
      <c r="S15" s="14">
        <v>13.0</v>
      </c>
      <c r="T15" s="14">
        <v>7.0</v>
      </c>
      <c r="U15" s="14">
        <v>0.0</v>
      </c>
      <c r="V15" s="14">
        <v>15.0</v>
      </c>
      <c r="W15" s="14">
        <v>12.0</v>
      </c>
      <c r="X15" s="20"/>
      <c r="Y15" s="14">
        <v>26.0</v>
      </c>
      <c r="Z15" s="14">
        <v>62.0</v>
      </c>
      <c r="AA15" s="14">
        <v>0.419</v>
      </c>
      <c r="AB15" s="14">
        <v>10.0</v>
      </c>
      <c r="AC15" s="14">
        <v>23.0</v>
      </c>
      <c r="AD15" s="14">
        <v>0.435</v>
      </c>
      <c r="AE15" s="14">
        <v>8.0</v>
      </c>
      <c r="AF15" s="14">
        <v>11.0</v>
      </c>
      <c r="AG15" s="14">
        <v>0.727</v>
      </c>
      <c r="AH15" s="14">
        <v>12.0</v>
      </c>
      <c r="AI15" s="14">
        <v>38.0</v>
      </c>
      <c r="AJ15" s="14">
        <v>14.0</v>
      </c>
      <c r="AK15" s="14">
        <v>8.0</v>
      </c>
      <c r="AL15" s="14">
        <v>7.0</v>
      </c>
      <c r="AM15" s="14">
        <v>13.0</v>
      </c>
      <c r="AN15" s="14">
        <v>13.0</v>
      </c>
      <c r="AO15" s="21">
        <f>VLOOKUP(D15, Sheet4!B:F, 5, FALSE)</f>
        <v>0.593</v>
      </c>
      <c r="AP15" s="21"/>
      <c r="AQ15" s="21"/>
    </row>
    <row r="16">
      <c r="A16" s="10">
        <v>14.0</v>
      </c>
      <c r="B16" s="18">
        <v>44234.0</v>
      </c>
      <c r="C16" s="20"/>
      <c r="D16" s="19" t="s">
        <v>224</v>
      </c>
      <c r="E16" s="19" t="s">
        <v>367</v>
      </c>
      <c r="F16" s="14">
        <v>84.0</v>
      </c>
      <c r="G16" s="14">
        <v>74.0</v>
      </c>
      <c r="H16" s="14">
        <v>27.0</v>
      </c>
      <c r="I16" s="14">
        <v>55.0</v>
      </c>
      <c r="J16" s="14">
        <v>0.491</v>
      </c>
      <c r="K16" s="14">
        <v>13.0</v>
      </c>
      <c r="L16" s="14">
        <v>26.0</v>
      </c>
      <c r="M16" s="14">
        <v>0.5</v>
      </c>
      <c r="N16" s="14">
        <v>17.0</v>
      </c>
      <c r="O16" s="14">
        <v>18.0</v>
      </c>
      <c r="P16" s="14">
        <v>0.944</v>
      </c>
      <c r="Q16" s="14">
        <v>9.0</v>
      </c>
      <c r="R16" s="14">
        <v>24.0</v>
      </c>
      <c r="S16" s="14">
        <v>21.0</v>
      </c>
      <c r="T16" s="14">
        <v>6.0</v>
      </c>
      <c r="U16" s="14">
        <v>2.0</v>
      </c>
      <c r="V16" s="14">
        <v>10.0</v>
      </c>
      <c r="W16" s="14">
        <v>12.0</v>
      </c>
      <c r="X16" s="20"/>
      <c r="Y16" s="14">
        <v>29.0</v>
      </c>
      <c r="Z16" s="14">
        <v>57.0</v>
      </c>
      <c r="AA16" s="14">
        <v>0.509</v>
      </c>
      <c r="AB16" s="14">
        <v>7.0</v>
      </c>
      <c r="AC16" s="14">
        <v>20.0</v>
      </c>
      <c r="AD16" s="14">
        <v>0.35</v>
      </c>
      <c r="AE16" s="14">
        <v>9.0</v>
      </c>
      <c r="AF16" s="14">
        <v>12.0</v>
      </c>
      <c r="AG16" s="14">
        <v>0.75</v>
      </c>
      <c r="AH16" s="14">
        <v>9.0</v>
      </c>
      <c r="AI16" s="14">
        <v>27.0</v>
      </c>
      <c r="AJ16" s="14">
        <v>15.0</v>
      </c>
      <c r="AK16" s="14">
        <v>4.0</v>
      </c>
      <c r="AL16" s="14">
        <v>3.0</v>
      </c>
      <c r="AM16" s="14">
        <v>13.0</v>
      </c>
      <c r="AN16" s="14">
        <v>16.0</v>
      </c>
      <c r="AO16" s="21">
        <f>VLOOKUP(D16, Sheet4!B:F, 5, FALSE)</f>
        <v>0.5</v>
      </c>
      <c r="AP16" s="21"/>
      <c r="AQ16" s="21"/>
    </row>
    <row r="17">
      <c r="A17" s="10">
        <v>15.0</v>
      </c>
      <c r="B17" s="18">
        <v>44237.0</v>
      </c>
      <c r="C17" s="20"/>
      <c r="D17" s="19" t="s">
        <v>173</v>
      </c>
      <c r="E17" s="19" t="s">
        <v>367</v>
      </c>
      <c r="F17" s="14">
        <v>96.0</v>
      </c>
      <c r="G17" s="14">
        <v>64.0</v>
      </c>
      <c r="H17" s="14">
        <v>34.0</v>
      </c>
      <c r="I17" s="14">
        <v>54.0</v>
      </c>
      <c r="J17" s="14">
        <v>0.63</v>
      </c>
      <c r="K17" s="14">
        <v>13.0</v>
      </c>
      <c r="L17" s="14">
        <v>22.0</v>
      </c>
      <c r="M17" s="14">
        <v>0.591</v>
      </c>
      <c r="N17" s="14">
        <v>15.0</v>
      </c>
      <c r="O17" s="14">
        <v>16.0</v>
      </c>
      <c r="P17" s="14">
        <v>0.938</v>
      </c>
      <c r="Q17" s="14">
        <v>4.0</v>
      </c>
      <c r="R17" s="14">
        <v>22.0</v>
      </c>
      <c r="S17" s="14">
        <v>25.0</v>
      </c>
      <c r="T17" s="14">
        <v>9.0</v>
      </c>
      <c r="U17" s="14">
        <v>1.0</v>
      </c>
      <c r="V17" s="14">
        <v>9.0</v>
      </c>
      <c r="W17" s="14">
        <v>14.0</v>
      </c>
      <c r="X17" s="20"/>
      <c r="Y17" s="14">
        <v>23.0</v>
      </c>
      <c r="Z17" s="14">
        <v>50.0</v>
      </c>
      <c r="AA17" s="14">
        <v>0.46</v>
      </c>
      <c r="AB17" s="14">
        <v>6.0</v>
      </c>
      <c r="AC17" s="14">
        <v>14.0</v>
      </c>
      <c r="AD17" s="14">
        <v>0.429</v>
      </c>
      <c r="AE17" s="14">
        <v>12.0</v>
      </c>
      <c r="AF17" s="14">
        <v>16.0</v>
      </c>
      <c r="AG17" s="14">
        <v>0.75</v>
      </c>
      <c r="AH17" s="14">
        <v>9.0</v>
      </c>
      <c r="AI17" s="14">
        <v>22.0</v>
      </c>
      <c r="AJ17" s="14">
        <v>10.0</v>
      </c>
      <c r="AK17" s="14">
        <v>4.0</v>
      </c>
      <c r="AL17" s="14">
        <v>3.0</v>
      </c>
      <c r="AM17" s="14">
        <v>15.0</v>
      </c>
      <c r="AN17" s="14">
        <v>15.0</v>
      </c>
      <c r="AO17" s="21">
        <f>VLOOKUP(D17, Sheet4!B:F, 5, FALSE)</f>
        <v>0.481</v>
      </c>
      <c r="AP17" s="21"/>
      <c r="AQ17" s="21"/>
    </row>
    <row r="18">
      <c r="A18" s="10">
        <v>16.0</v>
      </c>
      <c r="B18" s="18">
        <v>44240.0</v>
      </c>
      <c r="C18" s="19" t="s">
        <v>409</v>
      </c>
      <c r="D18" s="19" t="s">
        <v>65</v>
      </c>
      <c r="E18" s="19" t="s">
        <v>368</v>
      </c>
      <c r="F18" s="14">
        <v>70.0</v>
      </c>
      <c r="G18" s="14">
        <v>86.0</v>
      </c>
      <c r="H18" s="14">
        <v>24.0</v>
      </c>
      <c r="I18" s="14">
        <v>64.0</v>
      </c>
      <c r="J18" s="14">
        <v>0.375</v>
      </c>
      <c r="K18" s="14">
        <v>10.0</v>
      </c>
      <c r="L18" s="14">
        <v>32.0</v>
      </c>
      <c r="M18" s="14">
        <v>0.313</v>
      </c>
      <c r="N18" s="14">
        <v>12.0</v>
      </c>
      <c r="O18" s="14">
        <v>13.0</v>
      </c>
      <c r="P18" s="14">
        <v>0.923</v>
      </c>
      <c r="Q18" s="14">
        <v>11.0</v>
      </c>
      <c r="R18" s="14">
        <v>29.0</v>
      </c>
      <c r="S18" s="14">
        <v>14.0</v>
      </c>
      <c r="T18" s="14">
        <v>6.0</v>
      </c>
      <c r="U18" s="14">
        <v>3.0</v>
      </c>
      <c r="V18" s="14">
        <v>7.0</v>
      </c>
      <c r="W18" s="14">
        <v>14.0</v>
      </c>
      <c r="X18" s="20"/>
      <c r="Y18" s="14">
        <v>32.0</v>
      </c>
      <c r="Z18" s="14">
        <v>54.0</v>
      </c>
      <c r="AA18" s="14">
        <v>0.593</v>
      </c>
      <c r="AB18" s="14">
        <v>12.0</v>
      </c>
      <c r="AC18" s="14">
        <v>26.0</v>
      </c>
      <c r="AD18" s="14">
        <v>0.462</v>
      </c>
      <c r="AE18" s="14">
        <v>10.0</v>
      </c>
      <c r="AF18" s="14">
        <v>13.0</v>
      </c>
      <c r="AG18" s="14">
        <v>0.769</v>
      </c>
      <c r="AH18" s="14">
        <v>5.0</v>
      </c>
      <c r="AI18" s="14">
        <v>32.0</v>
      </c>
      <c r="AJ18" s="14">
        <v>16.0</v>
      </c>
      <c r="AK18" s="14">
        <v>4.0</v>
      </c>
      <c r="AL18" s="14">
        <v>2.0</v>
      </c>
      <c r="AM18" s="14">
        <v>9.0</v>
      </c>
      <c r="AN18" s="14">
        <v>11.0</v>
      </c>
      <c r="AO18" s="21">
        <f>VLOOKUP(D18, Sheet4!B:F, 5, FALSE)</f>
        <v>0.733</v>
      </c>
      <c r="AP18" s="21"/>
      <c r="AQ18" s="21"/>
    </row>
    <row r="19">
      <c r="A19" s="10">
        <v>17.0</v>
      </c>
      <c r="B19" s="18">
        <v>44247.0</v>
      </c>
      <c r="C19" s="20"/>
      <c r="D19" s="19" t="s">
        <v>410</v>
      </c>
      <c r="E19" s="19" t="s">
        <v>367</v>
      </c>
      <c r="F19" s="14">
        <v>68.0</v>
      </c>
      <c r="G19" s="14">
        <v>60.0</v>
      </c>
      <c r="H19" s="14">
        <v>22.0</v>
      </c>
      <c r="I19" s="14">
        <v>53.0</v>
      </c>
      <c r="J19" s="14">
        <v>0.415</v>
      </c>
      <c r="K19" s="14">
        <v>5.0</v>
      </c>
      <c r="L19" s="14">
        <v>22.0</v>
      </c>
      <c r="M19" s="14">
        <v>0.227</v>
      </c>
      <c r="N19" s="14">
        <v>19.0</v>
      </c>
      <c r="O19" s="14">
        <v>26.0</v>
      </c>
      <c r="P19" s="14">
        <v>0.731</v>
      </c>
      <c r="Q19" s="14">
        <v>6.0</v>
      </c>
      <c r="R19" s="14">
        <v>30.0</v>
      </c>
      <c r="S19" s="14">
        <v>10.0</v>
      </c>
      <c r="T19" s="14">
        <v>7.0</v>
      </c>
      <c r="U19" s="14">
        <v>1.0</v>
      </c>
      <c r="V19" s="14">
        <v>8.0</v>
      </c>
      <c r="W19" s="14">
        <v>16.0</v>
      </c>
      <c r="X19" s="20"/>
      <c r="Y19" s="14">
        <v>20.0</v>
      </c>
      <c r="Z19" s="14">
        <v>55.0</v>
      </c>
      <c r="AA19" s="14">
        <v>0.364</v>
      </c>
      <c r="AB19" s="14">
        <v>7.0</v>
      </c>
      <c r="AC19" s="14">
        <v>27.0</v>
      </c>
      <c r="AD19" s="14">
        <v>0.259</v>
      </c>
      <c r="AE19" s="14">
        <v>13.0</v>
      </c>
      <c r="AF19" s="14">
        <v>19.0</v>
      </c>
      <c r="AG19" s="14">
        <v>0.684</v>
      </c>
      <c r="AH19" s="14">
        <v>8.0</v>
      </c>
      <c r="AI19" s="14">
        <v>32.0</v>
      </c>
      <c r="AJ19" s="14">
        <v>8.0</v>
      </c>
      <c r="AK19" s="14">
        <v>1.0</v>
      </c>
      <c r="AL19" s="14">
        <v>6.0</v>
      </c>
      <c r="AM19" s="14">
        <v>10.0</v>
      </c>
      <c r="AN19" s="14">
        <v>21.0</v>
      </c>
      <c r="AO19" s="21">
        <f>VLOOKUP(D19, Sheet4!B:F, 5, FALSE)</f>
        <v>0.652</v>
      </c>
      <c r="AP19" s="21"/>
      <c r="AQ19" s="21"/>
    </row>
    <row r="20">
      <c r="A20" s="10">
        <v>18.0</v>
      </c>
      <c r="B20" s="18">
        <v>44250.0</v>
      </c>
      <c r="C20" s="20"/>
      <c r="D20" s="19" t="s">
        <v>168</v>
      </c>
      <c r="E20" s="19" t="s">
        <v>367</v>
      </c>
      <c r="F20" s="14">
        <v>81.0</v>
      </c>
      <c r="G20" s="14">
        <v>58.0</v>
      </c>
      <c r="H20" s="14">
        <v>29.0</v>
      </c>
      <c r="I20" s="14">
        <v>60.0</v>
      </c>
      <c r="J20" s="14">
        <v>0.483</v>
      </c>
      <c r="K20" s="14">
        <v>11.0</v>
      </c>
      <c r="L20" s="14">
        <v>26.0</v>
      </c>
      <c r="M20" s="14">
        <v>0.423</v>
      </c>
      <c r="N20" s="14">
        <v>12.0</v>
      </c>
      <c r="O20" s="14">
        <v>20.0</v>
      </c>
      <c r="P20" s="14">
        <v>0.6</v>
      </c>
      <c r="Q20" s="14">
        <v>7.0</v>
      </c>
      <c r="R20" s="14">
        <v>38.0</v>
      </c>
      <c r="S20" s="14">
        <v>20.0</v>
      </c>
      <c r="T20" s="14">
        <v>10.0</v>
      </c>
      <c r="U20" s="14">
        <v>1.0</v>
      </c>
      <c r="V20" s="14">
        <v>13.0</v>
      </c>
      <c r="W20" s="14">
        <v>20.0</v>
      </c>
      <c r="X20" s="20"/>
      <c r="Y20" s="14">
        <v>21.0</v>
      </c>
      <c r="Z20" s="14">
        <v>58.0</v>
      </c>
      <c r="AA20" s="14">
        <v>0.362</v>
      </c>
      <c r="AB20" s="14">
        <v>3.0</v>
      </c>
      <c r="AC20" s="14">
        <v>23.0</v>
      </c>
      <c r="AD20" s="14">
        <v>0.13</v>
      </c>
      <c r="AE20" s="14">
        <v>13.0</v>
      </c>
      <c r="AF20" s="14">
        <v>21.0</v>
      </c>
      <c r="AG20" s="14">
        <v>0.619</v>
      </c>
      <c r="AH20" s="14">
        <v>6.0</v>
      </c>
      <c r="AI20" s="14">
        <v>29.0</v>
      </c>
      <c r="AJ20" s="14">
        <v>11.0</v>
      </c>
      <c r="AK20" s="14">
        <v>8.0</v>
      </c>
      <c r="AL20" s="14">
        <v>3.0</v>
      </c>
      <c r="AM20" s="14">
        <v>16.0</v>
      </c>
      <c r="AN20" s="14">
        <v>19.0</v>
      </c>
      <c r="AO20" s="21">
        <f>VLOOKUP(D20, Sheet4!B:F, 5, FALSE)</f>
        <v>0.593</v>
      </c>
      <c r="AP20" s="21"/>
      <c r="AQ20" s="21"/>
    </row>
    <row r="21">
      <c r="A21" s="10">
        <v>19.0</v>
      </c>
      <c r="B21" s="18">
        <v>44255.0</v>
      </c>
      <c r="C21" s="19" t="s">
        <v>409</v>
      </c>
      <c r="D21" s="19" t="s">
        <v>343</v>
      </c>
      <c r="E21" s="19" t="s">
        <v>368</v>
      </c>
      <c r="F21" s="14">
        <v>61.0</v>
      </c>
      <c r="G21" s="14">
        <v>73.0</v>
      </c>
      <c r="H21" s="14">
        <v>24.0</v>
      </c>
      <c r="I21" s="14">
        <v>65.0</v>
      </c>
      <c r="J21" s="14">
        <v>0.369</v>
      </c>
      <c r="K21" s="14">
        <v>2.0</v>
      </c>
      <c r="L21" s="14">
        <v>27.0</v>
      </c>
      <c r="M21" s="14">
        <v>0.074</v>
      </c>
      <c r="N21" s="14">
        <v>11.0</v>
      </c>
      <c r="O21" s="14">
        <v>12.0</v>
      </c>
      <c r="P21" s="14">
        <v>0.917</v>
      </c>
      <c r="Q21" s="14">
        <v>10.0</v>
      </c>
      <c r="R21" s="14">
        <v>32.0</v>
      </c>
      <c r="S21" s="14">
        <v>6.0</v>
      </c>
      <c r="T21" s="14">
        <v>2.0</v>
      </c>
      <c r="U21" s="14">
        <v>1.0</v>
      </c>
      <c r="V21" s="14">
        <v>8.0</v>
      </c>
      <c r="W21" s="14">
        <v>14.0</v>
      </c>
      <c r="X21" s="20"/>
      <c r="Y21" s="14">
        <v>27.0</v>
      </c>
      <c r="Z21" s="14">
        <v>54.0</v>
      </c>
      <c r="AA21" s="14">
        <v>0.5</v>
      </c>
      <c r="AB21" s="14">
        <v>10.0</v>
      </c>
      <c r="AC21" s="14">
        <v>24.0</v>
      </c>
      <c r="AD21" s="14">
        <v>0.417</v>
      </c>
      <c r="AE21" s="14">
        <v>9.0</v>
      </c>
      <c r="AF21" s="14">
        <v>20.0</v>
      </c>
      <c r="AG21" s="14">
        <v>0.45</v>
      </c>
      <c r="AH21" s="14">
        <v>7.0</v>
      </c>
      <c r="AI21" s="14">
        <v>31.0</v>
      </c>
      <c r="AJ21" s="14">
        <v>15.0</v>
      </c>
      <c r="AK21" s="14">
        <v>6.0</v>
      </c>
      <c r="AL21" s="14">
        <v>2.0</v>
      </c>
      <c r="AM21" s="14">
        <v>10.0</v>
      </c>
      <c r="AN21" s="14">
        <v>10.0</v>
      </c>
      <c r="AO21" s="21">
        <f>VLOOKUP(D21, Sheet4!B:F, 5, FALSE)</f>
        <v>0.4</v>
      </c>
      <c r="AP21" s="21"/>
      <c r="AQ21" s="21"/>
    </row>
    <row r="22">
      <c r="A22" s="10">
        <v>20.0</v>
      </c>
      <c r="B22" s="18">
        <v>44258.0</v>
      </c>
      <c r="C22" s="20"/>
      <c r="D22" s="19" t="s">
        <v>65</v>
      </c>
      <c r="E22" s="19" t="s">
        <v>367</v>
      </c>
      <c r="F22" s="14">
        <v>72.0</v>
      </c>
      <c r="G22" s="14">
        <v>60.0</v>
      </c>
      <c r="H22" s="14">
        <v>28.0</v>
      </c>
      <c r="I22" s="14">
        <v>58.0</v>
      </c>
      <c r="J22" s="14">
        <v>0.483</v>
      </c>
      <c r="K22" s="14">
        <v>9.0</v>
      </c>
      <c r="L22" s="14">
        <v>26.0</v>
      </c>
      <c r="M22" s="14">
        <v>0.346</v>
      </c>
      <c r="N22" s="14">
        <v>7.0</v>
      </c>
      <c r="O22" s="14">
        <v>8.0</v>
      </c>
      <c r="P22" s="14">
        <v>0.875</v>
      </c>
      <c r="Q22" s="14">
        <v>5.0</v>
      </c>
      <c r="R22" s="14">
        <v>37.0</v>
      </c>
      <c r="S22" s="14">
        <v>21.0</v>
      </c>
      <c r="T22" s="14">
        <v>7.0</v>
      </c>
      <c r="U22" s="14">
        <v>1.0</v>
      </c>
      <c r="V22" s="14">
        <v>9.0</v>
      </c>
      <c r="W22" s="14">
        <v>11.0</v>
      </c>
      <c r="X22" s="20"/>
      <c r="Y22" s="14">
        <v>24.0</v>
      </c>
      <c r="Z22" s="14">
        <v>62.0</v>
      </c>
      <c r="AA22" s="14">
        <v>0.387</v>
      </c>
      <c r="AB22" s="14">
        <v>10.0</v>
      </c>
      <c r="AC22" s="14">
        <v>33.0</v>
      </c>
      <c r="AD22" s="14">
        <v>0.303</v>
      </c>
      <c r="AE22" s="14">
        <v>2.0</v>
      </c>
      <c r="AF22" s="14">
        <v>7.0</v>
      </c>
      <c r="AG22" s="14">
        <v>0.286</v>
      </c>
      <c r="AH22" s="14">
        <v>6.0</v>
      </c>
      <c r="AI22" s="14">
        <v>30.0</v>
      </c>
      <c r="AJ22" s="14">
        <v>16.0</v>
      </c>
      <c r="AK22" s="14">
        <v>7.0</v>
      </c>
      <c r="AL22" s="14">
        <v>3.0</v>
      </c>
      <c r="AM22" s="14">
        <v>9.0</v>
      </c>
      <c r="AN22" s="14">
        <v>14.0</v>
      </c>
      <c r="AO22" s="21">
        <f>VLOOKUP(D22, Sheet4!B:F, 5, FALSE)</f>
        <v>0.733</v>
      </c>
      <c r="AP22" s="21"/>
      <c r="AQ22" s="21"/>
    </row>
    <row r="23">
      <c r="A23" s="10">
        <v>21.0</v>
      </c>
      <c r="B23" s="18">
        <v>44261.0</v>
      </c>
      <c r="C23" s="19" t="s">
        <v>409</v>
      </c>
      <c r="D23" s="19" t="s">
        <v>239</v>
      </c>
      <c r="E23" s="19" t="s">
        <v>368</v>
      </c>
      <c r="F23" s="14">
        <v>52.0</v>
      </c>
      <c r="G23" s="14">
        <v>54.0</v>
      </c>
      <c r="H23" s="14">
        <v>17.0</v>
      </c>
      <c r="I23" s="14">
        <v>52.0</v>
      </c>
      <c r="J23" s="14">
        <v>0.327</v>
      </c>
      <c r="K23" s="14">
        <v>4.0</v>
      </c>
      <c r="L23" s="14">
        <v>18.0</v>
      </c>
      <c r="M23" s="14">
        <v>0.222</v>
      </c>
      <c r="N23" s="14">
        <v>14.0</v>
      </c>
      <c r="O23" s="14">
        <v>23.0</v>
      </c>
      <c r="P23" s="14">
        <v>0.609</v>
      </c>
      <c r="Q23" s="14">
        <v>9.0</v>
      </c>
      <c r="R23" s="14">
        <v>35.0</v>
      </c>
      <c r="S23" s="14">
        <v>8.0</v>
      </c>
      <c r="T23" s="14">
        <v>6.0</v>
      </c>
      <c r="U23" s="14">
        <v>3.0</v>
      </c>
      <c r="V23" s="14">
        <v>7.0</v>
      </c>
      <c r="W23" s="14">
        <v>12.0</v>
      </c>
      <c r="X23" s="20"/>
      <c r="Y23" s="14">
        <v>22.0</v>
      </c>
      <c r="Z23" s="14">
        <v>55.0</v>
      </c>
      <c r="AA23" s="14">
        <v>0.4</v>
      </c>
      <c r="AB23" s="14">
        <v>5.0</v>
      </c>
      <c r="AC23" s="14">
        <v>20.0</v>
      </c>
      <c r="AD23" s="14">
        <v>0.25</v>
      </c>
      <c r="AE23" s="14">
        <v>5.0</v>
      </c>
      <c r="AF23" s="14">
        <v>9.0</v>
      </c>
      <c r="AG23" s="14">
        <v>0.556</v>
      </c>
      <c r="AH23" s="14">
        <v>3.0</v>
      </c>
      <c r="AI23" s="14">
        <v>31.0</v>
      </c>
      <c r="AJ23" s="14">
        <v>8.0</v>
      </c>
      <c r="AK23" s="14">
        <v>3.0</v>
      </c>
      <c r="AL23" s="14">
        <v>3.0</v>
      </c>
      <c r="AM23" s="14">
        <v>10.0</v>
      </c>
      <c r="AN23" s="14">
        <v>19.0</v>
      </c>
      <c r="AO23" s="21">
        <f>VLOOKUP(D23, Sheet4!B:F, 5, FALSE)</f>
        <v>0.5</v>
      </c>
      <c r="AP23" s="21"/>
      <c r="AQ23" s="21"/>
    </row>
    <row r="24">
      <c r="A24" s="10">
        <v>22.0</v>
      </c>
      <c r="B24" s="18">
        <v>44266.0</v>
      </c>
      <c r="C24" s="19" t="s">
        <v>407</v>
      </c>
      <c r="D24" s="19" t="s">
        <v>224</v>
      </c>
      <c r="E24" s="19" t="s">
        <v>368</v>
      </c>
      <c r="F24" s="14">
        <v>71.0</v>
      </c>
      <c r="G24" s="14">
        <v>72.0</v>
      </c>
      <c r="H24" s="14">
        <v>24.0</v>
      </c>
      <c r="I24" s="14">
        <v>55.0</v>
      </c>
      <c r="J24" s="14">
        <v>0.436</v>
      </c>
      <c r="K24" s="14">
        <v>9.0</v>
      </c>
      <c r="L24" s="14">
        <v>30.0</v>
      </c>
      <c r="M24" s="14">
        <v>0.3</v>
      </c>
      <c r="N24" s="14">
        <v>14.0</v>
      </c>
      <c r="O24" s="14">
        <v>22.0</v>
      </c>
      <c r="P24" s="14">
        <v>0.636</v>
      </c>
      <c r="Q24" s="14">
        <v>9.0</v>
      </c>
      <c r="R24" s="14">
        <v>28.0</v>
      </c>
      <c r="S24" s="14">
        <v>13.0</v>
      </c>
      <c r="T24" s="14">
        <v>4.0</v>
      </c>
      <c r="U24" s="14">
        <v>0.0</v>
      </c>
      <c r="V24" s="14">
        <v>5.0</v>
      </c>
      <c r="W24" s="14">
        <v>21.0</v>
      </c>
      <c r="X24" s="20"/>
      <c r="Y24" s="14">
        <v>20.0</v>
      </c>
      <c r="Z24" s="14">
        <v>51.0</v>
      </c>
      <c r="AA24" s="14">
        <v>0.392</v>
      </c>
      <c r="AB24" s="14">
        <v>9.0</v>
      </c>
      <c r="AC24" s="14">
        <v>22.0</v>
      </c>
      <c r="AD24" s="14">
        <v>0.409</v>
      </c>
      <c r="AE24" s="14">
        <v>23.0</v>
      </c>
      <c r="AF24" s="14">
        <v>23.0</v>
      </c>
      <c r="AG24" s="14">
        <v>1.0</v>
      </c>
      <c r="AH24" s="14">
        <v>6.0</v>
      </c>
      <c r="AI24" s="14">
        <v>29.0</v>
      </c>
      <c r="AJ24" s="14">
        <v>11.0</v>
      </c>
      <c r="AK24" s="14">
        <v>4.0</v>
      </c>
      <c r="AL24" s="14">
        <v>0.0</v>
      </c>
      <c r="AM24" s="14">
        <v>12.0</v>
      </c>
      <c r="AN24" s="14">
        <v>18.0</v>
      </c>
      <c r="AO24" s="21">
        <f>VLOOKUP(D24, Sheet4!B:F, 5, FALSE)</f>
        <v>0.5</v>
      </c>
      <c r="AP24" s="21"/>
      <c r="AQ24" s="21"/>
    </row>
    <row r="25">
      <c r="A25" s="10">
        <v>23.0</v>
      </c>
      <c r="B25" s="18">
        <v>44274.0</v>
      </c>
      <c r="C25" s="19" t="s">
        <v>407</v>
      </c>
      <c r="D25" s="19" t="s">
        <v>81</v>
      </c>
      <c r="E25" s="19" t="s">
        <v>367</v>
      </c>
      <c r="F25" s="14">
        <v>73.0</v>
      </c>
      <c r="G25" s="14">
        <v>63.0</v>
      </c>
      <c r="H25" s="14">
        <v>23.0</v>
      </c>
      <c r="I25" s="14">
        <v>52.0</v>
      </c>
      <c r="J25" s="14">
        <v>0.442</v>
      </c>
      <c r="K25" s="14">
        <v>8.0</v>
      </c>
      <c r="L25" s="14">
        <v>25.0</v>
      </c>
      <c r="M25" s="14">
        <v>0.32</v>
      </c>
      <c r="N25" s="14">
        <v>19.0</v>
      </c>
      <c r="O25" s="14">
        <v>26.0</v>
      </c>
      <c r="P25" s="14">
        <v>0.731</v>
      </c>
      <c r="Q25" s="14">
        <v>6.0</v>
      </c>
      <c r="R25" s="14">
        <v>31.0</v>
      </c>
      <c r="S25" s="14">
        <v>11.0</v>
      </c>
      <c r="T25" s="14">
        <v>3.0</v>
      </c>
      <c r="U25" s="14">
        <v>8.0</v>
      </c>
      <c r="V25" s="14">
        <v>6.0</v>
      </c>
      <c r="W25" s="14">
        <v>21.0</v>
      </c>
      <c r="X25" s="20"/>
      <c r="Y25" s="14">
        <v>21.0</v>
      </c>
      <c r="Z25" s="14">
        <v>58.0</v>
      </c>
      <c r="AA25" s="14">
        <v>0.362</v>
      </c>
      <c r="AB25" s="14">
        <v>7.0</v>
      </c>
      <c r="AC25" s="14">
        <v>22.0</v>
      </c>
      <c r="AD25" s="14">
        <v>0.318</v>
      </c>
      <c r="AE25" s="14">
        <v>14.0</v>
      </c>
      <c r="AF25" s="14">
        <v>19.0</v>
      </c>
      <c r="AG25" s="14">
        <v>0.737</v>
      </c>
      <c r="AH25" s="14">
        <v>9.0</v>
      </c>
      <c r="AI25" s="14">
        <v>34.0</v>
      </c>
      <c r="AJ25" s="14">
        <v>13.0</v>
      </c>
      <c r="AK25" s="14">
        <v>0.0</v>
      </c>
      <c r="AL25" s="14">
        <v>0.0</v>
      </c>
      <c r="AM25" s="14">
        <v>10.0</v>
      </c>
      <c r="AN25" s="14">
        <v>23.0</v>
      </c>
      <c r="AO25" s="21">
        <f>VLOOKUP(D25, Sheet4!B:F, 5, FALSE)</f>
        <v>0.92</v>
      </c>
      <c r="AP25" s="21"/>
      <c r="AQ25" s="21"/>
    </row>
    <row r="26">
      <c r="A26" s="10">
        <v>24.0</v>
      </c>
      <c r="B26" s="18">
        <v>44276.0</v>
      </c>
      <c r="C26" s="19" t="s">
        <v>407</v>
      </c>
      <c r="D26" s="19" t="s">
        <v>31</v>
      </c>
      <c r="E26" s="19" t="s">
        <v>367</v>
      </c>
      <c r="F26" s="14">
        <v>84.0</v>
      </c>
      <c r="G26" s="14">
        <v>61.0</v>
      </c>
      <c r="H26" s="14">
        <v>31.0</v>
      </c>
      <c r="I26" s="14">
        <v>56.0</v>
      </c>
      <c r="J26" s="14">
        <v>0.554</v>
      </c>
      <c r="K26" s="14">
        <v>15.0</v>
      </c>
      <c r="L26" s="14">
        <v>30.0</v>
      </c>
      <c r="M26" s="14">
        <v>0.5</v>
      </c>
      <c r="N26" s="14">
        <v>7.0</v>
      </c>
      <c r="O26" s="14">
        <v>9.0</v>
      </c>
      <c r="P26" s="14">
        <v>0.778</v>
      </c>
      <c r="Q26" s="14">
        <v>6.0</v>
      </c>
      <c r="R26" s="14">
        <v>26.0</v>
      </c>
      <c r="S26" s="14">
        <v>19.0</v>
      </c>
      <c r="T26" s="14">
        <v>6.0</v>
      </c>
      <c r="U26" s="14">
        <v>1.0</v>
      </c>
      <c r="V26" s="14">
        <v>5.0</v>
      </c>
      <c r="W26" s="14">
        <v>11.0</v>
      </c>
      <c r="X26" s="20"/>
      <c r="Y26" s="14">
        <v>21.0</v>
      </c>
      <c r="Z26" s="14">
        <v>52.0</v>
      </c>
      <c r="AA26" s="14">
        <v>0.404</v>
      </c>
      <c r="AB26" s="14">
        <v>8.0</v>
      </c>
      <c r="AC26" s="14">
        <v>26.0</v>
      </c>
      <c r="AD26" s="14">
        <v>0.308</v>
      </c>
      <c r="AE26" s="14">
        <v>11.0</v>
      </c>
      <c r="AF26" s="14">
        <v>12.0</v>
      </c>
      <c r="AG26" s="14">
        <v>0.917</v>
      </c>
      <c r="AH26" s="14">
        <v>8.0</v>
      </c>
      <c r="AI26" s="14">
        <v>26.0</v>
      </c>
      <c r="AJ26" s="14">
        <v>12.0</v>
      </c>
      <c r="AK26" s="14">
        <v>2.0</v>
      </c>
      <c r="AL26" s="14">
        <v>1.0</v>
      </c>
      <c r="AM26" s="14">
        <v>9.0</v>
      </c>
      <c r="AN26" s="14">
        <v>13.0</v>
      </c>
      <c r="AO26" s="21">
        <f>VLOOKUP(D26, Sheet4!B:F, 5, FALSE)</f>
        <v>0.643</v>
      </c>
      <c r="AP26" s="21"/>
      <c r="AQ26" s="21"/>
    </row>
    <row r="27">
      <c r="AO27" s="22"/>
      <c r="AP27" s="22"/>
      <c r="AQ27" s="22"/>
    </row>
    <row r="28">
      <c r="AO28" s="22"/>
      <c r="AP28" s="22"/>
      <c r="AQ28" s="22"/>
    </row>
    <row r="29">
      <c r="AO29" s="22"/>
      <c r="AP29" s="22"/>
      <c r="AQ29" s="22"/>
    </row>
    <row r="30">
      <c r="AO30" s="22"/>
      <c r="AP30" s="22"/>
      <c r="AQ30" s="22"/>
    </row>
    <row r="31">
      <c r="AO31" s="22"/>
      <c r="AP31" s="22"/>
      <c r="AQ31" s="22"/>
    </row>
    <row r="32">
      <c r="AO32" s="22"/>
      <c r="AP32" s="22"/>
      <c r="AQ32" s="22"/>
    </row>
    <row r="33">
      <c r="AO33" s="22"/>
      <c r="AP33" s="22"/>
      <c r="AQ33" s="22"/>
    </row>
    <row r="34">
      <c r="AO34" s="22"/>
      <c r="AP34" s="22"/>
      <c r="AQ34" s="22"/>
    </row>
    <row r="35">
      <c r="AO35" s="22"/>
      <c r="AP35" s="22"/>
      <c r="AQ35" s="22"/>
    </row>
    <row r="36">
      <c r="AO36" s="22"/>
      <c r="AP36" s="22"/>
      <c r="AQ36" s="22"/>
    </row>
    <row r="37">
      <c r="AO37" s="22"/>
      <c r="AP37" s="22"/>
      <c r="AQ37" s="22"/>
    </row>
    <row r="38">
      <c r="AO38" s="22"/>
      <c r="AP38" s="22"/>
      <c r="AQ38" s="22"/>
    </row>
    <row r="39">
      <c r="AO39" s="22"/>
      <c r="AP39" s="22"/>
      <c r="AQ39" s="22"/>
    </row>
    <row r="40">
      <c r="AO40" s="22"/>
      <c r="AP40" s="22"/>
      <c r="AQ40" s="22"/>
    </row>
    <row r="41">
      <c r="AO41" s="22"/>
      <c r="AP41" s="22"/>
      <c r="AQ41" s="22"/>
    </row>
    <row r="42">
      <c r="AO42" s="22"/>
      <c r="AP42" s="22"/>
      <c r="AQ42" s="22"/>
    </row>
    <row r="43">
      <c r="AO43" s="22"/>
      <c r="AP43" s="22"/>
      <c r="AQ43" s="22"/>
    </row>
    <row r="44">
      <c r="AO44" s="22"/>
      <c r="AP44" s="22"/>
      <c r="AQ44" s="22"/>
    </row>
    <row r="45">
      <c r="AO45" s="22"/>
      <c r="AP45" s="22"/>
      <c r="AQ45" s="22"/>
    </row>
    <row r="46">
      <c r="AO46" s="22"/>
      <c r="AP46" s="22"/>
      <c r="AQ46" s="22"/>
    </row>
    <row r="47">
      <c r="AO47" s="22"/>
      <c r="AP47" s="22"/>
      <c r="AQ47" s="22"/>
    </row>
    <row r="48">
      <c r="AO48" s="22"/>
      <c r="AP48" s="22"/>
      <c r="AQ48" s="22"/>
    </row>
    <row r="49">
      <c r="AO49" s="22"/>
      <c r="AP49" s="22"/>
      <c r="AQ49" s="22"/>
    </row>
    <row r="50">
      <c r="AO50" s="22"/>
      <c r="AP50" s="22"/>
      <c r="AQ50" s="22"/>
    </row>
    <row r="51">
      <c r="AO51" s="22"/>
      <c r="AP51" s="22"/>
      <c r="AQ51" s="22"/>
    </row>
    <row r="52">
      <c r="AO52" s="22"/>
      <c r="AP52" s="22"/>
      <c r="AQ52" s="22"/>
    </row>
    <row r="53">
      <c r="AO53" s="22"/>
      <c r="AP53" s="22"/>
      <c r="AQ53" s="22"/>
    </row>
    <row r="54">
      <c r="AO54" s="22"/>
      <c r="AP54" s="22"/>
      <c r="AQ54" s="22"/>
    </row>
    <row r="55">
      <c r="AO55" s="22"/>
      <c r="AP55" s="22"/>
      <c r="AQ55" s="22"/>
    </row>
    <row r="56">
      <c r="AO56" s="22"/>
      <c r="AP56" s="22"/>
      <c r="AQ56" s="22"/>
    </row>
    <row r="57">
      <c r="AO57" s="22"/>
      <c r="AP57" s="22"/>
      <c r="AQ57" s="22"/>
    </row>
    <row r="58">
      <c r="AO58" s="22"/>
      <c r="AP58" s="22"/>
      <c r="AQ58" s="22"/>
    </row>
    <row r="59">
      <c r="AO59" s="22"/>
      <c r="AP59" s="22"/>
      <c r="AQ59" s="22"/>
    </row>
    <row r="60">
      <c r="AO60" s="22"/>
      <c r="AP60" s="22"/>
      <c r="AQ60" s="22"/>
    </row>
    <row r="61">
      <c r="AO61" s="22"/>
      <c r="AP61" s="22"/>
      <c r="AQ61" s="22"/>
    </row>
    <row r="62">
      <c r="AO62" s="22"/>
      <c r="AP62" s="22"/>
      <c r="AQ62" s="22"/>
    </row>
    <row r="63">
      <c r="AO63" s="22"/>
      <c r="AP63" s="22"/>
      <c r="AQ63" s="22"/>
    </row>
    <row r="64">
      <c r="AO64" s="22"/>
      <c r="AP64" s="22"/>
      <c r="AQ64" s="22"/>
    </row>
    <row r="65">
      <c r="AO65" s="22"/>
      <c r="AP65" s="22"/>
      <c r="AQ65" s="22"/>
    </row>
    <row r="66">
      <c r="AO66" s="22"/>
      <c r="AP66" s="22"/>
      <c r="AQ66" s="22"/>
    </row>
    <row r="67">
      <c r="AO67" s="22"/>
      <c r="AP67" s="22"/>
      <c r="AQ67" s="22"/>
    </row>
    <row r="68">
      <c r="AO68" s="22"/>
      <c r="AP68" s="22"/>
      <c r="AQ68" s="22"/>
    </row>
    <row r="69">
      <c r="AO69" s="22"/>
      <c r="AP69" s="22"/>
      <c r="AQ69" s="22"/>
    </row>
    <row r="70">
      <c r="AO70" s="22"/>
      <c r="AP70" s="22"/>
      <c r="AQ70" s="22"/>
    </row>
    <row r="71">
      <c r="AO71" s="22"/>
      <c r="AP71" s="22"/>
      <c r="AQ71" s="22"/>
    </row>
    <row r="72">
      <c r="AO72" s="22"/>
      <c r="AP72" s="22"/>
      <c r="AQ72" s="22"/>
    </row>
    <row r="73">
      <c r="AO73" s="22"/>
      <c r="AP73" s="22"/>
      <c r="AQ73" s="22"/>
    </row>
    <row r="74">
      <c r="AO74" s="22"/>
      <c r="AP74" s="22"/>
      <c r="AQ74" s="22"/>
    </row>
    <row r="75">
      <c r="AO75" s="22"/>
      <c r="AP75" s="22"/>
      <c r="AQ75" s="22"/>
    </row>
    <row r="76">
      <c r="AO76" s="22"/>
      <c r="AP76" s="22"/>
      <c r="AQ76" s="22"/>
    </row>
    <row r="77">
      <c r="AO77" s="22"/>
      <c r="AP77" s="22"/>
      <c r="AQ77" s="22"/>
    </row>
    <row r="78">
      <c r="AO78" s="22"/>
      <c r="AP78" s="22"/>
      <c r="AQ78" s="22"/>
    </row>
    <row r="79">
      <c r="AO79" s="22"/>
      <c r="AP79" s="22"/>
      <c r="AQ79" s="22"/>
    </row>
    <row r="80">
      <c r="AO80" s="22"/>
      <c r="AP80" s="22"/>
      <c r="AQ80" s="22"/>
    </row>
    <row r="81">
      <c r="AO81" s="22"/>
      <c r="AP81" s="22"/>
      <c r="AQ81" s="22"/>
    </row>
    <row r="82">
      <c r="AO82" s="22"/>
      <c r="AP82" s="22"/>
      <c r="AQ82" s="22"/>
    </row>
    <row r="83">
      <c r="AO83" s="22"/>
      <c r="AP83" s="22"/>
      <c r="AQ83" s="22"/>
    </row>
    <row r="84">
      <c r="AO84" s="22"/>
      <c r="AP84" s="22"/>
      <c r="AQ84" s="22"/>
    </row>
    <row r="85">
      <c r="AO85" s="22"/>
      <c r="AP85" s="22"/>
      <c r="AQ85" s="22"/>
    </row>
    <row r="86">
      <c r="AO86" s="22"/>
      <c r="AP86" s="22"/>
      <c r="AQ86" s="22"/>
    </row>
    <row r="87">
      <c r="AO87" s="22"/>
      <c r="AP87" s="22"/>
      <c r="AQ87" s="22"/>
    </row>
    <row r="88">
      <c r="AO88" s="22"/>
      <c r="AP88" s="22"/>
      <c r="AQ88" s="22"/>
    </row>
    <row r="89">
      <c r="AO89" s="22"/>
      <c r="AP89" s="22"/>
      <c r="AQ89" s="22"/>
    </row>
    <row r="90">
      <c r="AO90" s="22"/>
      <c r="AP90" s="22"/>
      <c r="AQ90" s="22"/>
    </row>
    <row r="91">
      <c r="AO91" s="22"/>
      <c r="AP91" s="22"/>
      <c r="AQ91" s="22"/>
    </row>
    <row r="92">
      <c r="AO92" s="22"/>
      <c r="AP92" s="22"/>
      <c r="AQ92" s="22"/>
    </row>
    <row r="93">
      <c r="AO93" s="22"/>
      <c r="AP93" s="22"/>
      <c r="AQ93" s="22"/>
    </row>
    <row r="94">
      <c r="AO94" s="22"/>
      <c r="AP94" s="22"/>
      <c r="AQ94" s="22"/>
    </row>
    <row r="95">
      <c r="AO95" s="22"/>
      <c r="AP95" s="22"/>
      <c r="AQ95" s="22"/>
    </row>
    <row r="96">
      <c r="AO96" s="22"/>
      <c r="AP96" s="22"/>
      <c r="AQ96" s="22"/>
    </row>
    <row r="97">
      <c r="AO97" s="22"/>
      <c r="AP97" s="22"/>
      <c r="AQ97" s="22"/>
    </row>
    <row r="98">
      <c r="AO98" s="22"/>
      <c r="AP98" s="22"/>
      <c r="AQ98" s="22"/>
    </row>
    <row r="99">
      <c r="AO99" s="22"/>
      <c r="AP99" s="22"/>
      <c r="AQ99" s="22"/>
    </row>
    <row r="100">
      <c r="AO100" s="22"/>
      <c r="AP100" s="22"/>
      <c r="AQ100" s="22"/>
    </row>
    <row r="101">
      <c r="AO101" s="22"/>
      <c r="AP101" s="22"/>
      <c r="AQ101" s="22"/>
    </row>
    <row r="102">
      <c r="AO102" s="22"/>
      <c r="AP102" s="22"/>
      <c r="AQ102" s="22"/>
    </row>
    <row r="103">
      <c r="AO103" s="22"/>
      <c r="AP103" s="22"/>
      <c r="AQ103" s="22"/>
    </row>
    <row r="104">
      <c r="AO104" s="22"/>
      <c r="AP104" s="22"/>
      <c r="AQ104" s="22"/>
    </row>
    <row r="105">
      <c r="AO105" s="22"/>
      <c r="AP105" s="22"/>
      <c r="AQ105" s="22"/>
    </row>
    <row r="106">
      <c r="AO106" s="22"/>
      <c r="AP106" s="22"/>
      <c r="AQ106" s="22"/>
    </row>
    <row r="107">
      <c r="AO107" s="22"/>
      <c r="AP107" s="22"/>
      <c r="AQ107" s="22"/>
    </row>
    <row r="108">
      <c r="AO108" s="22"/>
      <c r="AP108" s="22"/>
      <c r="AQ108" s="22"/>
    </row>
    <row r="109">
      <c r="AO109" s="22"/>
      <c r="AP109" s="22"/>
      <c r="AQ109" s="22"/>
    </row>
    <row r="110">
      <c r="AO110" s="22"/>
      <c r="AP110" s="22"/>
      <c r="AQ110" s="22"/>
    </row>
    <row r="111">
      <c r="AO111" s="22"/>
      <c r="AP111" s="22"/>
      <c r="AQ111" s="22"/>
    </row>
    <row r="112">
      <c r="AO112" s="22"/>
      <c r="AP112" s="22"/>
      <c r="AQ112" s="22"/>
    </row>
    <row r="113">
      <c r="AO113" s="22"/>
      <c r="AP113" s="22"/>
      <c r="AQ113" s="22"/>
    </row>
    <row r="114">
      <c r="AO114" s="22"/>
      <c r="AP114" s="22"/>
      <c r="AQ114" s="22"/>
    </row>
    <row r="115">
      <c r="AO115" s="22"/>
      <c r="AP115" s="22"/>
      <c r="AQ115" s="22"/>
    </row>
    <row r="116">
      <c r="AO116" s="22"/>
      <c r="AP116" s="22"/>
      <c r="AQ116" s="22"/>
    </row>
    <row r="117">
      <c r="AO117" s="22"/>
      <c r="AP117" s="22"/>
      <c r="AQ117" s="22"/>
    </row>
    <row r="118">
      <c r="AO118" s="22"/>
      <c r="AP118" s="22"/>
      <c r="AQ118" s="22"/>
    </row>
    <row r="119">
      <c r="AO119" s="22"/>
      <c r="AP119" s="22"/>
      <c r="AQ119" s="22"/>
    </row>
    <row r="120">
      <c r="AO120" s="22"/>
      <c r="AP120" s="22"/>
      <c r="AQ120" s="22"/>
    </row>
    <row r="121">
      <c r="AO121" s="22"/>
      <c r="AP121" s="22"/>
      <c r="AQ121" s="22"/>
    </row>
    <row r="122">
      <c r="AO122" s="22"/>
      <c r="AP122" s="22"/>
      <c r="AQ122" s="22"/>
    </row>
    <row r="123">
      <c r="AO123" s="22"/>
      <c r="AP123" s="22"/>
      <c r="AQ123" s="22"/>
    </row>
    <row r="124">
      <c r="AO124" s="22"/>
      <c r="AP124" s="22"/>
      <c r="AQ124" s="22"/>
    </row>
    <row r="125">
      <c r="AO125" s="22"/>
      <c r="AP125" s="22"/>
      <c r="AQ125" s="22"/>
    </row>
    <row r="126">
      <c r="AO126" s="22"/>
      <c r="AP126" s="22"/>
      <c r="AQ126" s="22"/>
    </row>
    <row r="127">
      <c r="AO127" s="22"/>
      <c r="AP127" s="22"/>
      <c r="AQ127" s="22"/>
    </row>
    <row r="128">
      <c r="AO128" s="22"/>
      <c r="AP128" s="22"/>
      <c r="AQ128" s="22"/>
    </row>
    <row r="129">
      <c r="AO129" s="22"/>
      <c r="AP129" s="22"/>
      <c r="AQ129" s="22"/>
    </row>
    <row r="130">
      <c r="AO130" s="22"/>
      <c r="AP130" s="22"/>
      <c r="AQ130" s="22"/>
    </row>
    <row r="131">
      <c r="AO131" s="22"/>
      <c r="AP131" s="22"/>
      <c r="AQ131" s="22"/>
    </row>
    <row r="132">
      <c r="AO132" s="22"/>
      <c r="AP132" s="22"/>
      <c r="AQ132" s="22"/>
    </row>
    <row r="133">
      <c r="AO133" s="22"/>
      <c r="AP133" s="22"/>
      <c r="AQ133" s="22"/>
    </row>
    <row r="134">
      <c r="AO134" s="22"/>
      <c r="AP134" s="22"/>
      <c r="AQ134" s="22"/>
    </row>
    <row r="135">
      <c r="AO135" s="22"/>
      <c r="AP135" s="22"/>
      <c r="AQ135" s="22"/>
    </row>
    <row r="136">
      <c r="AO136" s="22"/>
      <c r="AP136" s="22"/>
      <c r="AQ136" s="22"/>
    </row>
    <row r="137">
      <c r="AO137" s="22"/>
      <c r="AP137" s="22"/>
      <c r="AQ137" s="22"/>
    </row>
    <row r="138">
      <c r="AO138" s="22"/>
      <c r="AP138" s="22"/>
      <c r="AQ138" s="22"/>
    </row>
    <row r="139">
      <c r="AO139" s="22"/>
      <c r="AP139" s="22"/>
      <c r="AQ139" s="22"/>
    </row>
    <row r="140">
      <c r="AO140" s="22"/>
      <c r="AP140" s="22"/>
      <c r="AQ140" s="22"/>
    </row>
    <row r="141">
      <c r="AO141" s="22"/>
      <c r="AP141" s="22"/>
      <c r="AQ141" s="22"/>
    </row>
    <row r="142">
      <c r="AO142" s="22"/>
      <c r="AP142" s="22"/>
      <c r="AQ142" s="22"/>
    </row>
    <row r="143">
      <c r="AO143" s="22"/>
      <c r="AP143" s="22"/>
      <c r="AQ143" s="22"/>
    </row>
    <row r="144">
      <c r="AO144" s="22"/>
      <c r="AP144" s="22"/>
      <c r="AQ144" s="22"/>
    </row>
    <row r="145">
      <c r="AO145" s="22"/>
      <c r="AP145" s="22"/>
      <c r="AQ145" s="22"/>
    </row>
    <row r="146">
      <c r="AO146" s="22"/>
      <c r="AP146" s="22"/>
      <c r="AQ146" s="22"/>
    </row>
    <row r="147">
      <c r="AO147" s="22"/>
      <c r="AP147" s="22"/>
      <c r="AQ147" s="22"/>
    </row>
    <row r="148">
      <c r="AO148" s="22"/>
      <c r="AP148" s="22"/>
      <c r="AQ148" s="22"/>
    </row>
    <row r="149">
      <c r="AO149" s="22"/>
      <c r="AP149" s="22"/>
      <c r="AQ149" s="22"/>
    </row>
    <row r="150">
      <c r="AO150" s="22"/>
      <c r="AP150" s="22"/>
      <c r="AQ150" s="22"/>
    </row>
    <row r="151">
      <c r="AO151" s="22"/>
      <c r="AP151" s="22"/>
      <c r="AQ151" s="22"/>
    </row>
    <row r="152">
      <c r="AO152" s="22"/>
      <c r="AP152" s="22"/>
      <c r="AQ152" s="22"/>
    </row>
    <row r="153">
      <c r="AO153" s="22"/>
      <c r="AP153" s="22"/>
      <c r="AQ153" s="22"/>
    </row>
    <row r="154">
      <c r="AO154" s="22"/>
      <c r="AP154" s="22"/>
      <c r="AQ154" s="22"/>
    </row>
    <row r="155">
      <c r="AO155" s="22"/>
      <c r="AP155" s="22"/>
      <c r="AQ155" s="22"/>
    </row>
    <row r="156">
      <c r="AO156" s="22"/>
      <c r="AP156" s="22"/>
      <c r="AQ156" s="22"/>
    </row>
    <row r="157">
      <c r="AO157" s="22"/>
      <c r="AP157" s="22"/>
      <c r="AQ157" s="22"/>
    </row>
    <row r="158">
      <c r="AO158" s="22"/>
      <c r="AP158" s="22"/>
      <c r="AQ158" s="22"/>
    </row>
    <row r="159">
      <c r="AO159" s="22"/>
      <c r="AP159" s="22"/>
      <c r="AQ159" s="22"/>
    </row>
    <row r="160">
      <c r="AO160" s="22"/>
      <c r="AP160" s="22"/>
      <c r="AQ160" s="22"/>
    </row>
    <row r="161">
      <c r="AO161" s="22"/>
      <c r="AP161" s="22"/>
      <c r="AQ161" s="22"/>
    </row>
    <row r="162">
      <c r="AO162" s="22"/>
      <c r="AP162" s="22"/>
      <c r="AQ162" s="22"/>
    </row>
    <row r="163">
      <c r="AO163" s="22"/>
      <c r="AP163" s="22"/>
      <c r="AQ163" s="22"/>
    </row>
    <row r="164">
      <c r="AO164" s="22"/>
      <c r="AP164" s="22"/>
      <c r="AQ164" s="22"/>
    </row>
    <row r="165">
      <c r="AO165" s="22"/>
      <c r="AP165" s="22"/>
      <c r="AQ165" s="22"/>
    </row>
    <row r="166">
      <c r="AO166" s="22"/>
      <c r="AP166" s="22"/>
      <c r="AQ166" s="22"/>
    </row>
    <row r="167">
      <c r="AO167" s="22"/>
      <c r="AP167" s="22"/>
      <c r="AQ167" s="22"/>
    </row>
    <row r="168">
      <c r="AO168" s="22"/>
      <c r="AP168" s="22"/>
      <c r="AQ168" s="22"/>
    </row>
    <row r="169">
      <c r="AO169" s="22"/>
      <c r="AP169" s="22"/>
      <c r="AQ169" s="22"/>
    </row>
    <row r="170">
      <c r="AO170" s="22"/>
      <c r="AP170" s="22"/>
      <c r="AQ170" s="22"/>
    </row>
    <row r="171">
      <c r="AO171" s="22"/>
      <c r="AP171" s="22"/>
      <c r="AQ171" s="22"/>
    </row>
    <row r="172">
      <c r="AO172" s="22"/>
      <c r="AP172" s="22"/>
      <c r="AQ172" s="22"/>
    </row>
    <row r="173">
      <c r="AO173" s="22"/>
      <c r="AP173" s="22"/>
      <c r="AQ173" s="22"/>
    </row>
    <row r="174">
      <c r="AO174" s="22"/>
      <c r="AP174" s="22"/>
      <c r="AQ174" s="22"/>
    </row>
    <row r="175">
      <c r="AO175" s="22"/>
      <c r="AP175" s="22"/>
      <c r="AQ175" s="22"/>
    </row>
    <row r="176">
      <c r="AO176" s="22"/>
      <c r="AP176" s="22"/>
      <c r="AQ176" s="22"/>
    </row>
    <row r="177">
      <c r="AO177" s="22"/>
      <c r="AP177" s="22"/>
      <c r="AQ177" s="22"/>
    </row>
    <row r="178">
      <c r="AO178" s="22"/>
      <c r="AP178" s="22"/>
      <c r="AQ178" s="22"/>
    </row>
    <row r="179">
      <c r="AO179" s="22"/>
      <c r="AP179" s="22"/>
      <c r="AQ179" s="22"/>
    </row>
    <row r="180">
      <c r="AO180" s="22"/>
      <c r="AP180" s="22"/>
      <c r="AQ180" s="22"/>
    </row>
    <row r="181">
      <c r="AO181" s="22"/>
      <c r="AP181" s="22"/>
      <c r="AQ181" s="22"/>
    </row>
    <row r="182">
      <c r="AO182" s="22"/>
      <c r="AP182" s="22"/>
      <c r="AQ182" s="22"/>
    </row>
    <row r="183">
      <c r="AO183" s="22"/>
      <c r="AP183" s="22"/>
      <c r="AQ183" s="22"/>
    </row>
    <row r="184">
      <c r="AO184" s="22"/>
      <c r="AP184" s="22"/>
      <c r="AQ184" s="22"/>
    </row>
    <row r="185">
      <c r="AO185" s="22"/>
      <c r="AP185" s="22"/>
      <c r="AQ185" s="22"/>
    </row>
    <row r="186">
      <c r="AO186" s="22"/>
      <c r="AP186" s="22"/>
      <c r="AQ186" s="22"/>
    </row>
    <row r="187">
      <c r="AO187" s="22"/>
      <c r="AP187" s="22"/>
      <c r="AQ187" s="22"/>
    </row>
    <row r="188">
      <c r="AO188" s="22"/>
      <c r="AP188" s="22"/>
      <c r="AQ188" s="22"/>
    </row>
    <row r="189">
      <c r="AO189" s="22"/>
      <c r="AP189" s="22"/>
      <c r="AQ189" s="22"/>
    </row>
    <row r="190">
      <c r="AO190" s="22"/>
      <c r="AP190" s="22"/>
      <c r="AQ190" s="22"/>
    </row>
    <row r="191">
      <c r="AO191" s="22"/>
      <c r="AP191" s="22"/>
      <c r="AQ191" s="22"/>
    </row>
    <row r="192">
      <c r="AO192" s="22"/>
      <c r="AP192" s="22"/>
      <c r="AQ192" s="22"/>
    </row>
    <row r="193">
      <c r="AO193" s="22"/>
      <c r="AP193" s="22"/>
      <c r="AQ193" s="22"/>
    </row>
    <row r="194">
      <c r="AO194" s="22"/>
      <c r="AP194" s="22"/>
      <c r="AQ194" s="22"/>
    </row>
    <row r="195">
      <c r="AO195" s="22"/>
      <c r="AP195" s="22"/>
      <c r="AQ195" s="22"/>
    </row>
    <row r="196">
      <c r="AO196" s="22"/>
      <c r="AP196" s="22"/>
      <c r="AQ196" s="22"/>
    </row>
    <row r="197">
      <c r="AO197" s="22"/>
      <c r="AP197" s="22"/>
      <c r="AQ197" s="22"/>
    </row>
    <row r="198">
      <c r="AO198" s="22"/>
      <c r="AP198" s="22"/>
      <c r="AQ198" s="22"/>
    </row>
    <row r="199">
      <c r="AO199" s="22"/>
      <c r="AP199" s="22"/>
      <c r="AQ199" s="22"/>
    </row>
    <row r="200">
      <c r="AO200" s="22"/>
      <c r="AP200" s="22"/>
      <c r="AQ200" s="22"/>
    </row>
    <row r="201">
      <c r="AO201" s="22"/>
      <c r="AP201" s="22"/>
      <c r="AQ201" s="22"/>
    </row>
    <row r="202">
      <c r="AO202" s="22"/>
      <c r="AP202" s="22"/>
      <c r="AQ202" s="22"/>
    </row>
    <row r="203">
      <c r="AO203" s="22"/>
      <c r="AP203" s="22"/>
      <c r="AQ203" s="22"/>
    </row>
    <row r="204">
      <c r="AO204" s="22"/>
      <c r="AP204" s="22"/>
      <c r="AQ204" s="22"/>
    </row>
    <row r="205">
      <c r="AO205" s="22"/>
      <c r="AP205" s="22"/>
      <c r="AQ205" s="22"/>
    </row>
    <row r="206">
      <c r="AO206" s="22"/>
      <c r="AP206" s="22"/>
      <c r="AQ206" s="22"/>
    </row>
    <row r="207">
      <c r="AO207" s="22"/>
      <c r="AP207" s="22"/>
      <c r="AQ207" s="22"/>
    </row>
    <row r="208">
      <c r="AO208" s="22"/>
      <c r="AP208" s="22"/>
      <c r="AQ208" s="22"/>
    </row>
    <row r="209">
      <c r="AO209" s="22"/>
      <c r="AP209" s="22"/>
      <c r="AQ209" s="22"/>
    </row>
    <row r="210">
      <c r="AO210" s="22"/>
      <c r="AP210" s="22"/>
      <c r="AQ210" s="22"/>
    </row>
    <row r="211">
      <c r="AO211" s="22"/>
      <c r="AP211" s="22"/>
      <c r="AQ211" s="22"/>
    </row>
    <row r="212">
      <c r="AO212" s="22"/>
      <c r="AP212" s="22"/>
      <c r="AQ212" s="22"/>
    </row>
    <row r="213">
      <c r="AO213" s="22"/>
      <c r="AP213" s="22"/>
      <c r="AQ213" s="22"/>
    </row>
    <row r="214">
      <c r="AO214" s="22"/>
      <c r="AP214" s="22"/>
      <c r="AQ214" s="22"/>
    </row>
    <row r="215">
      <c r="AO215" s="22"/>
      <c r="AP215" s="22"/>
      <c r="AQ215" s="22"/>
    </row>
    <row r="216">
      <c r="AO216" s="22"/>
      <c r="AP216" s="22"/>
      <c r="AQ216" s="22"/>
    </row>
    <row r="217">
      <c r="AO217" s="22"/>
      <c r="AP217" s="22"/>
      <c r="AQ217" s="22"/>
    </row>
    <row r="218">
      <c r="AO218" s="22"/>
      <c r="AP218" s="22"/>
      <c r="AQ218" s="22"/>
    </row>
    <row r="219">
      <c r="AO219" s="22"/>
      <c r="AP219" s="22"/>
      <c r="AQ219" s="22"/>
    </row>
    <row r="220">
      <c r="AO220" s="22"/>
      <c r="AP220" s="22"/>
      <c r="AQ220" s="22"/>
    </row>
    <row r="221">
      <c r="AO221" s="22"/>
      <c r="AP221" s="22"/>
      <c r="AQ221" s="22"/>
    </row>
    <row r="222">
      <c r="AO222" s="22"/>
      <c r="AP222" s="22"/>
      <c r="AQ222" s="22"/>
    </row>
    <row r="223">
      <c r="AO223" s="22"/>
      <c r="AP223" s="22"/>
      <c r="AQ223" s="22"/>
    </row>
    <row r="224">
      <c r="AO224" s="22"/>
      <c r="AP224" s="22"/>
      <c r="AQ224" s="22"/>
    </row>
    <row r="225">
      <c r="AO225" s="22"/>
      <c r="AP225" s="22"/>
      <c r="AQ225" s="22"/>
    </row>
    <row r="226">
      <c r="AO226" s="22"/>
      <c r="AP226" s="22"/>
      <c r="AQ226" s="22"/>
    </row>
    <row r="227">
      <c r="AO227" s="22"/>
      <c r="AP227" s="22"/>
      <c r="AQ227" s="22"/>
    </row>
    <row r="228">
      <c r="AO228" s="22"/>
      <c r="AP228" s="22"/>
      <c r="AQ228" s="22"/>
    </row>
    <row r="229">
      <c r="AO229" s="22"/>
      <c r="AP229" s="22"/>
      <c r="AQ229" s="22"/>
    </row>
    <row r="230">
      <c r="AO230" s="22"/>
      <c r="AP230" s="22"/>
      <c r="AQ230" s="22"/>
    </row>
    <row r="231">
      <c r="AO231" s="22"/>
      <c r="AP231" s="22"/>
      <c r="AQ231" s="22"/>
    </row>
    <row r="232">
      <c r="AO232" s="22"/>
      <c r="AP232" s="22"/>
      <c r="AQ232" s="22"/>
    </row>
    <row r="233">
      <c r="AO233" s="22"/>
      <c r="AP233" s="22"/>
      <c r="AQ233" s="22"/>
    </row>
    <row r="234">
      <c r="AO234" s="22"/>
      <c r="AP234" s="22"/>
      <c r="AQ234" s="22"/>
    </row>
    <row r="235">
      <c r="AO235" s="22"/>
      <c r="AP235" s="22"/>
      <c r="AQ235" s="22"/>
    </row>
    <row r="236">
      <c r="AO236" s="22"/>
      <c r="AP236" s="22"/>
      <c r="AQ236" s="22"/>
    </row>
    <row r="237">
      <c r="AO237" s="22"/>
      <c r="AP237" s="22"/>
      <c r="AQ237" s="22"/>
    </row>
    <row r="238">
      <c r="AO238" s="22"/>
      <c r="AP238" s="22"/>
      <c r="AQ238" s="22"/>
    </row>
    <row r="239">
      <c r="AO239" s="22"/>
      <c r="AP239" s="22"/>
      <c r="AQ239" s="22"/>
    </row>
    <row r="240">
      <c r="AO240" s="22"/>
      <c r="AP240" s="22"/>
      <c r="AQ240" s="22"/>
    </row>
    <row r="241">
      <c r="AO241" s="22"/>
      <c r="AP241" s="22"/>
      <c r="AQ241" s="22"/>
    </row>
    <row r="242">
      <c r="AO242" s="22"/>
      <c r="AP242" s="22"/>
      <c r="AQ242" s="22"/>
    </row>
    <row r="243">
      <c r="AO243" s="22"/>
      <c r="AP243" s="22"/>
      <c r="AQ243" s="22"/>
    </row>
    <row r="244">
      <c r="AO244" s="22"/>
      <c r="AP244" s="22"/>
      <c r="AQ244" s="22"/>
    </row>
    <row r="245">
      <c r="AO245" s="22"/>
      <c r="AP245" s="22"/>
      <c r="AQ245" s="22"/>
    </row>
    <row r="246">
      <c r="AO246" s="22"/>
      <c r="AP246" s="22"/>
      <c r="AQ246" s="22"/>
    </row>
    <row r="247">
      <c r="AO247" s="22"/>
      <c r="AP247" s="22"/>
      <c r="AQ247" s="22"/>
    </row>
    <row r="248">
      <c r="AO248" s="22"/>
      <c r="AP248" s="22"/>
      <c r="AQ248" s="22"/>
    </row>
    <row r="249">
      <c r="AO249" s="22"/>
      <c r="AP249" s="22"/>
      <c r="AQ249" s="22"/>
    </row>
    <row r="250">
      <c r="AO250" s="22"/>
      <c r="AP250" s="22"/>
      <c r="AQ250" s="22"/>
    </row>
    <row r="251">
      <c r="AO251" s="22"/>
      <c r="AP251" s="22"/>
      <c r="AQ251" s="22"/>
    </row>
    <row r="252">
      <c r="AO252" s="22"/>
      <c r="AP252" s="22"/>
      <c r="AQ252" s="22"/>
    </row>
    <row r="253">
      <c r="AO253" s="22"/>
      <c r="AP253" s="22"/>
      <c r="AQ253" s="22"/>
    </row>
    <row r="254">
      <c r="AO254" s="22"/>
      <c r="AP254" s="22"/>
      <c r="AQ254" s="22"/>
    </row>
    <row r="255">
      <c r="AO255" s="22"/>
      <c r="AP255" s="22"/>
      <c r="AQ255" s="22"/>
    </row>
    <row r="256">
      <c r="AO256" s="22"/>
      <c r="AP256" s="22"/>
      <c r="AQ256" s="22"/>
    </row>
    <row r="257">
      <c r="AO257" s="22"/>
      <c r="AP257" s="22"/>
      <c r="AQ257" s="22"/>
    </row>
    <row r="258">
      <c r="AO258" s="22"/>
      <c r="AP258" s="22"/>
      <c r="AQ258" s="22"/>
    </row>
    <row r="259">
      <c r="AO259" s="22"/>
      <c r="AP259" s="22"/>
      <c r="AQ259" s="22"/>
    </row>
    <row r="260">
      <c r="AO260" s="22"/>
      <c r="AP260" s="22"/>
      <c r="AQ260" s="22"/>
    </row>
    <row r="261">
      <c r="AO261" s="22"/>
      <c r="AP261" s="22"/>
      <c r="AQ261" s="22"/>
    </row>
    <row r="262">
      <c r="AO262" s="22"/>
      <c r="AP262" s="22"/>
      <c r="AQ262" s="22"/>
    </row>
    <row r="263">
      <c r="AO263" s="22"/>
      <c r="AP263" s="22"/>
      <c r="AQ263" s="22"/>
    </row>
    <row r="264">
      <c r="AO264" s="22"/>
      <c r="AP264" s="22"/>
      <c r="AQ264" s="22"/>
    </row>
    <row r="265">
      <c r="AO265" s="22"/>
      <c r="AP265" s="22"/>
      <c r="AQ265" s="22"/>
    </row>
    <row r="266">
      <c r="AO266" s="22"/>
      <c r="AP266" s="22"/>
      <c r="AQ266" s="22"/>
    </row>
    <row r="267">
      <c r="AO267" s="22"/>
      <c r="AP267" s="22"/>
      <c r="AQ267" s="22"/>
    </row>
    <row r="268">
      <c r="AO268" s="22"/>
      <c r="AP268" s="22"/>
      <c r="AQ268" s="22"/>
    </row>
    <row r="269">
      <c r="AO269" s="22"/>
      <c r="AP269" s="22"/>
      <c r="AQ269" s="22"/>
    </row>
    <row r="270">
      <c r="AO270" s="22"/>
      <c r="AP270" s="22"/>
      <c r="AQ270" s="22"/>
    </row>
    <row r="271">
      <c r="AO271" s="22"/>
      <c r="AP271" s="22"/>
      <c r="AQ271" s="22"/>
    </row>
    <row r="272">
      <c r="AO272" s="22"/>
      <c r="AP272" s="22"/>
      <c r="AQ272" s="22"/>
    </row>
    <row r="273">
      <c r="AO273" s="22"/>
      <c r="AP273" s="22"/>
      <c r="AQ273" s="22"/>
    </row>
    <row r="274">
      <c r="AO274" s="22"/>
      <c r="AP274" s="22"/>
      <c r="AQ274" s="22"/>
    </row>
    <row r="275">
      <c r="AO275" s="22"/>
      <c r="AP275" s="22"/>
      <c r="AQ275" s="22"/>
    </row>
    <row r="276">
      <c r="AO276" s="22"/>
      <c r="AP276" s="22"/>
      <c r="AQ276" s="22"/>
    </row>
    <row r="277">
      <c r="AO277" s="22"/>
      <c r="AP277" s="22"/>
      <c r="AQ277" s="22"/>
    </row>
    <row r="278">
      <c r="AO278" s="22"/>
      <c r="AP278" s="22"/>
      <c r="AQ278" s="22"/>
    </row>
    <row r="279">
      <c r="AO279" s="22"/>
      <c r="AP279" s="22"/>
      <c r="AQ279" s="22"/>
    </row>
    <row r="280">
      <c r="AO280" s="22"/>
      <c r="AP280" s="22"/>
      <c r="AQ280" s="22"/>
    </row>
    <row r="281">
      <c r="AO281" s="22"/>
      <c r="AP281" s="22"/>
      <c r="AQ281" s="22"/>
    </row>
    <row r="282">
      <c r="AO282" s="22"/>
      <c r="AP282" s="22"/>
      <c r="AQ282" s="22"/>
    </row>
    <row r="283">
      <c r="AO283" s="22"/>
      <c r="AP283" s="22"/>
      <c r="AQ283" s="22"/>
    </row>
    <row r="284">
      <c r="AO284" s="22"/>
      <c r="AP284" s="22"/>
      <c r="AQ284" s="22"/>
    </row>
    <row r="285">
      <c r="AO285" s="22"/>
      <c r="AP285" s="22"/>
      <c r="AQ285" s="22"/>
    </row>
    <row r="286">
      <c r="AO286" s="22"/>
      <c r="AP286" s="22"/>
      <c r="AQ286" s="22"/>
    </row>
    <row r="287">
      <c r="AO287" s="22"/>
      <c r="AP287" s="22"/>
      <c r="AQ287" s="22"/>
    </row>
    <row r="288">
      <c r="AO288" s="22"/>
      <c r="AP288" s="22"/>
      <c r="AQ288" s="22"/>
    </row>
    <row r="289">
      <c r="AO289" s="22"/>
      <c r="AP289" s="22"/>
      <c r="AQ289" s="22"/>
    </row>
    <row r="290">
      <c r="AO290" s="22"/>
      <c r="AP290" s="22"/>
      <c r="AQ290" s="22"/>
    </row>
    <row r="291">
      <c r="AO291" s="22"/>
      <c r="AP291" s="22"/>
      <c r="AQ291" s="22"/>
    </row>
    <row r="292">
      <c r="AO292" s="22"/>
      <c r="AP292" s="22"/>
      <c r="AQ292" s="22"/>
    </row>
    <row r="293">
      <c r="AO293" s="22"/>
      <c r="AP293" s="22"/>
      <c r="AQ293" s="22"/>
    </row>
    <row r="294">
      <c r="AO294" s="22"/>
      <c r="AP294" s="22"/>
      <c r="AQ294" s="22"/>
    </row>
    <row r="295">
      <c r="AO295" s="22"/>
      <c r="AP295" s="22"/>
      <c r="AQ295" s="22"/>
    </row>
    <row r="296">
      <c r="AO296" s="22"/>
      <c r="AP296" s="22"/>
      <c r="AQ296" s="22"/>
    </row>
    <row r="297">
      <c r="AO297" s="22"/>
      <c r="AP297" s="22"/>
      <c r="AQ297" s="22"/>
    </row>
    <row r="298">
      <c r="AO298" s="22"/>
      <c r="AP298" s="22"/>
      <c r="AQ298" s="22"/>
    </row>
    <row r="299">
      <c r="AO299" s="22"/>
      <c r="AP299" s="22"/>
      <c r="AQ299" s="22"/>
    </row>
    <row r="300">
      <c r="AO300" s="22"/>
      <c r="AP300" s="22"/>
      <c r="AQ300" s="22"/>
    </row>
    <row r="301">
      <c r="AO301" s="22"/>
      <c r="AP301" s="22"/>
      <c r="AQ301" s="22"/>
    </row>
    <row r="302">
      <c r="AO302" s="22"/>
      <c r="AP302" s="22"/>
      <c r="AQ302" s="22"/>
    </row>
    <row r="303">
      <c r="AO303" s="22"/>
      <c r="AP303" s="22"/>
      <c r="AQ303" s="22"/>
    </row>
    <row r="304">
      <c r="AO304" s="22"/>
      <c r="AP304" s="22"/>
      <c r="AQ304" s="22"/>
    </row>
    <row r="305">
      <c r="AO305" s="22"/>
      <c r="AP305" s="22"/>
      <c r="AQ305" s="22"/>
    </row>
    <row r="306">
      <c r="AO306" s="22"/>
      <c r="AP306" s="22"/>
      <c r="AQ306" s="22"/>
    </row>
    <row r="307">
      <c r="AO307" s="22"/>
      <c r="AP307" s="22"/>
      <c r="AQ307" s="22"/>
    </row>
    <row r="308">
      <c r="AO308" s="22"/>
      <c r="AP308" s="22"/>
      <c r="AQ308" s="22"/>
    </row>
    <row r="309">
      <c r="AO309" s="22"/>
      <c r="AP309" s="22"/>
      <c r="AQ309" s="22"/>
    </row>
    <row r="310">
      <c r="AO310" s="22"/>
      <c r="AP310" s="22"/>
      <c r="AQ310" s="22"/>
    </row>
    <row r="311">
      <c r="AO311" s="22"/>
      <c r="AP311" s="22"/>
      <c r="AQ311" s="22"/>
    </row>
    <row r="312">
      <c r="AO312" s="22"/>
      <c r="AP312" s="22"/>
      <c r="AQ312" s="22"/>
    </row>
    <row r="313">
      <c r="AO313" s="22"/>
      <c r="AP313" s="22"/>
      <c r="AQ313" s="22"/>
    </row>
    <row r="314">
      <c r="AO314" s="22"/>
      <c r="AP314" s="22"/>
      <c r="AQ314" s="22"/>
    </row>
    <row r="315">
      <c r="AO315" s="22"/>
      <c r="AP315" s="22"/>
      <c r="AQ315" s="22"/>
    </row>
    <row r="316">
      <c r="AO316" s="22"/>
      <c r="AP316" s="22"/>
      <c r="AQ316" s="22"/>
    </row>
    <row r="317">
      <c r="AO317" s="22"/>
      <c r="AP317" s="22"/>
      <c r="AQ317" s="22"/>
    </row>
    <row r="318">
      <c r="AO318" s="22"/>
      <c r="AP318" s="22"/>
      <c r="AQ318" s="22"/>
    </row>
    <row r="319">
      <c r="AO319" s="22"/>
      <c r="AP319" s="22"/>
      <c r="AQ319" s="22"/>
    </row>
    <row r="320">
      <c r="AO320" s="22"/>
      <c r="AP320" s="22"/>
      <c r="AQ320" s="22"/>
    </row>
    <row r="321">
      <c r="AO321" s="22"/>
      <c r="AP321" s="22"/>
      <c r="AQ321" s="22"/>
    </row>
    <row r="322">
      <c r="AO322" s="22"/>
      <c r="AP322" s="22"/>
      <c r="AQ322" s="22"/>
    </row>
    <row r="323">
      <c r="AO323" s="22"/>
      <c r="AP323" s="22"/>
      <c r="AQ323" s="22"/>
    </row>
    <row r="324">
      <c r="AO324" s="22"/>
      <c r="AP324" s="22"/>
      <c r="AQ324" s="22"/>
    </row>
    <row r="325">
      <c r="AO325" s="22"/>
      <c r="AP325" s="22"/>
      <c r="AQ325" s="22"/>
    </row>
    <row r="326">
      <c r="AO326" s="22"/>
      <c r="AP326" s="22"/>
      <c r="AQ326" s="22"/>
    </row>
    <row r="327">
      <c r="AO327" s="22"/>
      <c r="AP327" s="22"/>
      <c r="AQ327" s="22"/>
    </row>
    <row r="328">
      <c r="AO328" s="22"/>
      <c r="AP328" s="22"/>
      <c r="AQ328" s="22"/>
    </row>
    <row r="329">
      <c r="AO329" s="22"/>
      <c r="AP329" s="22"/>
      <c r="AQ329" s="22"/>
    </row>
    <row r="330">
      <c r="AO330" s="22"/>
      <c r="AP330" s="22"/>
      <c r="AQ330" s="22"/>
    </row>
    <row r="331">
      <c r="AO331" s="22"/>
      <c r="AP331" s="22"/>
      <c r="AQ331" s="22"/>
    </row>
    <row r="332">
      <c r="AO332" s="22"/>
      <c r="AP332" s="22"/>
      <c r="AQ332" s="22"/>
    </row>
    <row r="333">
      <c r="AO333" s="22"/>
      <c r="AP333" s="22"/>
      <c r="AQ333" s="22"/>
    </row>
    <row r="334">
      <c r="AO334" s="22"/>
      <c r="AP334" s="22"/>
      <c r="AQ334" s="22"/>
    </row>
    <row r="335">
      <c r="AO335" s="22"/>
      <c r="AP335" s="22"/>
      <c r="AQ335" s="22"/>
    </row>
    <row r="336">
      <c r="AO336" s="22"/>
      <c r="AP336" s="22"/>
      <c r="AQ336" s="22"/>
    </row>
    <row r="337">
      <c r="AO337" s="22"/>
      <c r="AP337" s="22"/>
      <c r="AQ337" s="22"/>
    </row>
    <row r="338">
      <c r="AO338" s="22"/>
      <c r="AP338" s="22"/>
      <c r="AQ338" s="22"/>
    </row>
    <row r="339">
      <c r="AO339" s="22"/>
      <c r="AP339" s="22"/>
      <c r="AQ339" s="22"/>
    </row>
    <row r="340">
      <c r="AO340" s="22"/>
      <c r="AP340" s="22"/>
      <c r="AQ340" s="22"/>
    </row>
    <row r="341">
      <c r="AO341" s="22"/>
      <c r="AP341" s="22"/>
      <c r="AQ341" s="22"/>
    </row>
    <row r="342">
      <c r="AO342" s="22"/>
      <c r="AP342" s="22"/>
      <c r="AQ342" s="22"/>
    </row>
    <row r="343">
      <c r="AO343" s="22"/>
      <c r="AP343" s="22"/>
      <c r="AQ343" s="22"/>
    </row>
    <row r="344">
      <c r="AO344" s="22"/>
      <c r="AP344" s="22"/>
      <c r="AQ344" s="22"/>
    </row>
    <row r="345">
      <c r="AO345" s="22"/>
      <c r="AP345" s="22"/>
      <c r="AQ345" s="22"/>
    </row>
    <row r="346">
      <c r="AO346" s="22"/>
      <c r="AP346" s="22"/>
      <c r="AQ346" s="22"/>
    </row>
    <row r="347">
      <c r="AO347" s="22"/>
      <c r="AP347" s="22"/>
      <c r="AQ347" s="22"/>
    </row>
    <row r="348">
      <c r="AO348" s="22"/>
      <c r="AP348" s="22"/>
      <c r="AQ348" s="22"/>
    </row>
    <row r="349">
      <c r="AO349" s="22"/>
      <c r="AP349" s="22"/>
      <c r="AQ349" s="22"/>
    </row>
    <row r="350">
      <c r="AO350" s="22"/>
      <c r="AP350" s="22"/>
      <c r="AQ350" s="22"/>
    </row>
    <row r="351">
      <c r="AO351" s="22"/>
      <c r="AP351" s="22"/>
      <c r="AQ351" s="22"/>
    </row>
    <row r="352">
      <c r="AO352" s="22"/>
      <c r="AP352" s="22"/>
      <c r="AQ352" s="22"/>
    </row>
    <row r="353">
      <c r="AO353" s="22"/>
      <c r="AP353" s="22"/>
      <c r="AQ353" s="22"/>
    </row>
    <row r="354">
      <c r="AO354" s="22"/>
      <c r="AP354" s="22"/>
      <c r="AQ354" s="22"/>
    </row>
    <row r="355">
      <c r="AO355" s="22"/>
      <c r="AP355" s="22"/>
      <c r="AQ355" s="22"/>
    </row>
    <row r="356">
      <c r="AO356" s="22"/>
      <c r="AP356" s="22"/>
      <c r="AQ356" s="22"/>
    </row>
    <row r="357">
      <c r="AO357" s="22"/>
      <c r="AP357" s="22"/>
      <c r="AQ357" s="22"/>
    </row>
    <row r="358">
      <c r="AO358" s="22"/>
      <c r="AP358" s="22"/>
      <c r="AQ358" s="22"/>
    </row>
    <row r="359">
      <c r="AO359" s="22"/>
      <c r="AP359" s="22"/>
      <c r="AQ359" s="22"/>
    </row>
    <row r="360">
      <c r="AO360" s="22"/>
      <c r="AP360" s="22"/>
      <c r="AQ360" s="22"/>
    </row>
    <row r="361">
      <c r="AO361" s="22"/>
      <c r="AP361" s="22"/>
      <c r="AQ361" s="22"/>
    </row>
    <row r="362">
      <c r="AO362" s="22"/>
      <c r="AP362" s="22"/>
      <c r="AQ362" s="22"/>
    </row>
    <row r="363">
      <c r="AO363" s="22"/>
      <c r="AP363" s="22"/>
      <c r="AQ363" s="22"/>
    </row>
    <row r="364">
      <c r="AO364" s="22"/>
      <c r="AP364" s="22"/>
      <c r="AQ364" s="22"/>
    </row>
    <row r="365">
      <c r="AO365" s="22"/>
      <c r="AP365" s="22"/>
      <c r="AQ365" s="22"/>
    </row>
    <row r="366">
      <c r="AO366" s="22"/>
      <c r="AP366" s="22"/>
      <c r="AQ366" s="22"/>
    </row>
    <row r="367">
      <c r="AO367" s="22"/>
      <c r="AP367" s="22"/>
      <c r="AQ367" s="22"/>
    </row>
    <row r="368">
      <c r="AO368" s="22"/>
      <c r="AP368" s="22"/>
      <c r="AQ368" s="22"/>
    </row>
    <row r="369">
      <c r="AO369" s="22"/>
      <c r="AP369" s="22"/>
      <c r="AQ369" s="22"/>
    </row>
    <row r="370">
      <c r="AO370" s="22"/>
      <c r="AP370" s="22"/>
      <c r="AQ370" s="22"/>
    </row>
    <row r="371">
      <c r="AO371" s="22"/>
      <c r="AP371" s="22"/>
      <c r="AQ371" s="22"/>
    </row>
    <row r="372">
      <c r="AO372" s="22"/>
      <c r="AP372" s="22"/>
      <c r="AQ372" s="22"/>
    </row>
    <row r="373">
      <c r="AO373" s="22"/>
      <c r="AP373" s="22"/>
      <c r="AQ373" s="22"/>
    </row>
    <row r="374">
      <c r="AO374" s="22"/>
      <c r="AP374" s="22"/>
      <c r="AQ374" s="22"/>
    </row>
    <row r="375">
      <c r="AO375" s="22"/>
      <c r="AP375" s="22"/>
      <c r="AQ375" s="22"/>
    </row>
    <row r="376">
      <c r="AO376" s="22"/>
      <c r="AP376" s="22"/>
      <c r="AQ376" s="22"/>
    </row>
    <row r="377">
      <c r="AO377" s="22"/>
      <c r="AP377" s="22"/>
      <c r="AQ377" s="22"/>
    </row>
    <row r="378">
      <c r="AO378" s="22"/>
      <c r="AP378" s="22"/>
      <c r="AQ378" s="22"/>
    </row>
    <row r="379">
      <c r="AO379" s="22"/>
      <c r="AP379" s="22"/>
      <c r="AQ379" s="22"/>
    </row>
    <row r="380">
      <c r="AO380" s="22"/>
      <c r="AP380" s="22"/>
      <c r="AQ380" s="22"/>
    </row>
    <row r="381">
      <c r="AO381" s="22"/>
      <c r="AP381" s="22"/>
      <c r="AQ381" s="22"/>
    </row>
    <row r="382">
      <c r="AO382" s="22"/>
      <c r="AP382" s="22"/>
      <c r="AQ382" s="22"/>
    </row>
    <row r="383">
      <c r="AO383" s="22"/>
      <c r="AP383" s="22"/>
      <c r="AQ383" s="22"/>
    </row>
    <row r="384">
      <c r="AO384" s="22"/>
      <c r="AP384" s="22"/>
      <c r="AQ384" s="22"/>
    </row>
    <row r="385">
      <c r="AO385" s="22"/>
      <c r="AP385" s="22"/>
      <c r="AQ385" s="22"/>
    </row>
    <row r="386">
      <c r="AO386" s="22"/>
      <c r="AP386" s="22"/>
      <c r="AQ386" s="22"/>
    </row>
    <row r="387">
      <c r="AO387" s="22"/>
      <c r="AP387" s="22"/>
      <c r="AQ387" s="22"/>
    </row>
    <row r="388">
      <c r="AO388" s="22"/>
      <c r="AP388" s="22"/>
      <c r="AQ388" s="22"/>
    </row>
    <row r="389">
      <c r="AO389" s="22"/>
      <c r="AP389" s="22"/>
      <c r="AQ389" s="22"/>
    </row>
    <row r="390">
      <c r="AO390" s="22"/>
      <c r="AP390" s="22"/>
      <c r="AQ390" s="22"/>
    </row>
    <row r="391">
      <c r="AO391" s="22"/>
      <c r="AP391" s="22"/>
      <c r="AQ391" s="22"/>
    </row>
    <row r="392">
      <c r="AO392" s="22"/>
      <c r="AP392" s="22"/>
      <c r="AQ392" s="22"/>
    </row>
    <row r="393">
      <c r="AO393" s="22"/>
      <c r="AP393" s="22"/>
      <c r="AQ393" s="22"/>
    </row>
    <row r="394">
      <c r="AO394" s="22"/>
      <c r="AP394" s="22"/>
      <c r="AQ394" s="22"/>
    </row>
    <row r="395">
      <c r="AO395" s="22"/>
      <c r="AP395" s="22"/>
      <c r="AQ395" s="22"/>
    </row>
    <row r="396">
      <c r="AO396" s="22"/>
      <c r="AP396" s="22"/>
      <c r="AQ396" s="22"/>
    </row>
    <row r="397">
      <c r="AO397" s="22"/>
      <c r="AP397" s="22"/>
      <c r="AQ397" s="22"/>
    </row>
    <row r="398">
      <c r="AO398" s="22"/>
      <c r="AP398" s="22"/>
      <c r="AQ398" s="22"/>
    </row>
    <row r="399">
      <c r="AO399" s="22"/>
      <c r="AP399" s="22"/>
      <c r="AQ399" s="22"/>
    </row>
    <row r="400">
      <c r="AO400" s="22"/>
      <c r="AP400" s="22"/>
      <c r="AQ400" s="22"/>
    </row>
    <row r="401">
      <c r="AO401" s="22"/>
      <c r="AP401" s="22"/>
      <c r="AQ401" s="22"/>
    </row>
    <row r="402">
      <c r="AO402" s="22"/>
      <c r="AP402" s="22"/>
      <c r="AQ402" s="22"/>
    </row>
    <row r="403">
      <c r="AO403" s="22"/>
      <c r="AP403" s="22"/>
      <c r="AQ403" s="22"/>
    </row>
    <row r="404">
      <c r="AO404" s="22"/>
      <c r="AP404" s="22"/>
      <c r="AQ404" s="22"/>
    </row>
    <row r="405">
      <c r="AO405" s="22"/>
      <c r="AP405" s="22"/>
      <c r="AQ405" s="22"/>
    </row>
    <row r="406">
      <c r="AO406" s="22"/>
      <c r="AP406" s="22"/>
      <c r="AQ406" s="22"/>
    </row>
    <row r="407">
      <c r="AO407" s="22"/>
      <c r="AP407" s="22"/>
      <c r="AQ407" s="22"/>
    </row>
    <row r="408">
      <c r="AO408" s="22"/>
      <c r="AP408" s="22"/>
      <c r="AQ408" s="22"/>
    </row>
    <row r="409">
      <c r="AO409" s="22"/>
      <c r="AP409" s="22"/>
      <c r="AQ409" s="22"/>
    </row>
    <row r="410">
      <c r="AO410" s="22"/>
      <c r="AP410" s="22"/>
      <c r="AQ410" s="22"/>
    </row>
    <row r="411">
      <c r="AO411" s="22"/>
      <c r="AP411" s="22"/>
      <c r="AQ411" s="22"/>
    </row>
    <row r="412">
      <c r="AO412" s="22"/>
      <c r="AP412" s="22"/>
      <c r="AQ412" s="22"/>
    </row>
    <row r="413">
      <c r="AO413" s="22"/>
      <c r="AP413" s="22"/>
      <c r="AQ413" s="22"/>
    </row>
    <row r="414">
      <c r="AO414" s="22"/>
      <c r="AP414" s="22"/>
      <c r="AQ414" s="22"/>
    </row>
    <row r="415">
      <c r="AO415" s="22"/>
      <c r="AP415" s="22"/>
      <c r="AQ415" s="22"/>
    </row>
    <row r="416">
      <c r="AO416" s="22"/>
      <c r="AP416" s="22"/>
      <c r="AQ416" s="22"/>
    </row>
    <row r="417">
      <c r="AO417" s="22"/>
      <c r="AP417" s="22"/>
      <c r="AQ417" s="22"/>
    </row>
    <row r="418">
      <c r="AO418" s="22"/>
      <c r="AP418" s="22"/>
      <c r="AQ418" s="22"/>
    </row>
    <row r="419">
      <c r="AO419" s="22"/>
      <c r="AP419" s="22"/>
      <c r="AQ419" s="22"/>
    </row>
    <row r="420">
      <c r="AO420" s="22"/>
      <c r="AP420" s="22"/>
      <c r="AQ420" s="22"/>
    </row>
    <row r="421">
      <c r="AO421" s="22"/>
      <c r="AP421" s="22"/>
      <c r="AQ421" s="22"/>
    </row>
    <row r="422">
      <c r="AO422" s="22"/>
      <c r="AP422" s="22"/>
      <c r="AQ422" s="22"/>
    </row>
    <row r="423">
      <c r="AO423" s="22"/>
      <c r="AP423" s="22"/>
      <c r="AQ423" s="22"/>
    </row>
    <row r="424">
      <c r="AO424" s="22"/>
      <c r="AP424" s="22"/>
      <c r="AQ424" s="22"/>
    </row>
    <row r="425">
      <c r="AO425" s="22"/>
      <c r="AP425" s="22"/>
      <c r="AQ425" s="22"/>
    </row>
    <row r="426">
      <c r="AO426" s="22"/>
      <c r="AP426" s="22"/>
      <c r="AQ426" s="22"/>
    </row>
    <row r="427">
      <c r="AO427" s="22"/>
      <c r="AP427" s="22"/>
      <c r="AQ427" s="22"/>
    </row>
    <row r="428">
      <c r="AO428" s="22"/>
      <c r="AP428" s="22"/>
      <c r="AQ428" s="22"/>
    </row>
    <row r="429">
      <c r="AO429" s="22"/>
      <c r="AP429" s="22"/>
      <c r="AQ429" s="22"/>
    </row>
    <row r="430">
      <c r="AO430" s="22"/>
      <c r="AP430" s="22"/>
      <c r="AQ430" s="22"/>
    </row>
    <row r="431">
      <c r="AO431" s="22"/>
      <c r="AP431" s="22"/>
      <c r="AQ431" s="22"/>
    </row>
    <row r="432">
      <c r="AO432" s="22"/>
      <c r="AP432" s="22"/>
      <c r="AQ432" s="22"/>
    </row>
    <row r="433">
      <c r="AO433" s="22"/>
      <c r="AP433" s="22"/>
      <c r="AQ433" s="22"/>
    </row>
    <row r="434">
      <c r="AO434" s="22"/>
      <c r="AP434" s="22"/>
      <c r="AQ434" s="22"/>
    </row>
    <row r="435">
      <c r="AO435" s="22"/>
      <c r="AP435" s="22"/>
      <c r="AQ435" s="22"/>
    </row>
    <row r="436">
      <c r="AO436" s="22"/>
      <c r="AP436" s="22"/>
      <c r="AQ436" s="22"/>
    </row>
    <row r="437">
      <c r="AO437" s="22"/>
      <c r="AP437" s="22"/>
      <c r="AQ437" s="22"/>
    </row>
    <row r="438">
      <c r="AO438" s="22"/>
      <c r="AP438" s="22"/>
      <c r="AQ438" s="22"/>
    </row>
    <row r="439">
      <c r="AO439" s="22"/>
      <c r="AP439" s="22"/>
      <c r="AQ439" s="22"/>
    </row>
    <row r="440">
      <c r="AO440" s="22"/>
      <c r="AP440" s="22"/>
      <c r="AQ440" s="22"/>
    </row>
    <row r="441">
      <c r="AO441" s="22"/>
      <c r="AP441" s="22"/>
      <c r="AQ441" s="22"/>
    </row>
    <row r="442">
      <c r="AO442" s="22"/>
      <c r="AP442" s="22"/>
      <c r="AQ442" s="22"/>
    </row>
    <row r="443">
      <c r="AO443" s="22"/>
      <c r="AP443" s="22"/>
      <c r="AQ443" s="22"/>
    </row>
    <row r="444">
      <c r="AO444" s="22"/>
      <c r="AP444" s="22"/>
      <c r="AQ444" s="22"/>
    </row>
    <row r="445">
      <c r="AO445" s="22"/>
      <c r="AP445" s="22"/>
      <c r="AQ445" s="22"/>
    </row>
    <row r="446">
      <c r="AO446" s="22"/>
      <c r="AP446" s="22"/>
      <c r="AQ446" s="22"/>
    </row>
    <row r="447">
      <c r="AO447" s="22"/>
      <c r="AP447" s="22"/>
      <c r="AQ447" s="22"/>
    </row>
    <row r="448">
      <c r="AO448" s="22"/>
      <c r="AP448" s="22"/>
      <c r="AQ448" s="22"/>
    </row>
    <row r="449">
      <c r="AO449" s="22"/>
      <c r="AP449" s="22"/>
      <c r="AQ449" s="22"/>
    </row>
    <row r="450">
      <c r="AO450" s="22"/>
      <c r="AP450" s="22"/>
      <c r="AQ450" s="22"/>
    </row>
    <row r="451">
      <c r="AO451" s="22"/>
      <c r="AP451" s="22"/>
      <c r="AQ451" s="22"/>
    </row>
    <row r="452">
      <c r="AO452" s="22"/>
      <c r="AP452" s="22"/>
      <c r="AQ452" s="22"/>
    </row>
    <row r="453">
      <c r="AO453" s="22"/>
      <c r="AP453" s="22"/>
      <c r="AQ453" s="22"/>
    </row>
    <row r="454">
      <c r="AO454" s="22"/>
      <c r="AP454" s="22"/>
      <c r="AQ454" s="22"/>
    </row>
    <row r="455">
      <c r="AO455" s="22"/>
      <c r="AP455" s="22"/>
      <c r="AQ455" s="22"/>
    </row>
    <row r="456">
      <c r="AO456" s="22"/>
      <c r="AP456" s="22"/>
      <c r="AQ456" s="22"/>
    </row>
    <row r="457">
      <c r="AO457" s="22"/>
      <c r="AP457" s="22"/>
      <c r="AQ457" s="22"/>
    </row>
    <row r="458">
      <c r="AO458" s="22"/>
      <c r="AP458" s="22"/>
      <c r="AQ458" s="22"/>
    </row>
    <row r="459">
      <c r="AO459" s="22"/>
      <c r="AP459" s="22"/>
      <c r="AQ459" s="22"/>
    </row>
    <row r="460">
      <c r="AO460" s="22"/>
      <c r="AP460" s="22"/>
      <c r="AQ460" s="22"/>
    </row>
    <row r="461">
      <c r="AO461" s="22"/>
      <c r="AP461" s="22"/>
      <c r="AQ461" s="22"/>
    </row>
    <row r="462">
      <c r="AO462" s="22"/>
      <c r="AP462" s="22"/>
      <c r="AQ462" s="22"/>
    </row>
    <row r="463">
      <c r="AO463" s="22"/>
      <c r="AP463" s="22"/>
      <c r="AQ463" s="22"/>
    </row>
    <row r="464">
      <c r="AO464" s="22"/>
      <c r="AP464" s="22"/>
      <c r="AQ464" s="22"/>
    </row>
    <row r="465">
      <c r="AO465" s="22"/>
      <c r="AP465" s="22"/>
      <c r="AQ465" s="22"/>
    </row>
    <row r="466">
      <c r="AO466" s="22"/>
      <c r="AP466" s="22"/>
      <c r="AQ466" s="22"/>
    </row>
    <row r="467">
      <c r="AO467" s="22"/>
      <c r="AP467" s="22"/>
      <c r="AQ467" s="22"/>
    </row>
    <row r="468">
      <c r="AO468" s="22"/>
      <c r="AP468" s="22"/>
      <c r="AQ468" s="22"/>
    </row>
    <row r="469">
      <c r="AO469" s="22"/>
      <c r="AP469" s="22"/>
      <c r="AQ469" s="22"/>
    </row>
    <row r="470">
      <c r="AO470" s="22"/>
      <c r="AP470" s="22"/>
      <c r="AQ470" s="22"/>
    </row>
    <row r="471">
      <c r="AO471" s="22"/>
      <c r="AP471" s="22"/>
      <c r="AQ471" s="22"/>
    </row>
    <row r="472">
      <c r="AO472" s="22"/>
      <c r="AP472" s="22"/>
      <c r="AQ472" s="22"/>
    </row>
    <row r="473">
      <c r="AO473" s="22"/>
      <c r="AP473" s="22"/>
      <c r="AQ473" s="22"/>
    </row>
    <row r="474">
      <c r="AO474" s="22"/>
      <c r="AP474" s="22"/>
      <c r="AQ474" s="22"/>
    </row>
    <row r="475">
      <c r="AO475" s="22"/>
      <c r="AP475" s="22"/>
      <c r="AQ475" s="22"/>
    </row>
    <row r="476">
      <c r="AO476" s="22"/>
      <c r="AP476" s="22"/>
      <c r="AQ476" s="22"/>
    </row>
    <row r="477">
      <c r="AO477" s="22"/>
      <c r="AP477" s="22"/>
      <c r="AQ477" s="22"/>
    </row>
    <row r="478">
      <c r="AO478" s="22"/>
      <c r="AP478" s="22"/>
      <c r="AQ478" s="22"/>
    </row>
    <row r="479">
      <c r="AO479" s="22"/>
      <c r="AP479" s="22"/>
      <c r="AQ479" s="22"/>
    </row>
    <row r="480">
      <c r="AO480" s="22"/>
      <c r="AP480" s="22"/>
      <c r="AQ480" s="22"/>
    </row>
    <row r="481">
      <c r="AO481" s="22"/>
      <c r="AP481" s="22"/>
      <c r="AQ481" s="22"/>
    </row>
    <row r="482">
      <c r="AO482" s="22"/>
      <c r="AP482" s="22"/>
      <c r="AQ482" s="22"/>
    </row>
    <row r="483">
      <c r="AO483" s="22"/>
      <c r="AP483" s="22"/>
      <c r="AQ483" s="22"/>
    </row>
    <row r="484">
      <c r="AO484" s="22"/>
      <c r="AP484" s="22"/>
      <c r="AQ484" s="22"/>
    </row>
    <row r="485">
      <c r="AO485" s="22"/>
      <c r="AP485" s="22"/>
      <c r="AQ485" s="22"/>
    </row>
    <row r="486">
      <c r="AO486" s="22"/>
      <c r="AP486" s="22"/>
      <c r="AQ486" s="22"/>
    </row>
    <row r="487">
      <c r="AO487" s="22"/>
      <c r="AP487" s="22"/>
      <c r="AQ487" s="22"/>
    </row>
    <row r="488">
      <c r="AO488" s="22"/>
      <c r="AP488" s="22"/>
      <c r="AQ488" s="22"/>
    </row>
    <row r="489">
      <c r="AO489" s="22"/>
      <c r="AP489" s="22"/>
      <c r="AQ489" s="22"/>
    </row>
    <row r="490">
      <c r="AO490" s="22"/>
      <c r="AP490" s="22"/>
      <c r="AQ490" s="22"/>
    </row>
    <row r="491">
      <c r="AO491" s="22"/>
      <c r="AP491" s="22"/>
      <c r="AQ491" s="22"/>
    </row>
    <row r="492">
      <c r="AO492" s="22"/>
      <c r="AP492" s="22"/>
      <c r="AQ492" s="22"/>
    </row>
    <row r="493">
      <c r="AO493" s="22"/>
      <c r="AP493" s="22"/>
      <c r="AQ493" s="22"/>
    </row>
    <row r="494">
      <c r="AO494" s="22"/>
      <c r="AP494" s="22"/>
      <c r="AQ494" s="22"/>
    </row>
    <row r="495">
      <c r="AO495" s="22"/>
      <c r="AP495" s="22"/>
      <c r="AQ495" s="22"/>
    </row>
    <row r="496">
      <c r="AO496" s="22"/>
      <c r="AP496" s="22"/>
      <c r="AQ496" s="22"/>
    </row>
    <row r="497">
      <c r="AO497" s="22"/>
      <c r="AP497" s="22"/>
      <c r="AQ497" s="22"/>
    </row>
    <row r="498">
      <c r="AO498" s="22"/>
      <c r="AP498" s="22"/>
      <c r="AQ498" s="22"/>
    </row>
    <row r="499">
      <c r="AO499" s="22"/>
      <c r="AP499" s="22"/>
      <c r="AQ499" s="22"/>
    </row>
    <row r="500">
      <c r="AO500" s="22"/>
      <c r="AP500" s="22"/>
      <c r="AQ500" s="22"/>
    </row>
    <row r="501">
      <c r="AO501" s="22"/>
      <c r="AP501" s="22"/>
      <c r="AQ501" s="22"/>
    </row>
    <row r="502">
      <c r="AO502" s="22"/>
      <c r="AP502" s="22"/>
      <c r="AQ502" s="22"/>
    </row>
    <row r="503">
      <c r="AO503" s="22"/>
      <c r="AP503" s="22"/>
      <c r="AQ503" s="22"/>
    </row>
    <row r="504">
      <c r="AO504" s="22"/>
      <c r="AP504" s="22"/>
      <c r="AQ504" s="22"/>
    </row>
    <row r="505">
      <c r="AO505" s="22"/>
      <c r="AP505" s="22"/>
      <c r="AQ505" s="22"/>
    </row>
    <row r="506">
      <c r="AO506" s="22"/>
      <c r="AP506" s="22"/>
      <c r="AQ506" s="22"/>
    </row>
    <row r="507">
      <c r="AO507" s="22"/>
      <c r="AP507" s="22"/>
      <c r="AQ507" s="22"/>
    </row>
    <row r="508">
      <c r="AO508" s="22"/>
      <c r="AP508" s="22"/>
      <c r="AQ508" s="22"/>
    </row>
    <row r="509">
      <c r="AO509" s="22"/>
      <c r="AP509" s="22"/>
      <c r="AQ509" s="22"/>
    </row>
    <row r="510">
      <c r="AO510" s="22"/>
      <c r="AP510" s="22"/>
      <c r="AQ510" s="22"/>
    </row>
    <row r="511">
      <c r="AO511" s="22"/>
      <c r="AP511" s="22"/>
      <c r="AQ511" s="22"/>
    </row>
    <row r="512">
      <c r="AO512" s="22"/>
      <c r="AP512" s="22"/>
      <c r="AQ512" s="22"/>
    </row>
    <row r="513">
      <c r="AO513" s="22"/>
      <c r="AP513" s="22"/>
      <c r="AQ513" s="22"/>
    </row>
    <row r="514">
      <c r="AO514" s="22"/>
      <c r="AP514" s="22"/>
      <c r="AQ514" s="22"/>
    </row>
    <row r="515">
      <c r="AO515" s="22"/>
      <c r="AP515" s="22"/>
      <c r="AQ515" s="22"/>
    </row>
    <row r="516">
      <c r="AO516" s="22"/>
      <c r="AP516" s="22"/>
      <c r="AQ516" s="22"/>
    </row>
    <row r="517">
      <c r="AO517" s="22"/>
      <c r="AP517" s="22"/>
      <c r="AQ517" s="22"/>
    </row>
    <row r="518">
      <c r="AO518" s="22"/>
      <c r="AP518" s="22"/>
      <c r="AQ518" s="22"/>
    </row>
    <row r="519">
      <c r="AO519" s="22"/>
      <c r="AP519" s="22"/>
      <c r="AQ519" s="22"/>
    </row>
    <row r="520">
      <c r="AO520" s="22"/>
      <c r="AP520" s="22"/>
      <c r="AQ520" s="22"/>
    </row>
    <row r="521">
      <c r="AO521" s="22"/>
      <c r="AP521" s="22"/>
      <c r="AQ521" s="22"/>
    </row>
    <row r="522">
      <c r="AO522" s="22"/>
      <c r="AP522" s="22"/>
      <c r="AQ522" s="22"/>
    </row>
    <row r="523">
      <c r="AO523" s="22"/>
      <c r="AP523" s="22"/>
      <c r="AQ523" s="22"/>
    </row>
    <row r="524">
      <c r="AO524" s="22"/>
      <c r="AP524" s="22"/>
      <c r="AQ524" s="22"/>
    </row>
    <row r="525">
      <c r="AO525" s="22"/>
      <c r="AP525" s="22"/>
      <c r="AQ525" s="22"/>
    </row>
    <row r="526">
      <c r="AO526" s="22"/>
      <c r="AP526" s="22"/>
      <c r="AQ526" s="22"/>
    </row>
    <row r="527">
      <c r="AO527" s="22"/>
      <c r="AP527" s="22"/>
      <c r="AQ527" s="22"/>
    </row>
    <row r="528">
      <c r="AO528" s="22"/>
      <c r="AP528" s="22"/>
      <c r="AQ528" s="22"/>
    </row>
    <row r="529">
      <c r="AO529" s="22"/>
      <c r="AP529" s="22"/>
      <c r="AQ529" s="22"/>
    </row>
    <row r="530">
      <c r="AO530" s="22"/>
      <c r="AP530" s="22"/>
      <c r="AQ530" s="22"/>
    </row>
    <row r="531">
      <c r="AO531" s="22"/>
      <c r="AP531" s="22"/>
      <c r="AQ531" s="22"/>
    </row>
    <row r="532">
      <c r="AO532" s="22"/>
      <c r="AP532" s="22"/>
      <c r="AQ532" s="22"/>
    </row>
    <row r="533">
      <c r="AO533" s="22"/>
      <c r="AP533" s="22"/>
      <c r="AQ533" s="22"/>
    </row>
    <row r="534">
      <c r="AO534" s="22"/>
      <c r="AP534" s="22"/>
      <c r="AQ534" s="22"/>
    </row>
    <row r="535">
      <c r="AO535" s="22"/>
      <c r="AP535" s="22"/>
      <c r="AQ535" s="22"/>
    </row>
    <row r="536">
      <c r="AO536" s="22"/>
      <c r="AP536" s="22"/>
      <c r="AQ536" s="22"/>
    </row>
    <row r="537">
      <c r="AO537" s="22"/>
      <c r="AP537" s="22"/>
      <c r="AQ537" s="22"/>
    </row>
    <row r="538">
      <c r="AO538" s="22"/>
      <c r="AP538" s="22"/>
      <c r="AQ538" s="22"/>
    </row>
    <row r="539">
      <c r="AO539" s="22"/>
      <c r="AP539" s="22"/>
      <c r="AQ539" s="22"/>
    </row>
    <row r="540">
      <c r="AO540" s="22"/>
      <c r="AP540" s="22"/>
      <c r="AQ540" s="22"/>
    </row>
    <row r="541">
      <c r="AO541" s="22"/>
      <c r="AP541" s="22"/>
      <c r="AQ541" s="22"/>
    </row>
    <row r="542">
      <c r="AO542" s="22"/>
      <c r="AP542" s="22"/>
      <c r="AQ542" s="22"/>
    </row>
    <row r="543">
      <c r="AO543" s="22"/>
      <c r="AP543" s="22"/>
      <c r="AQ543" s="22"/>
    </row>
    <row r="544">
      <c r="AO544" s="22"/>
      <c r="AP544" s="22"/>
      <c r="AQ544" s="22"/>
    </row>
    <row r="545">
      <c r="AO545" s="22"/>
      <c r="AP545" s="22"/>
      <c r="AQ545" s="22"/>
    </row>
    <row r="546">
      <c r="AO546" s="22"/>
      <c r="AP546" s="22"/>
      <c r="AQ546" s="22"/>
    </row>
    <row r="547">
      <c r="AO547" s="22"/>
      <c r="AP547" s="22"/>
      <c r="AQ547" s="22"/>
    </row>
    <row r="548">
      <c r="AO548" s="22"/>
      <c r="AP548" s="22"/>
      <c r="AQ548" s="22"/>
    </row>
    <row r="549">
      <c r="AO549" s="22"/>
      <c r="AP549" s="22"/>
      <c r="AQ549" s="22"/>
    </row>
    <row r="550">
      <c r="AO550" s="22"/>
      <c r="AP550" s="22"/>
      <c r="AQ550" s="22"/>
    </row>
    <row r="551">
      <c r="AO551" s="22"/>
      <c r="AP551" s="22"/>
      <c r="AQ551" s="22"/>
    </row>
    <row r="552">
      <c r="AO552" s="22"/>
      <c r="AP552" s="22"/>
      <c r="AQ552" s="22"/>
    </row>
    <row r="553">
      <c r="AO553" s="22"/>
      <c r="AP553" s="22"/>
      <c r="AQ553" s="22"/>
    </row>
    <row r="554">
      <c r="AO554" s="22"/>
      <c r="AP554" s="22"/>
      <c r="AQ554" s="22"/>
    </row>
    <row r="555">
      <c r="AO555" s="22"/>
      <c r="AP555" s="22"/>
      <c r="AQ555" s="22"/>
    </row>
    <row r="556">
      <c r="AO556" s="22"/>
      <c r="AP556" s="22"/>
      <c r="AQ556" s="22"/>
    </row>
    <row r="557">
      <c r="AO557" s="22"/>
      <c r="AP557" s="22"/>
      <c r="AQ557" s="22"/>
    </row>
    <row r="558">
      <c r="AO558" s="22"/>
      <c r="AP558" s="22"/>
      <c r="AQ558" s="22"/>
    </row>
    <row r="559">
      <c r="AO559" s="22"/>
      <c r="AP559" s="22"/>
      <c r="AQ559" s="22"/>
    </row>
    <row r="560">
      <c r="AO560" s="22"/>
      <c r="AP560" s="22"/>
      <c r="AQ560" s="22"/>
    </row>
    <row r="561">
      <c r="AO561" s="22"/>
      <c r="AP561" s="22"/>
      <c r="AQ561" s="22"/>
    </row>
    <row r="562">
      <c r="AO562" s="22"/>
      <c r="AP562" s="22"/>
      <c r="AQ562" s="22"/>
    </row>
    <row r="563">
      <c r="AO563" s="22"/>
      <c r="AP563" s="22"/>
      <c r="AQ563" s="22"/>
    </row>
    <row r="564">
      <c r="AO564" s="22"/>
      <c r="AP564" s="22"/>
      <c r="AQ564" s="22"/>
    </row>
    <row r="565">
      <c r="AO565" s="22"/>
      <c r="AP565" s="22"/>
      <c r="AQ565" s="22"/>
    </row>
    <row r="566">
      <c r="AO566" s="22"/>
      <c r="AP566" s="22"/>
      <c r="AQ566" s="22"/>
    </row>
    <row r="567">
      <c r="AO567" s="22"/>
      <c r="AP567" s="22"/>
      <c r="AQ567" s="22"/>
    </row>
    <row r="568">
      <c r="AO568" s="22"/>
      <c r="AP568" s="22"/>
      <c r="AQ568" s="22"/>
    </row>
    <row r="569">
      <c r="AO569" s="22"/>
      <c r="AP569" s="22"/>
      <c r="AQ569" s="22"/>
    </row>
    <row r="570">
      <c r="AO570" s="22"/>
      <c r="AP570" s="22"/>
      <c r="AQ570" s="22"/>
    </row>
    <row r="571">
      <c r="AO571" s="22"/>
      <c r="AP571" s="22"/>
      <c r="AQ571" s="22"/>
    </row>
    <row r="572">
      <c r="AO572" s="22"/>
      <c r="AP572" s="22"/>
      <c r="AQ572" s="22"/>
    </row>
    <row r="573">
      <c r="AO573" s="22"/>
      <c r="AP573" s="22"/>
      <c r="AQ573" s="22"/>
    </row>
    <row r="574">
      <c r="AO574" s="22"/>
      <c r="AP574" s="22"/>
      <c r="AQ574" s="22"/>
    </row>
    <row r="575">
      <c r="AO575" s="22"/>
      <c r="AP575" s="22"/>
      <c r="AQ575" s="22"/>
    </row>
    <row r="576">
      <c r="AO576" s="22"/>
      <c r="AP576" s="22"/>
      <c r="AQ576" s="22"/>
    </row>
    <row r="577">
      <c r="AO577" s="22"/>
      <c r="AP577" s="22"/>
      <c r="AQ577" s="22"/>
    </row>
    <row r="578">
      <c r="AO578" s="22"/>
      <c r="AP578" s="22"/>
      <c r="AQ578" s="22"/>
    </row>
    <row r="579">
      <c r="AO579" s="22"/>
      <c r="AP579" s="22"/>
      <c r="AQ579" s="22"/>
    </row>
    <row r="580">
      <c r="AO580" s="22"/>
      <c r="AP580" s="22"/>
      <c r="AQ580" s="22"/>
    </row>
    <row r="581">
      <c r="AO581" s="22"/>
      <c r="AP581" s="22"/>
      <c r="AQ581" s="22"/>
    </row>
    <row r="582">
      <c r="AO582" s="22"/>
      <c r="AP582" s="22"/>
      <c r="AQ582" s="22"/>
    </row>
    <row r="583">
      <c r="AO583" s="22"/>
      <c r="AP583" s="22"/>
      <c r="AQ583" s="22"/>
    </row>
    <row r="584">
      <c r="AO584" s="22"/>
      <c r="AP584" s="22"/>
      <c r="AQ584" s="22"/>
    </row>
    <row r="585">
      <c r="AO585" s="22"/>
      <c r="AP585" s="22"/>
      <c r="AQ585" s="22"/>
    </row>
    <row r="586">
      <c r="AO586" s="22"/>
      <c r="AP586" s="22"/>
      <c r="AQ586" s="22"/>
    </row>
    <row r="587">
      <c r="AO587" s="22"/>
      <c r="AP587" s="22"/>
      <c r="AQ587" s="22"/>
    </row>
    <row r="588">
      <c r="AO588" s="22"/>
      <c r="AP588" s="22"/>
      <c r="AQ588" s="22"/>
    </row>
    <row r="589">
      <c r="AO589" s="22"/>
      <c r="AP589" s="22"/>
      <c r="AQ589" s="22"/>
    </row>
    <row r="590">
      <c r="AO590" s="22"/>
      <c r="AP590" s="22"/>
      <c r="AQ590" s="22"/>
    </row>
    <row r="591">
      <c r="AO591" s="22"/>
      <c r="AP591" s="22"/>
      <c r="AQ591" s="22"/>
    </row>
    <row r="592">
      <c r="AO592" s="22"/>
      <c r="AP592" s="22"/>
      <c r="AQ592" s="22"/>
    </row>
    <row r="593">
      <c r="AO593" s="22"/>
      <c r="AP593" s="22"/>
      <c r="AQ593" s="22"/>
    </row>
    <row r="594">
      <c r="AO594" s="22"/>
      <c r="AP594" s="22"/>
      <c r="AQ594" s="22"/>
    </row>
    <row r="595">
      <c r="AO595" s="22"/>
      <c r="AP595" s="22"/>
      <c r="AQ595" s="22"/>
    </row>
    <row r="596">
      <c r="AO596" s="22"/>
      <c r="AP596" s="22"/>
      <c r="AQ596" s="22"/>
    </row>
    <row r="597">
      <c r="AO597" s="22"/>
      <c r="AP597" s="22"/>
      <c r="AQ597" s="22"/>
    </row>
    <row r="598">
      <c r="AO598" s="22"/>
      <c r="AP598" s="22"/>
      <c r="AQ598" s="22"/>
    </row>
    <row r="599">
      <c r="AO599" s="22"/>
      <c r="AP599" s="22"/>
      <c r="AQ599" s="22"/>
    </row>
    <row r="600">
      <c r="AO600" s="22"/>
      <c r="AP600" s="22"/>
      <c r="AQ600" s="22"/>
    </row>
    <row r="601">
      <c r="AO601" s="22"/>
      <c r="AP601" s="22"/>
      <c r="AQ601" s="22"/>
    </row>
    <row r="602">
      <c r="AO602" s="22"/>
      <c r="AP602" s="22"/>
      <c r="AQ602" s="22"/>
    </row>
    <row r="603">
      <c r="AO603" s="22"/>
      <c r="AP603" s="22"/>
      <c r="AQ603" s="22"/>
    </row>
    <row r="604">
      <c r="AO604" s="22"/>
      <c r="AP604" s="22"/>
      <c r="AQ604" s="22"/>
    </row>
    <row r="605">
      <c r="AO605" s="22"/>
      <c r="AP605" s="22"/>
      <c r="AQ605" s="22"/>
    </row>
    <row r="606">
      <c r="AO606" s="22"/>
      <c r="AP606" s="22"/>
      <c r="AQ606" s="22"/>
    </row>
    <row r="607">
      <c r="AO607" s="22"/>
      <c r="AP607" s="22"/>
      <c r="AQ607" s="22"/>
    </row>
    <row r="608">
      <c r="AO608" s="22"/>
      <c r="AP608" s="22"/>
      <c r="AQ608" s="22"/>
    </row>
    <row r="609">
      <c r="AO609" s="22"/>
      <c r="AP609" s="22"/>
      <c r="AQ609" s="22"/>
    </row>
    <row r="610">
      <c r="AO610" s="22"/>
      <c r="AP610" s="22"/>
      <c r="AQ610" s="22"/>
    </row>
    <row r="611">
      <c r="AO611" s="22"/>
      <c r="AP611" s="22"/>
      <c r="AQ611" s="22"/>
    </row>
    <row r="612">
      <c r="AO612" s="22"/>
      <c r="AP612" s="22"/>
      <c r="AQ612" s="22"/>
    </row>
    <row r="613">
      <c r="AO613" s="22"/>
      <c r="AP613" s="22"/>
      <c r="AQ613" s="22"/>
    </row>
    <row r="614">
      <c r="AO614" s="22"/>
      <c r="AP614" s="22"/>
      <c r="AQ614" s="22"/>
    </row>
    <row r="615">
      <c r="AO615" s="22"/>
      <c r="AP615" s="22"/>
      <c r="AQ615" s="22"/>
    </row>
    <row r="616">
      <c r="AO616" s="22"/>
      <c r="AP616" s="22"/>
      <c r="AQ616" s="22"/>
    </row>
    <row r="617">
      <c r="AO617" s="22"/>
      <c r="AP617" s="22"/>
      <c r="AQ617" s="22"/>
    </row>
    <row r="618">
      <c r="AO618" s="22"/>
      <c r="AP618" s="22"/>
      <c r="AQ618" s="22"/>
    </row>
    <row r="619">
      <c r="AO619" s="22"/>
      <c r="AP619" s="22"/>
      <c r="AQ619" s="22"/>
    </row>
    <row r="620">
      <c r="AO620" s="22"/>
      <c r="AP620" s="22"/>
      <c r="AQ620" s="22"/>
    </row>
    <row r="621">
      <c r="AO621" s="22"/>
      <c r="AP621" s="22"/>
      <c r="AQ621" s="22"/>
    </row>
    <row r="622">
      <c r="AO622" s="22"/>
      <c r="AP622" s="22"/>
      <c r="AQ622" s="22"/>
    </row>
    <row r="623">
      <c r="AO623" s="22"/>
      <c r="AP623" s="22"/>
      <c r="AQ623" s="22"/>
    </row>
    <row r="624">
      <c r="AO624" s="22"/>
      <c r="AP624" s="22"/>
      <c r="AQ624" s="22"/>
    </row>
    <row r="625">
      <c r="AO625" s="22"/>
      <c r="AP625" s="22"/>
      <c r="AQ625" s="22"/>
    </row>
    <row r="626">
      <c r="AO626" s="22"/>
      <c r="AP626" s="22"/>
      <c r="AQ626" s="22"/>
    </row>
    <row r="627">
      <c r="AO627" s="22"/>
      <c r="AP627" s="22"/>
      <c r="AQ627" s="22"/>
    </row>
    <row r="628">
      <c r="AO628" s="22"/>
      <c r="AP628" s="22"/>
      <c r="AQ628" s="22"/>
    </row>
    <row r="629">
      <c r="AO629" s="22"/>
      <c r="AP629" s="22"/>
      <c r="AQ629" s="22"/>
    </row>
    <row r="630">
      <c r="AO630" s="22"/>
      <c r="AP630" s="22"/>
      <c r="AQ630" s="22"/>
    </row>
    <row r="631">
      <c r="AO631" s="22"/>
      <c r="AP631" s="22"/>
      <c r="AQ631" s="22"/>
    </row>
    <row r="632">
      <c r="AO632" s="22"/>
      <c r="AP632" s="22"/>
      <c r="AQ632" s="22"/>
    </row>
    <row r="633">
      <c r="AO633" s="22"/>
      <c r="AP633" s="22"/>
      <c r="AQ633" s="22"/>
    </row>
    <row r="634">
      <c r="AO634" s="22"/>
      <c r="AP634" s="22"/>
      <c r="AQ634" s="22"/>
    </row>
    <row r="635">
      <c r="AO635" s="22"/>
      <c r="AP635" s="22"/>
      <c r="AQ635" s="22"/>
    </row>
    <row r="636">
      <c r="AO636" s="22"/>
      <c r="AP636" s="22"/>
      <c r="AQ636" s="22"/>
    </row>
    <row r="637">
      <c r="AO637" s="22"/>
      <c r="AP637" s="22"/>
      <c r="AQ637" s="22"/>
    </row>
    <row r="638">
      <c r="AO638" s="22"/>
      <c r="AP638" s="22"/>
      <c r="AQ638" s="22"/>
    </row>
    <row r="639">
      <c r="AO639" s="22"/>
      <c r="AP639" s="22"/>
      <c r="AQ639" s="22"/>
    </row>
    <row r="640">
      <c r="AO640" s="22"/>
      <c r="AP640" s="22"/>
      <c r="AQ640" s="22"/>
    </row>
    <row r="641">
      <c r="AO641" s="22"/>
      <c r="AP641" s="22"/>
      <c r="AQ641" s="22"/>
    </row>
    <row r="642">
      <c r="AO642" s="22"/>
      <c r="AP642" s="22"/>
      <c r="AQ642" s="22"/>
    </row>
    <row r="643">
      <c r="AO643" s="22"/>
      <c r="AP643" s="22"/>
      <c r="AQ643" s="22"/>
    </row>
    <row r="644">
      <c r="AO644" s="22"/>
      <c r="AP644" s="22"/>
      <c r="AQ644" s="22"/>
    </row>
    <row r="645">
      <c r="AO645" s="22"/>
      <c r="AP645" s="22"/>
      <c r="AQ645" s="22"/>
    </row>
    <row r="646">
      <c r="AO646" s="22"/>
      <c r="AP646" s="22"/>
      <c r="AQ646" s="22"/>
    </row>
    <row r="647">
      <c r="AO647" s="22"/>
      <c r="AP647" s="22"/>
      <c r="AQ647" s="22"/>
    </row>
    <row r="648">
      <c r="AO648" s="22"/>
      <c r="AP648" s="22"/>
      <c r="AQ648" s="22"/>
    </row>
    <row r="649">
      <c r="AO649" s="22"/>
      <c r="AP649" s="22"/>
      <c r="AQ649" s="22"/>
    </row>
    <row r="650">
      <c r="AO650" s="22"/>
      <c r="AP650" s="22"/>
      <c r="AQ650" s="22"/>
    </row>
    <row r="651">
      <c r="AO651" s="22"/>
      <c r="AP651" s="22"/>
      <c r="AQ651" s="22"/>
    </row>
    <row r="652">
      <c r="AO652" s="22"/>
      <c r="AP652" s="22"/>
      <c r="AQ652" s="22"/>
    </row>
    <row r="653">
      <c r="AO653" s="22"/>
      <c r="AP653" s="22"/>
      <c r="AQ653" s="22"/>
    </row>
    <row r="654">
      <c r="AO654" s="22"/>
      <c r="AP654" s="22"/>
      <c r="AQ654" s="22"/>
    </row>
    <row r="655">
      <c r="AO655" s="22"/>
      <c r="AP655" s="22"/>
      <c r="AQ655" s="22"/>
    </row>
    <row r="656">
      <c r="AO656" s="22"/>
      <c r="AP656" s="22"/>
      <c r="AQ656" s="22"/>
    </row>
    <row r="657">
      <c r="AO657" s="22"/>
      <c r="AP657" s="22"/>
      <c r="AQ657" s="22"/>
    </row>
    <row r="658">
      <c r="AO658" s="22"/>
      <c r="AP658" s="22"/>
      <c r="AQ658" s="22"/>
    </row>
    <row r="659">
      <c r="AO659" s="22"/>
      <c r="AP659" s="22"/>
      <c r="AQ659" s="22"/>
    </row>
    <row r="660">
      <c r="AO660" s="22"/>
      <c r="AP660" s="22"/>
      <c r="AQ660" s="22"/>
    </row>
    <row r="661">
      <c r="AO661" s="22"/>
      <c r="AP661" s="22"/>
      <c r="AQ661" s="22"/>
    </row>
    <row r="662">
      <c r="AO662" s="22"/>
      <c r="AP662" s="22"/>
      <c r="AQ662" s="22"/>
    </row>
    <row r="663">
      <c r="AO663" s="22"/>
      <c r="AP663" s="22"/>
      <c r="AQ663" s="22"/>
    </row>
    <row r="664">
      <c r="AO664" s="22"/>
      <c r="AP664" s="22"/>
      <c r="AQ664" s="22"/>
    </row>
    <row r="665">
      <c r="AO665" s="22"/>
      <c r="AP665" s="22"/>
      <c r="AQ665" s="22"/>
    </row>
    <row r="666">
      <c r="AO666" s="22"/>
      <c r="AP666" s="22"/>
      <c r="AQ666" s="22"/>
    </row>
    <row r="667">
      <c r="AO667" s="22"/>
      <c r="AP667" s="22"/>
      <c r="AQ667" s="22"/>
    </row>
    <row r="668">
      <c r="AO668" s="22"/>
      <c r="AP668" s="22"/>
      <c r="AQ668" s="22"/>
    </row>
    <row r="669">
      <c r="AO669" s="22"/>
      <c r="AP669" s="22"/>
      <c r="AQ669" s="22"/>
    </row>
    <row r="670">
      <c r="AO670" s="22"/>
      <c r="AP670" s="22"/>
      <c r="AQ670" s="22"/>
    </row>
    <row r="671">
      <c r="AO671" s="22"/>
      <c r="AP671" s="22"/>
      <c r="AQ671" s="22"/>
    </row>
    <row r="672">
      <c r="AO672" s="22"/>
      <c r="AP672" s="22"/>
      <c r="AQ672" s="22"/>
    </row>
    <row r="673">
      <c r="AO673" s="22"/>
      <c r="AP673" s="22"/>
      <c r="AQ673" s="22"/>
    </row>
    <row r="674">
      <c r="AO674" s="22"/>
      <c r="AP674" s="22"/>
      <c r="AQ674" s="22"/>
    </row>
    <row r="675">
      <c r="AO675" s="22"/>
      <c r="AP675" s="22"/>
      <c r="AQ675" s="22"/>
    </row>
    <row r="676">
      <c r="AO676" s="22"/>
      <c r="AP676" s="22"/>
      <c r="AQ676" s="22"/>
    </row>
    <row r="677">
      <c r="AO677" s="22"/>
      <c r="AP677" s="22"/>
      <c r="AQ677" s="22"/>
    </row>
    <row r="678">
      <c r="AO678" s="22"/>
      <c r="AP678" s="22"/>
      <c r="AQ678" s="22"/>
    </row>
    <row r="679">
      <c r="AO679" s="22"/>
      <c r="AP679" s="22"/>
      <c r="AQ679" s="22"/>
    </row>
    <row r="680">
      <c r="AO680" s="22"/>
      <c r="AP680" s="22"/>
      <c r="AQ680" s="22"/>
    </row>
    <row r="681">
      <c r="AO681" s="22"/>
      <c r="AP681" s="22"/>
      <c r="AQ681" s="22"/>
    </row>
    <row r="682">
      <c r="AO682" s="22"/>
      <c r="AP682" s="22"/>
      <c r="AQ682" s="22"/>
    </row>
    <row r="683">
      <c r="AO683" s="22"/>
      <c r="AP683" s="22"/>
      <c r="AQ683" s="22"/>
    </row>
    <row r="684">
      <c r="AO684" s="22"/>
      <c r="AP684" s="22"/>
      <c r="AQ684" s="22"/>
    </row>
    <row r="685">
      <c r="AO685" s="22"/>
      <c r="AP685" s="22"/>
      <c r="AQ685" s="22"/>
    </row>
    <row r="686">
      <c r="AO686" s="22"/>
      <c r="AP686" s="22"/>
      <c r="AQ686" s="22"/>
    </row>
    <row r="687">
      <c r="AO687" s="22"/>
      <c r="AP687" s="22"/>
      <c r="AQ687" s="22"/>
    </row>
    <row r="688">
      <c r="AO688" s="22"/>
      <c r="AP688" s="22"/>
      <c r="AQ688" s="22"/>
    </row>
    <row r="689">
      <c r="AO689" s="22"/>
      <c r="AP689" s="22"/>
      <c r="AQ689" s="22"/>
    </row>
    <row r="690">
      <c r="AO690" s="22"/>
      <c r="AP690" s="22"/>
      <c r="AQ690" s="22"/>
    </row>
    <row r="691">
      <c r="AO691" s="22"/>
      <c r="AP691" s="22"/>
      <c r="AQ691" s="22"/>
    </row>
    <row r="692">
      <c r="AO692" s="22"/>
      <c r="AP692" s="22"/>
      <c r="AQ692" s="22"/>
    </row>
    <row r="693">
      <c r="AO693" s="22"/>
      <c r="AP693" s="22"/>
      <c r="AQ693" s="22"/>
    </row>
    <row r="694">
      <c r="AO694" s="22"/>
      <c r="AP694" s="22"/>
      <c r="AQ694" s="22"/>
    </row>
    <row r="695">
      <c r="AO695" s="22"/>
      <c r="AP695" s="22"/>
      <c r="AQ695" s="22"/>
    </row>
    <row r="696">
      <c r="AO696" s="22"/>
      <c r="AP696" s="22"/>
      <c r="AQ696" s="22"/>
    </row>
    <row r="697">
      <c r="AO697" s="22"/>
      <c r="AP697" s="22"/>
      <c r="AQ697" s="22"/>
    </row>
    <row r="698">
      <c r="AO698" s="22"/>
      <c r="AP698" s="22"/>
      <c r="AQ698" s="22"/>
    </row>
    <row r="699">
      <c r="AO699" s="22"/>
      <c r="AP699" s="22"/>
      <c r="AQ699" s="22"/>
    </row>
    <row r="700">
      <c r="AO700" s="22"/>
      <c r="AP700" s="22"/>
      <c r="AQ700" s="22"/>
    </row>
    <row r="701">
      <c r="AO701" s="22"/>
      <c r="AP701" s="22"/>
      <c r="AQ701" s="22"/>
    </row>
    <row r="702">
      <c r="AO702" s="22"/>
      <c r="AP702" s="22"/>
      <c r="AQ702" s="22"/>
    </row>
    <row r="703">
      <c r="AO703" s="22"/>
      <c r="AP703" s="22"/>
      <c r="AQ703" s="22"/>
    </row>
    <row r="704">
      <c r="AO704" s="22"/>
      <c r="AP704" s="22"/>
      <c r="AQ704" s="22"/>
    </row>
    <row r="705">
      <c r="AO705" s="22"/>
      <c r="AP705" s="22"/>
      <c r="AQ705" s="22"/>
    </row>
    <row r="706">
      <c r="AO706" s="22"/>
      <c r="AP706" s="22"/>
      <c r="AQ706" s="22"/>
    </row>
    <row r="707">
      <c r="AO707" s="22"/>
      <c r="AP707" s="22"/>
      <c r="AQ707" s="22"/>
    </row>
    <row r="708">
      <c r="AO708" s="22"/>
      <c r="AP708" s="22"/>
      <c r="AQ708" s="22"/>
    </row>
    <row r="709">
      <c r="AO709" s="22"/>
      <c r="AP709" s="22"/>
      <c r="AQ709" s="22"/>
    </row>
    <row r="710">
      <c r="AO710" s="22"/>
      <c r="AP710" s="22"/>
      <c r="AQ710" s="22"/>
    </row>
    <row r="711">
      <c r="AO711" s="22"/>
      <c r="AP711" s="22"/>
      <c r="AQ711" s="22"/>
    </row>
    <row r="712">
      <c r="AO712" s="22"/>
      <c r="AP712" s="22"/>
      <c r="AQ712" s="22"/>
    </row>
    <row r="713">
      <c r="AO713" s="22"/>
      <c r="AP713" s="22"/>
      <c r="AQ713" s="22"/>
    </row>
    <row r="714">
      <c r="AO714" s="22"/>
      <c r="AP714" s="22"/>
      <c r="AQ714" s="22"/>
    </row>
    <row r="715">
      <c r="AO715" s="22"/>
      <c r="AP715" s="22"/>
      <c r="AQ715" s="22"/>
    </row>
    <row r="716">
      <c r="AO716" s="22"/>
      <c r="AP716" s="22"/>
      <c r="AQ716" s="22"/>
    </row>
    <row r="717">
      <c r="AO717" s="22"/>
      <c r="AP717" s="22"/>
      <c r="AQ717" s="22"/>
    </row>
    <row r="718">
      <c r="AO718" s="22"/>
      <c r="AP718" s="22"/>
      <c r="AQ718" s="22"/>
    </row>
    <row r="719">
      <c r="AO719" s="22"/>
      <c r="AP719" s="22"/>
      <c r="AQ719" s="22"/>
    </row>
    <row r="720">
      <c r="AO720" s="22"/>
      <c r="AP720" s="22"/>
      <c r="AQ720" s="22"/>
    </row>
    <row r="721">
      <c r="AO721" s="22"/>
      <c r="AP721" s="22"/>
      <c r="AQ721" s="22"/>
    </row>
    <row r="722">
      <c r="AO722" s="22"/>
      <c r="AP722" s="22"/>
      <c r="AQ722" s="22"/>
    </row>
    <row r="723">
      <c r="AO723" s="22"/>
      <c r="AP723" s="22"/>
      <c r="AQ723" s="22"/>
    </row>
    <row r="724">
      <c r="AO724" s="22"/>
      <c r="AP724" s="22"/>
      <c r="AQ724" s="22"/>
    </row>
    <row r="725">
      <c r="AO725" s="22"/>
      <c r="AP725" s="22"/>
      <c r="AQ725" s="22"/>
    </row>
    <row r="726">
      <c r="AO726" s="22"/>
      <c r="AP726" s="22"/>
      <c r="AQ726" s="22"/>
    </row>
    <row r="727">
      <c r="AO727" s="22"/>
      <c r="AP727" s="22"/>
      <c r="AQ727" s="22"/>
    </row>
    <row r="728">
      <c r="AO728" s="22"/>
      <c r="AP728" s="22"/>
      <c r="AQ728" s="22"/>
    </row>
    <row r="729">
      <c r="AO729" s="22"/>
      <c r="AP729" s="22"/>
      <c r="AQ729" s="22"/>
    </row>
    <row r="730">
      <c r="AO730" s="22"/>
      <c r="AP730" s="22"/>
      <c r="AQ730" s="22"/>
    </row>
    <row r="731">
      <c r="AO731" s="22"/>
      <c r="AP731" s="22"/>
      <c r="AQ731" s="22"/>
    </row>
    <row r="732">
      <c r="AO732" s="22"/>
      <c r="AP732" s="22"/>
      <c r="AQ732" s="22"/>
    </row>
    <row r="733">
      <c r="AO733" s="22"/>
      <c r="AP733" s="22"/>
      <c r="AQ733" s="22"/>
    </row>
    <row r="734">
      <c r="AO734" s="22"/>
      <c r="AP734" s="22"/>
      <c r="AQ734" s="22"/>
    </row>
    <row r="735">
      <c r="AO735" s="22"/>
      <c r="AP735" s="22"/>
      <c r="AQ735" s="22"/>
    </row>
    <row r="736">
      <c r="AO736" s="22"/>
      <c r="AP736" s="22"/>
      <c r="AQ736" s="22"/>
    </row>
    <row r="737">
      <c r="AO737" s="22"/>
      <c r="AP737" s="22"/>
      <c r="AQ737" s="22"/>
    </row>
    <row r="738">
      <c r="AO738" s="22"/>
      <c r="AP738" s="22"/>
      <c r="AQ738" s="22"/>
    </row>
    <row r="739">
      <c r="AO739" s="22"/>
      <c r="AP739" s="22"/>
      <c r="AQ739" s="22"/>
    </row>
    <row r="740">
      <c r="AO740" s="22"/>
      <c r="AP740" s="22"/>
      <c r="AQ740" s="22"/>
    </row>
    <row r="741">
      <c r="AO741" s="22"/>
      <c r="AP741" s="22"/>
      <c r="AQ741" s="22"/>
    </row>
    <row r="742">
      <c r="AO742" s="22"/>
      <c r="AP742" s="22"/>
      <c r="AQ742" s="22"/>
    </row>
    <row r="743">
      <c r="AO743" s="22"/>
      <c r="AP743" s="22"/>
      <c r="AQ743" s="22"/>
    </row>
    <row r="744">
      <c r="AO744" s="22"/>
      <c r="AP744" s="22"/>
      <c r="AQ744" s="22"/>
    </row>
    <row r="745">
      <c r="AO745" s="22"/>
      <c r="AP745" s="22"/>
      <c r="AQ745" s="22"/>
    </row>
    <row r="746">
      <c r="AO746" s="22"/>
      <c r="AP746" s="22"/>
      <c r="AQ746" s="22"/>
    </row>
    <row r="747">
      <c r="AO747" s="22"/>
      <c r="AP747" s="22"/>
      <c r="AQ747" s="22"/>
    </row>
    <row r="748">
      <c r="AO748" s="22"/>
      <c r="AP748" s="22"/>
      <c r="AQ748" s="22"/>
    </row>
    <row r="749">
      <c r="AO749" s="22"/>
      <c r="AP749" s="22"/>
      <c r="AQ749" s="22"/>
    </row>
    <row r="750">
      <c r="AO750" s="22"/>
      <c r="AP750" s="22"/>
      <c r="AQ750" s="22"/>
    </row>
    <row r="751">
      <c r="AO751" s="22"/>
      <c r="AP751" s="22"/>
      <c r="AQ751" s="22"/>
    </row>
    <row r="752">
      <c r="AO752" s="22"/>
      <c r="AP752" s="22"/>
      <c r="AQ752" s="22"/>
    </row>
    <row r="753">
      <c r="AO753" s="22"/>
      <c r="AP753" s="22"/>
      <c r="AQ753" s="22"/>
    </row>
    <row r="754">
      <c r="AO754" s="22"/>
      <c r="AP754" s="22"/>
      <c r="AQ754" s="22"/>
    </row>
    <row r="755">
      <c r="AO755" s="22"/>
      <c r="AP755" s="22"/>
      <c r="AQ755" s="22"/>
    </row>
    <row r="756">
      <c r="AO756" s="22"/>
      <c r="AP756" s="22"/>
      <c r="AQ756" s="22"/>
    </row>
    <row r="757">
      <c r="AO757" s="22"/>
      <c r="AP757" s="22"/>
      <c r="AQ757" s="22"/>
    </row>
    <row r="758">
      <c r="AO758" s="22"/>
      <c r="AP758" s="22"/>
      <c r="AQ758" s="22"/>
    </row>
    <row r="759">
      <c r="AO759" s="22"/>
      <c r="AP759" s="22"/>
      <c r="AQ759" s="22"/>
    </row>
    <row r="760">
      <c r="AO760" s="22"/>
      <c r="AP760" s="22"/>
      <c r="AQ760" s="22"/>
    </row>
    <row r="761">
      <c r="AO761" s="22"/>
      <c r="AP761" s="22"/>
      <c r="AQ761" s="22"/>
    </row>
    <row r="762">
      <c r="AO762" s="22"/>
      <c r="AP762" s="22"/>
      <c r="AQ762" s="22"/>
    </row>
    <row r="763">
      <c r="AO763" s="22"/>
      <c r="AP763" s="22"/>
      <c r="AQ763" s="22"/>
    </row>
    <row r="764">
      <c r="AO764" s="22"/>
      <c r="AP764" s="22"/>
      <c r="AQ764" s="22"/>
    </row>
    <row r="765">
      <c r="AO765" s="22"/>
      <c r="AP765" s="22"/>
      <c r="AQ765" s="22"/>
    </row>
    <row r="766">
      <c r="AO766" s="22"/>
      <c r="AP766" s="22"/>
      <c r="AQ766" s="22"/>
    </row>
    <row r="767">
      <c r="AO767" s="22"/>
      <c r="AP767" s="22"/>
      <c r="AQ767" s="22"/>
    </row>
    <row r="768">
      <c r="AO768" s="22"/>
      <c r="AP768" s="22"/>
      <c r="AQ768" s="22"/>
    </row>
    <row r="769">
      <c r="AO769" s="22"/>
      <c r="AP769" s="22"/>
      <c r="AQ769" s="22"/>
    </row>
    <row r="770">
      <c r="AO770" s="22"/>
      <c r="AP770" s="22"/>
      <c r="AQ770" s="22"/>
    </row>
    <row r="771">
      <c r="AO771" s="22"/>
      <c r="AP771" s="22"/>
      <c r="AQ771" s="22"/>
    </row>
    <row r="772">
      <c r="AO772" s="22"/>
      <c r="AP772" s="22"/>
      <c r="AQ772" s="22"/>
    </row>
    <row r="773">
      <c r="AO773" s="22"/>
      <c r="AP773" s="22"/>
      <c r="AQ773" s="22"/>
    </row>
    <row r="774">
      <c r="AO774" s="22"/>
      <c r="AP774" s="22"/>
      <c r="AQ774" s="22"/>
    </row>
    <row r="775">
      <c r="AO775" s="22"/>
      <c r="AP775" s="22"/>
      <c r="AQ775" s="22"/>
    </row>
    <row r="776">
      <c r="AO776" s="22"/>
      <c r="AP776" s="22"/>
      <c r="AQ776" s="22"/>
    </row>
    <row r="777">
      <c r="AO777" s="22"/>
      <c r="AP777" s="22"/>
      <c r="AQ777" s="22"/>
    </row>
    <row r="778">
      <c r="AO778" s="22"/>
      <c r="AP778" s="22"/>
      <c r="AQ778" s="22"/>
    </row>
    <row r="779">
      <c r="AO779" s="22"/>
      <c r="AP779" s="22"/>
      <c r="AQ779" s="22"/>
    </row>
    <row r="780">
      <c r="AO780" s="22"/>
      <c r="AP780" s="22"/>
      <c r="AQ780" s="22"/>
    </row>
    <row r="781">
      <c r="AO781" s="22"/>
      <c r="AP781" s="22"/>
      <c r="AQ781" s="22"/>
    </row>
    <row r="782">
      <c r="AO782" s="22"/>
      <c r="AP782" s="22"/>
      <c r="AQ782" s="22"/>
    </row>
    <row r="783">
      <c r="AO783" s="22"/>
      <c r="AP783" s="22"/>
      <c r="AQ783" s="22"/>
    </row>
    <row r="784">
      <c r="AO784" s="22"/>
      <c r="AP784" s="22"/>
      <c r="AQ784" s="22"/>
    </row>
    <row r="785">
      <c r="AO785" s="22"/>
      <c r="AP785" s="22"/>
      <c r="AQ785" s="22"/>
    </row>
    <row r="786">
      <c r="AO786" s="22"/>
      <c r="AP786" s="22"/>
      <c r="AQ786" s="22"/>
    </row>
    <row r="787">
      <c r="AO787" s="22"/>
      <c r="AP787" s="22"/>
      <c r="AQ787" s="22"/>
    </row>
    <row r="788">
      <c r="AO788" s="22"/>
      <c r="AP788" s="22"/>
      <c r="AQ788" s="22"/>
    </row>
    <row r="789">
      <c r="AO789" s="22"/>
      <c r="AP789" s="22"/>
      <c r="AQ789" s="22"/>
    </row>
    <row r="790">
      <c r="AO790" s="22"/>
      <c r="AP790" s="22"/>
      <c r="AQ790" s="22"/>
    </row>
    <row r="791">
      <c r="AO791" s="22"/>
      <c r="AP791" s="22"/>
      <c r="AQ791" s="22"/>
    </row>
    <row r="792">
      <c r="AO792" s="22"/>
      <c r="AP792" s="22"/>
      <c r="AQ792" s="22"/>
    </row>
    <row r="793">
      <c r="AO793" s="22"/>
      <c r="AP793" s="22"/>
      <c r="AQ793" s="22"/>
    </row>
    <row r="794">
      <c r="AO794" s="22"/>
      <c r="AP794" s="22"/>
      <c r="AQ794" s="22"/>
    </row>
    <row r="795">
      <c r="AO795" s="22"/>
      <c r="AP795" s="22"/>
      <c r="AQ795" s="22"/>
    </row>
    <row r="796">
      <c r="AO796" s="22"/>
      <c r="AP796" s="22"/>
      <c r="AQ796" s="22"/>
    </row>
    <row r="797">
      <c r="AO797" s="22"/>
      <c r="AP797" s="22"/>
      <c r="AQ797" s="22"/>
    </row>
    <row r="798">
      <c r="AO798" s="22"/>
      <c r="AP798" s="22"/>
      <c r="AQ798" s="22"/>
    </row>
    <row r="799">
      <c r="AO799" s="22"/>
      <c r="AP799" s="22"/>
      <c r="AQ799" s="22"/>
    </row>
    <row r="800">
      <c r="AO800" s="22"/>
      <c r="AP800" s="22"/>
      <c r="AQ800" s="22"/>
    </row>
    <row r="801">
      <c r="AO801" s="22"/>
      <c r="AP801" s="22"/>
      <c r="AQ801" s="22"/>
    </row>
    <row r="802">
      <c r="AO802" s="22"/>
      <c r="AP802" s="22"/>
      <c r="AQ802" s="22"/>
    </row>
    <row r="803">
      <c r="AO803" s="22"/>
      <c r="AP803" s="22"/>
      <c r="AQ803" s="22"/>
    </row>
    <row r="804">
      <c r="AO804" s="22"/>
      <c r="AP804" s="22"/>
      <c r="AQ804" s="22"/>
    </row>
    <row r="805">
      <c r="AO805" s="22"/>
      <c r="AP805" s="22"/>
      <c r="AQ805" s="22"/>
    </row>
    <row r="806">
      <c r="AO806" s="22"/>
      <c r="AP806" s="22"/>
      <c r="AQ806" s="22"/>
    </row>
    <row r="807">
      <c r="AO807" s="22"/>
      <c r="AP807" s="22"/>
      <c r="AQ807" s="22"/>
    </row>
    <row r="808">
      <c r="AO808" s="22"/>
      <c r="AP808" s="22"/>
      <c r="AQ808" s="22"/>
    </row>
    <row r="809">
      <c r="AO809" s="22"/>
      <c r="AP809" s="22"/>
      <c r="AQ809" s="22"/>
    </row>
    <row r="810">
      <c r="AO810" s="22"/>
      <c r="AP810" s="22"/>
      <c r="AQ810" s="22"/>
    </row>
    <row r="811">
      <c r="AO811" s="22"/>
      <c r="AP811" s="22"/>
      <c r="AQ811" s="22"/>
    </row>
    <row r="812">
      <c r="AO812" s="22"/>
      <c r="AP812" s="22"/>
      <c r="AQ812" s="22"/>
    </row>
    <row r="813">
      <c r="AO813" s="22"/>
      <c r="AP813" s="22"/>
      <c r="AQ813" s="22"/>
    </row>
    <row r="814">
      <c r="AO814" s="22"/>
      <c r="AP814" s="22"/>
      <c r="AQ814" s="22"/>
    </row>
    <row r="815">
      <c r="AO815" s="22"/>
      <c r="AP815" s="22"/>
      <c r="AQ815" s="22"/>
    </row>
    <row r="816">
      <c r="AO816" s="22"/>
      <c r="AP816" s="22"/>
      <c r="AQ816" s="22"/>
    </row>
    <row r="817">
      <c r="AO817" s="22"/>
      <c r="AP817" s="22"/>
      <c r="AQ817" s="22"/>
    </row>
    <row r="818">
      <c r="AO818" s="22"/>
      <c r="AP818" s="22"/>
      <c r="AQ818" s="22"/>
    </row>
    <row r="819">
      <c r="AO819" s="22"/>
      <c r="AP819" s="22"/>
      <c r="AQ819" s="22"/>
    </row>
    <row r="820">
      <c r="AO820" s="22"/>
      <c r="AP820" s="22"/>
      <c r="AQ820" s="22"/>
    </row>
    <row r="821">
      <c r="AO821" s="22"/>
      <c r="AP821" s="22"/>
      <c r="AQ821" s="22"/>
    </row>
    <row r="822">
      <c r="AO822" s="22"/>
      <c r="AP822" s="22"/>
      <c r="AQ822" s="22"/>
    </row>
    <row r="823">
      <c r="AO823" s="22"/>
      <c r="AP823" s="22"/>
      <c r="AQ823" s="22"/>
    </row>
    <row r="824">
      <c r="AO824" s="22"/>
      <c r="AP824" s="22"/>
      <c r="AQ824" s="22"/>
    </row>
    <row r="825">
      <c r="AO825" s="22"/>
      <c r="AP825" s="22"/>
      <c r="AQ825" s="22"/>
    </row>
    <row r="826">
      <c r="AO826" s="22"/>
      <c r="AP826" s="22"/>
      <c r="AQ826" s="22"/>
    </row>
    <row r="827">
      <c r="AO827" s="22"/>
      <c r="AP827" s="22"/>
      <c r="AQ827" s="22"/>
    </row>
    <row r="828">
      <c r="AO828" s="22"/>
      <c r="AP828" s="22"/>
      <c r="AQ828" s="22"/>
    </row>
    <row r="829">
      <c r="AO829" s="22"/>
      <c r="AP829" s="22"/>
      <c r="AQ829" s="22"/>
    </row>
    <row r="830">
      <c r="AO830" s="22"/>
      <c r="AP830" s="22"/>
      <c r="AQ830" s="22"/>
    </row>
    <row r="831">
      <c r="AO831" s="22"/>
      <c r="AP831" s="22"/>
      <c r="AQ831" s="22"/>
    </row>
    <row r="832">
      <c r="AO832" s="22"/>
      <c r="AP832" s="22"/>
      <c r="AQ832" s="22"/>
    </row>
    <row r="833">
      <c r="AO833" s="22"/>
      <c r="AP833" s="22"/>
      <c r="AQ833" s="22"/>
    </row>
    <row r="834">
      <c r="AO834" s="22"/>
      <c r="AP834" s="22"/>
      <c r="AQ834" s="22"/>
    </row>
    <row r="835">
      <c r="AO835" s="22"/>
      <c r="AP835" s="22"/>
      <c r="AQ835" s="22"/>
    </row>
    <row r="836">
      <c r="AO836" s="22"/>
      <c r="AP836" s="22"/>
      <c r="AQ836" s="22"/>
    </row>
    <row r="837">
      <c r="AO837" s="22"/>
      <c r="AP837" s="22"/>
      <c r="AQ837" s="22"/>
    </row>
    <row r="838">
      <c r="AO838" s="22"/>
      <c r="AP838" s="22"/>
      <c r="AQ838" s="22"/>
    </row>
    <row r="839">
      <c r="AO839" s="22"/>
      <c r="AP839" s="22"/>
      <c r="AQ839" s="22"/>
    </row>
    <row r="840">
      <c r="AO840" s="22"/>
      <c r="AP840" s="22"/>
      <c r="AQ840" s="22"/>
    </row>
    <row r="841">
      <c r="AO841" s="22"/>
      <c r="AP841" s="22"/>
      <c r="AQ841" s="22"/>
    </row>
    <row r="842">
      <c r="AO842" s="22"/>
      <c r="AP842" s="22"/>
      <c r="AQ842" s="22"/>
    </row>
    <row r="843">
      <c r="AO843" s="22"/>
      <c r="AP843" s="22"/>
      <c r="AQ843" s="22"/>
    </row>
    <row r="844">
      <c r="AO844" s="22"/>
      <c r="AP844" s="22"/>
      <c r="AQ844" s="22"/>
    </row>
    <row r="845">
      <c r="AO845" s="22"/>
      <c r="AP845" s="22"/>
      <c r="AQ845" s="22"/>
    </row>
    <row r="846">
      <c r="AO846" s="22"/>
      <c r="AP846" s="22"/>
      <c r="AQ846" s="22"/>
    </row>
    <row r="847">
      <c r="AO847" s="22"/>
      <c r="AP847" s="22"/>
      <c r="AQ847" s="22"/>
    </row>
    <row r="848">
      <c r="AO848" s="22"/>
      <c r="AP848" s="22"/>
      <c r="AQ848" s="22"/>
    </row>
    <row r="849">
      <c r="AO849" s="22"/>
      <c r="AP849" s="22"/>
      <c r="AQ849" s="22"/>
    </row>
    <row r="850">
      <c r="AO850" s="22"/>
      <c r="AP850" s="22"/>
      <c r="AQ850" s="22"/>
    </row>
    <row r="851">
      <c r="AO851" s="22"/>
      <c r="AP851" s="22"/>
      <c r="AQ851" s="22"/>
    </row>
    <row r="852">
      <c r="AO852" s="22"/>
      <c r="AP852" s="22"/>
      <c r="AQ852" s="22"/>
    </row>
    <row r="853">
      <c r="AO853" s="22"/>
      <c r="AP853" s="22"/>
      <c r="AQ853" s="22"/>
    </row>
    <row r="854">
      <c r="AO854" s="22"/>
      <c r="AP854" s="22"/>
      <c r="AQ854" s="22"/>
    </row>
    <row r="855">
      <c r="AO855" s="22"/>
      <c r="AP855" s="22"/>
      <c r="AQ855" s="22"/>
    </row>
    <row r="856">
      <c r="AO856" s="22"/>
      <c r="AP856" s="22"/>
      <c r="AQ856" s="22"/>
    </row>
    <row r="857">
      <c r="AO857" s="22"/>
      <c r="AP857" s="22"/>
      <c r="AQ857" s="22"/>
    </row>
    <row r="858">
      <c r="AO858" s="22"/>
      <c r="AP858" s="22"/>
      <c r="AQ858" s="22"/>
    </row>
    <row r="859">
      <c r="AO859" s="22"/>
      <c r="AP859" s="22"/>
      <c r="AQ859" s="22"/>
    </row>
    <row r="860">
      <c r="AO860" s="22"/>
      <c r="AP860" s="22"/>
      <c r="AQ860" s="22"/>
    </row>
    <row r="861">
      <c r="AO861" s="22"/>
      <c r="AP861" s="22"/>
      <c r="AQ861" s="22"/>
    </row>
    <row r="862">
      <c r="AO862" s="22"/>
      <c r="AP862" s="22"/>
      <c r="AQ862" s="22"/>
    </row>
    <row r="863">
      <c r="AO863" s="22"/>
      <c r="AP863" s="22"/>
      <c r="AQ863" s="22"/>
    </row>
    <row r="864">
      <c r="AO864" s="22"/>
      <c r="AP864" s="22"/>
      <c r="AQ864" s="22"/>
    </row>
    <row r="865">
      <c r="AO865" s="22"/>
      <c r="AP865" s="22"/>
      <c r="AQ865" s="22"/>
    </row>
    <row r="866">
      <c r="AO866" s="22"/>
      <c r="AP866" s="22"/>
      <c r="AQ866" s="22"/>
    </row>
    <row r="867">
      <c r="AO867" s="22"/>
      <c r="AP867" s="22"/>
      <c r="AQ867" s="22"/>
    </row>
    <row r="868">
      <c r="AO868" s="22"/>
      <c r="AP868" s="22"/>
      <c r="AQ868" s="22"/>
    </row>
    <row r="869">
      <c r="AO869" s="22"/>
      <c r="AP869" s="22"/>
      <c r="AQ869" s="22"/>
    </row>
    <row r="870">
      <c r="AO870" s="22"/>
      <c r="AP870" s="22"/>
      <c r="AQ870" s="22"/>
    </row>
    <row r="871">
      <c r="AO871" s="22"/>
      <c r="AP871" s="22"/>
      <c r="AQ871" s="22"/>
    </row>
    <row r="872">
      <c r="AO872" s="22"/>
      <c r="AP872" s="22"/>
      <c r="AQ872" s="22"/>
    </row>
    <row r="873">
      <c r="AO873" s="22"/>
      <c r="AP873" s="22"/>
      <c r="AQ873" s="22"/>
    </row>
    <row r="874">
      <c r="AO874" s="22"/>
      <c r="AP874" s="22"/>
      <c r="AQ874" s="22"/>
    </row>
    <row r="875">
      <c r="AO875" s="22"/>
      <c r="AP875" s="22"/>
      <c r="AQ875" s="22"/>
    </row>
    <row r="876">
      <c r="AO876" s="22"/>
      <c r="AP876" s="22"/>
      <c r="AQ876" s="22"/>
    </row>
    <row r="877">
      <c r="AO877" s="22"/>
      <c r="AP877" s="22"/>
      <c r="AQ877" s="22"/>
    </row>
    <row r="878">
      <c r="AO878" s="22"/>
      <c r="AP878" s="22"/>
      <c r="AQ878" s="22"/>
    </row>
    <row r="879">
      <c r="AO879" s="22"/>
      <c r="AP879" s="22"/>
      <c r="AQ879" s="22"/>
    </row>
    <row r="880">
      <c r="AO880" s="22"/>
      <c r="AP880" s="22"/>
      <c r="AQ880" s="22"/>
    </row>
    <row r="881">
      <c r="AO881" s="22"/>
      <c r="AP881" s="22"/>
      <c r="AQ881" s="22"/>
    </row>
    <row r="882">
      <c r="AO882" s="22"/>
      <c r="AP882" s="22"/>
      <c r="AQ882" s="22"/>
    </row>
    <row r="883">
      <c r="AO883" s="22"/>
      <c r="AP883" s="22"/>
      <c r="AQ883" s="22"/>
    </row>
    <row r="884">
      <c r="AO884" s="22"/>
      <c r="AP884" s="22"/>
      <c r="AQ884" s="22"/>
    </row>
    <row r="885">
      <c r="AO885" s="22"/>
      <c r="AP885" s="22"/>
      <c r="AQ885" s="22"/>
    </row>
    <row r="886">
      <c r="AO886" s="22"/>
      <c r="AP886" s="22"/>
      <c r="AQ886" s="22"/>
    </row>
    <row r="887">
      <c r="AO887" s="22"/>
      <c r="AP887" s="22"/>
      <c r="AQ887" s="22"/>
    </row>
    <row r="888">
      <c r="AO888" s="22"/>
      <c r="AP888" s="22"/>
      <c r="AQ888" s="22"/>
    </row>
    <row r="889">
      <c r="AO889" s="22"/>
      <c r="AP889" s="22"/>
      <c r="AQ889" s="22"/>
    </row>
    <row r="890">
      <c r="AO890" s="22"/>
      <c r="AP890" s="22"/>
      <c r="AQ890" s="22"/>
    </row>
    <row r="891">
      <c r="AO891" s="22"/>
      <c r="AP891" s="22"/>
      <c r="AQ891" s="22"/>
    </row>
    <row r="892">
      <c r="AO892" s="22"/>
      <c r="AP892" s="22"/>
      <c r="AQ892" s="22"/>
    </row>
    <row r="893">
      <c r="AO893" s="22"/>
      <c r="AP893" s="22"/>
      <c r="AQ893" s="22"/>
    </row>
    <row r="894">
      <c r="AO894" s="22"/>
      <c r="AP894" s="22"/>
      <c r="AQ894" s="22"/>
    </row>
    <row r="895">
      <c r="AO895" s="22"/>
      <c r="AP895" s="22"/>
      <c r="AQ895" s="22"/>
    </row>
    <row r="896">
      <c r="AO896" s="22"/>
      <c r="AP896" s="22"/>
      <c r="AQ896" s="22"/>
    </row>
    <row r="897">
      <c r="AO897" s="22"/>
      <c r="AP897" s="22"/>
      <c r="AQ897" s="22"/>
    </row>
    <row r="898">
      <c r="AO898" s="22"/>
      <c r="AP898" s="22"/>
      <c r="AQ898" s="22"/>
    </row>
    <row r="899">
      <c r="AO899" s="22"/>
      <c r="AP899" s="22"/>
      <c r="AQ899" s="22"/>
    </row>
    <row r="900">
      <c r="AO900" s="22"/>
      <c r="AP900" s="22"/>
      <c r="AQ900" s="22"/>
    </row>
    <row r="901">
      <c r="AO901" s="22"/>
      <c r="AP901" s="22"/>
      <c r="AQ901" s="22"/>
    </row>
    <row r="902">
      <c r="AO902" s="22"/>
      <c r="AP902" s="22"/>
      <c r="AQ902" s="22"/>
    </row>
    <row r="903">
      <c r="AO903" s="22"/>
      <c r="AP903" s="22"/>
      <c r="AQ903" s="22"/>
    </row>
    <row r="904">
      <c r="AO904" s="22"/>
      <c r="AP904" s="22"/>
      <c r="AQ904" s="22"/>
    </row>
    <row r="905">
      <c r="AO905" s="22"/>
      <c r="AP905" s="22"/>
      <c r="AQ905" s="22"/>
    </row>
    <row r="906">
      <c r="AO906" s="22"/>
      <c r="AP906" s="22"/>
      <c r="AQ906" s="22"/>
    </row>
    <row r="907">
      <c r="AO907" s="22"/>
      <c r="AP907" s="22"/>
      <c r="AQ907" s="22"/>
    </row>
    <row r="908">
      <c r="AO908" s="22"/>
      <c r="AP908" s="22"/>
      <c r="AQ908" s="22"/>
    </row>
    <row r="909">
      <c r="AO909" s="22"/>
      <c r="AP909" s="22"/>
      <c r="AQ909" s="22"/>
    </row>
    <row r="910">
      <c r="AO910" s="22"/>
      <c r="AP910" s="22"/>
      <c r="AQ910" s="22"/>
    </row>
    <row r="911">
      <c r="AO911" s="22"/>
      <c r="AP911" s="22"/>
      <c r="AQ911" s="22"/>
    </row>
    <row r="912">
      <c r="AO912" s="22"/>
      <c r="AP912" s="22"/>
      <c r="AQ912" s="22"/>
    </row>
    <row r="913">
      <c r="AO913" s="22"/>
      <c r="AP913" s="22"/>
      <c r="AQ913" s="22"/>
    </row>
    <row r="914">
      <c r="AO914" s="22"/>
      <c r="AP914" s="22"/>
      <c r="AQ914" s="22"/>
    </row>
    <row r="915">
      <c r="AO915" s="22"/>
      <c r="AP915" s="22"/>
      <c r="AQ915" s="22"/>
    </row>
    <row r="916">
      <c r="AO916" s="22"/>
      <c r="AP916" s="22"/>
      <c r="AQ916" s="22"/>
    </row>
    <row r="917">
      <c r="AO917" s="22"/>
      <c r="AP917" s="22"/>
      <c r="AQ917" s="22"/>
    </row>
    <row r="918">
      <c r="AO918" s="22"/>
      <c r="AP918" s="22"/>
      <c r="AQ918" s="22"/>
    </row>
    <row r="919">
      <c r="AO919" s="22"/>
      <c r="AP919" s="22"/>
      <c r="AQ919" s="22"/>
    </row>
    <row r="920">
      <c r="AO920" s="22"/>
      <c r="AP920" s="22"/>
      <c r="AQ920" s="22"/>
    </row>
    <row r="921">
      <c r="AO921" s="22"/>
      <c r="AP921" s="22"/>
      <c r="AQ921" s="22"/>
    </row>
    <row r="922">
      <c r="AO922" s="22"/>
      <c r="AP922" s="22"/>
      <c r="AQ922" s="22"/>
    </row>
    <row r="923">
      <c r="AO923" s="22"/>
      <c r="AP923" s="22"/>
      <c r="AQ923" s="22"/>
    </row>
    <row r="924">
      <c r="AO924" s="22"/>
      <c r="AP924" s="22"/>
      <c r="AQ924" s="22"/>
    </row>
    <row r="925">
      <c r="AO925" s="22"/>
      <c r="AP925" s="22"/>
      <c r="AQ925" s="22"/>
    </row>
    <row r="926">
      <c r="AO926" s="22"/>
      <c r="AP926" s="22"/>
      <c r="AQ926" s="22"/>
    </row>
    <row r="927">
      <c r="AO927" s="22"/>
      <c r="AP927" s="22"/>
      <c r="AQ927" s="22"/>
    </row>
    <row r="928">
      <c r="AO928" s="22"/>
      <c r="AP928" s="22"/>
      <c r="AQ928" s="22"/>
    </row>
    <row r="929">
      <c r="AO929" s="22"/>
      <c r="AP929" s="22"/>
      <c r="AQ929" s="22"/>
    </row>
    <row r="930">
      <c r="AO930" s="22"/>
      <c r="AP930" s="22"/>
      <c r="AQ930" s="22"/>
    </row>
    <row r="931">
      <c r="AO931" s="22"/>
      <c r="AP931" s="22"/>
      <c r="AQ931" s="22"/>
    </row>
    <row r="932">
      <c r="AO932" s="22"/>
      <c r="AP932" s="22"/>
      <c r="AQ932" s="22"/>
    </row>
    <row r="933">
      <c r="AO933" s="22"/>
      <c r="AP933" s="22"/>
      <c r="AQ933" s="22"/>
    </row>
    <row r="934">
      <c r="AO934" s="22"/>
      <c r="AP934" s="22"/>
      <c r="AQ934" s="22"/>
    </row>
    <row r="935">
      <c r="AO935" s="22"/>
      <c r="AP935" s="22"/>
      <c r="AQ935" s="22"/>
    </row>
    <row r="936">
      <c r="AO936" s="22"/>
      <c r="AP936" s="22"/>
      <c r="AQ936" s="22"/>
    </row>
    <row r="937">
      <c r="AO937" s="22"/>
      <c r="AP937" s="22"/>
      <c r="AQ937" s="22"/>
    </row>
    <row r="938">
      <c r="AO938" s="22"/>
      <c r="AP938" s="22"/>
      <c r="AQ938" s="22"/>
    </row>
    <row r="939">
      <c r="AO939" s="22"/>
      <c r="AP939" s="22"/>
      <c r="AQ939" s="22"/>
    </row>
    <row r="940">
      <c r="AO940" s="22"/>
      <c r="AP940" s="22"/>
      <c r="AQ940" s="22"/>
    </row>
    <row r="941">
      <c r="AO941" s="22"/>
      <c r="AP941" s="22"/>
      <c r="AQ941" s="22"/>
    </row>
    <row r="942">
      <c r="AO942" s="22"/>
      <c r="AP942" s="22"/>
      <c r="AQ942" s="22"/>
    </row>
    <row r="943">
      <c r="AO943" s="22"/>
      <c r="AP943" s="22"/>
      <c r="AQ943" s="22"/>
    </row>
    <row r="944">
      <c r="AO944" s="22"/>
      <c r="AP944" s="22"/>
      <c r="AQ944" s="22"/>
    </row>
    <row r="945">
      <c r="AO945" s="22"/>
      <c r="AP945" s="22"/>
      <c r="AQ945" s="22"/>
    </row>
    <row r="946">
      <c r="AO946" s="22"/>
      <c r="AP946" s="22"/>
      <c r="AQ946" s="22"/>
    </row>
    <row r="947">
      <c r="AO947" s="22"/>
      <c r="AP947" s="22"/>
      <c r="AQ947" s="22"/>
    </row>
    <row r="948">
      <c r="AO948" s="22"/>
      <c r="AP948" s="22"/>
      <c r="AQ948" s="22"/>
    </row>
    <row r="949">
      <c r="AO949" s="22"/>
      <c r="AP949" s="22"/>
      <c r="AQ949" s="22"/>
    </row>
    <row r="950">
      <c r="AO950" s="22"/>
      <c r="AP950" s="22"/>
      <c r="AQ950" s="22"/>
    </row>
    <row r="951">
      <c r="AO951" s="22"/>
      <c r="AP951" s="22"/>
      <c r="AQ951" s="22"/>
    </row>
    <row r="952">
      <c r="AO952" s="22"/>
      <c r="AP952" s="22"/>
      <c r="AQ952" s="22"/>
    </row>
    <row r="953">
      <c r="AO953" s="22"/>
      <c r="AP953" s="22"/>
      <c r="AQ953" s="22"/>
    </row>
    <row r="954">
      <c r="AO954" s="22"/>
      <c r="AP954" s="22"/>
      <c r="AQ954" s="22"/>
    </row>
    <row r="955">
      <c r="AO955" s="22"/>
      <c r="AP955" s="22"/>
      <c r="AQ955" s="22"/>
    </row>
    <row r="956">
      <c r="AO956" s="22"/>
      <c r="AP956" s="22"/>
      <c r="AQ956" s="22"/>
    </row>
    <row r="957">
      <c r="AO957" s="22"/>
      <c r="AP957" s="22"/>
      <c r="AQ957" s="22"/>
    </row>
    <row r="958">
      <c r="AO958" s="22"/>
      <c r="AP958" s="22"/>
      <c r="AQ958" s="22"/>
    </row>
    <row r="959">
      <c r="AO959" s="22"/>
      <c r="AP959" s="22"/>
      <c r="AQ959" s="22"/>
    </row>
    <row r="960">
      <c r="AO960" s="22"/>
      <c r="AP960" s="22"/>
      <c r="AQ960" s="22"/>
    </row>
    <row r="961">
      <c r="AO961" s="22"/>
      <c r="AP961" s="22"/>
      <c r="AQ961" s="22"/>
    </row>
    <row r="962">
      <c r="AO962" s="22"/>
      <c r="AP962" s="22"/>
      <c r="AQ962" s="22"/>
    </row>
    <row r="963">
      <c r="AO963" s="22"/>
      <c r="AP963" s="22"/>
      <c r="AQ963" s="22"/>
    </row>
    <row r="964">
      <c r="AO964" s="22"/>
      <c r="AP964" s="22"/>
      <c r="AQ964" s="22"/>
    </row>
    <row r="965">
      <c r="AO965" s="22"/>
      <c r="AP965" s="22"/>
      <c r="AQ965" s="22"/>
    </row>
    <row r="966">
      <c r="AO966" s="22"/>
      <c r="AP966" s="22"/>
      <c r="AQ966" s="22"/>
    </row>
    <row r="967">
      <c r="AO967" s="22"/>
      <c r="AP967" s="22"/>
      <c r="AQ967" s="22"/>
    </row>
    <row r="968">
      <c r="AO968" s="22"/>
      <c r="AP968" s="22"/>
      <c r="AQ968" s="22"/>
    </row>
    <row r="969">
      <c r="AO969" s="22"/>
      <c r="AP969" s="22"/>
      <c r="AQ969" s="22"/>
    </row>
    <row r="970">
      <c r="AO970" s="22"/>
      <c r="AP970" s="22"/>
      <c r="AQ970" s="22"/>
    </row>
    <row r="971">
      <c r="AO971" s="22"/>
      <c r="AP971" s="22"/>
      <c r="AQ971" s="22"/>
    </row>
    <row r="972">
      <c r="AO972" s="22"/>
      <c r="AP972" s="22"/>
      <c r="AQ972" s="22"/>
    </row>
    <row r="973">
      <c r="AO973" s="22"/>
      <c r="AP973" s="22"/>
      <c r="AQ973" s="22"/>
    </row>
    <row r="974">
      <c r="AO974" s="22"/>
      <c r="AP974" s="22"/>
      <c r="AQ974" s="22"/>
    </row>
    <row r="975">
      <c r="AO975" s="22"/>
      <c r="AP975" s="22"/>
      <c r="AQ975" s="22"/>
    </row>
    <row r="976">
      <c r="AO976" s="22"/>
      <c r="AP976" s="22"/>
      <c r="AQ976" s="22"/>
    </row>
    <row r="977">
      <c r="AO977" s="22"/>
      <c r="AP977" s="22"/>
      <c r="AQ977" s="22"/>
    </row>
    <row r="978">
      <c r="AO978" s="22"/>
      <c r="AP978" s="22"/>
      <c r="AQ978" s="22"/>
    </row>
    <row r="979">
      <c r="AO979" s="22"/>
      <c r="AP979" s="22"/>
      <c r="AQ979" s="22"/>
    </row>
    <row r="980">
      <c r="AO980" s="22"/>
      <c r="AP980" s="22"/>
      <c r="AQ980" s="22"/>
    </row>
    <row r="981">
      <c r="AO981" s="22"/>
      <c r="AP981" s="22"/>
      <c r="AQ981" s="22"/>
    </row>
    <row r="982">
      <c r="AO982" s="22"/>
      <c r="AP982" s="22"/>
      <c r="AQ982" s="22"/>
    </row>
    <row r="983">
      <c r="AO983" s="22"/>
      <c r="AP983" s="22"/>
      <c r="AQ983" s="22"/>
    </row>
    <row r="984">
      <c r="AO984" s="22"/>
      <c r="AP984" s="22"/>
      <c r="AQ984" s="22"/>
    </row>
    <row r="985">
      <c r="AO985" s="22"/>
      <c r="AP985" s="22"/>
      <c r="AQ985" s="22"/>
    </row>
    <row r="986">
      <c r="AO986" s="22"/>
      <c r="AP986" s="22"/>
      <c r="AQ986" s="22"/>
    </row>
    <row r="987">
      <c r="AO987" s="22"/>
      <c r="AP987" s="22"/>
      <c r="AQ987" s="22"/>
    </row>
    <row r="988">
      <c r="AO988" s="22"/>
      <c r="AP988" s="22"/>
      <c r="AQ988" s="22"/>
    </row>
    <row r="989">
      <c r="AO989" s="22"/>
      <c r="AP989" s="22"/>
      <c r="AQ989" s="22"/>
    </row>
    <row r="990">
      <c r="AO990" s="22"/>
      <c r="AP990" s="22"/>
      <c r="AQ990" s="22"/>
    </row>
    <row r="991">
      <c r="AO991" s="22"/>
      <c r="AP991" s="22"/>
      <c r="AQ991" s="22"/>
    </row>
    <row r="992">
      <c r="AO992" s="22"/>
      <c r="AP992" s="22"/>
      <c r="AQ992" s="22"/>
    </row>
    <row r="993">
      <c r="AO993" s="22"/>
      <c r="AP993" s="22"/>
      <c r="AQ993" s="22"/>
    </row>
    <row r="994">
      <c r="AO994" s="22"/>
      <c r="AP994" s="22"/>
      <c r="AQ994" s="22"/>
    </row>
    <row r="995">
      <c r="AO995" s="22"/>
      <c r="AP995" s="22"/>
      <c r="AQ995" s="22"/>
    </row>
    <row r="996">
      <c r="AO996" s="22"/>
      <c r="AP996" s="22"/>
      <c r="AQ996" s="22"/>
    </row>
    <row r="997">
      <c r="AO997" s="22"/>
      <c r="AP997" s="22"/>
      <c r="AQ997" s="22"/>
    </row>
    <row r="998">
      <c r="AO998" s="22"/>
      <c r="AP998" s="22"/>
      <c r="AQ998" s="22"/>
    </row>
    <row r="999">
      <c r="AO999" s="22"/>
      <c r="AP999" s="22"/>
      <c r="AQ999" s="22"/>
    </row>
    <row r="1000">
      <c r="AO1000" s="22"/>
      <c r="AP1000" s="22"/>
      <c r="AQ1000" s="22"/>
    </row>
  </sheetData>
  <mergeCells count="3">
    <mergeCell ref="A1:G1"/>
    <mergeCell ref="H1:W1"/>
    <mergeCell ref="Y1:A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</cols>
  <sheetData>
    <row r="1">
      <c r="C1" s="10" t="s">
        <v>411</v>
      </c>
      <c r="I1" s="16"/>
      <c r="J1" s="10" t="s">
        <v>412</v>
      </c>
      <c r="L1" s="16"/>
      <c r="M1" s="10" t="s">
        <v>413</v>
      </c>
      <c r="O1" s="16"/>
      <c r="P1" s="10" t="s">
        <v>414</v>
      </c>
    </row>
    <row r="2">
      <c r="A2" s="10" t="s">
        <v>415</v>
      </c>
      <c r="B2" s="10" t="s">
        <v>1</v>
      </c>
      <c r="C2" s="10" t="s">
        <v>366</v>
      </c>
      <c r="D2" s="10" t="s">
        <v>367</v>
      </c>
      <c r="E2" s="10" t="s">
        <v>368</v>
      </c>
      <c r="F2" s="10" t="s">
        <v>369</v>
      </c>
      <c r="G2" s="10" t="s">
        <v>370</v>
      </c>
      <c r="H2" s="10" t="s">
        <v>371</v>
      </c>
      <c r="I2" s="16"/>
      <c r="J2" s="10" t="s">
        <v>367</v>
      </c>
      <c r="K2" s="10" t="s">
        <v>368</v>
      </c>
      <c r="L2" s="16"/>
      <c r="M2" s="10" t="s">
        <v>367</v>
      </c>
      <c r="N2" s="10" t="s">
        <v>368</v>
      </c>
      <c r="O2" s="16"/>
      <c r="P2" s="10" t="s">
        <v>367</v>
      </c>
      <c r="Q2" s="10" t="s">
        <v>368</v>
      </c>
    </row>
    <row r="3">
      <c r="A3" s="10">
        <v>1.0</v>
      </c>
      <c r="B3" s="19" t="s">
        <v>21</v>
      </c>
      <c r="C3" s="14">
        <v>29.0</v>
      </c>
      <c r="D3" s="14">
        <v>24.0</v>
      </c>
      <c r="E3" s="14">
        <v>5.0</v>
      </c>
      <c r="F3" s="14">
        <v>0.828</v>
      </c>
      <c r="G3" s="14">
        <v>6.22</v>
      </c>
      <c r="H3" s="14">
        <v>-6.42</v>
      </c>
      <c r="I3" s="20"/>
      <c r="J3" s="14">
        <v>13.0</v>
      </c>
      <c r="K3" s="14">
        <v>2.0</v>
      </c>
      <c r="L3" s="20"/>
      <c r="M3" s="14">
        <v>13.0</v>
      </c>
      <c r="N3" s="14">
        <v>0.0</v>
      </c>
      <c r="O3" s="20"/>
      <c r="P3" s="14">
        <v>5.0</v>
      </c>
      <c r="Q3" s="14">
        <v>4.0</v>
      </c>
    </row>
    <row r="4">
      <c r="A4" s="10">
        <v>2.0</v>
      </c>
      <c r="B4" s="19" t="s">
        <v>297</v>
      </c>
      <c r="C4" s="14">
        <v>25.0</v>
      </c>
      <c r="D4" s="14">
        <v>5.0</v>
      </c>
      <c r="E4" s="14">
        <v>20.0</v>
      </c>
      <c r="F4" s="14">
        <v>0.2</v>
      </c>
      <c r="G4" s="14">
        <v>-12.88</v>
      </c>
      <c r="H4" s="14">
        <v>0.33</v>
      </c>
      <c r="I4" s="20"/>
      <c r="J4" s="14">
        <v>3.0</v>
      </c>
      <c r="K4" s="14">
        <v>17.0</v>
      </c>
      <c r="L4" s="20"/>
      <c r="M4" s="14">
        <v>3.0</v>
      </c>
      <c r="N4" s="14">
        <v>8.0</v>
      </c>
      <c r="O4" s="20"/>
      <c r="P4" s="14">
        <v>1.0</v>
      </c>
      <c r="Q4" s="14">
        <v>10.0</v>
      </c>
    </row>
    <row r="5">
      <c r="A5" s="10">
        <v>3.0</v>
      </c>
      <c r="B5" s="19" t="s">
        <v>109</v>
      </c>
      <c r="C5" s="14">
        <v>23.0</v>
      </c>
      <c r="D5" s="14">
        <v>15.0</v>
      </c>
      <c r="E5" s="14">
        <v>8.0</v>
      </c>
      <c r="F5" s="14">
        <v>0.652</v>
      </c>
      <c r="G5" s="14">
        <v>2.04</v>
      </c>
      <c r="H5" s="14">
        <v>-1.78</v>
      </c>
      <c r="I5" s="20"/>
      <c r="J5" s="14">
        <v>12.0</v>
      </c>
      <c r="K5" s="14">
        <v>6.0</v>
      </c>
      <c r="L5" s="20"/>
      <c r="M5" s="14">
        <v>9.0</v>
      </c>
      <c r="N5" s="14">
        <v>1.0</v>
      </c>
      <c r="O5" s="20"/>
      <c r="P5" s="14">
        <v>5.0</v>
      </c>
      <c r="Q5" s="14">
        <v>5.0</v>
      </c>
    </row>
    <row r="6">
      <c r="A6" s="10">
        <v>4.0</v>
      </c>
      <c r="B6" s="19" t="s">
        <v>242</v>
      </c>
      <c r="C6" s="14">
        <v>15.0</v>
      </c>
      <c r="D6" s="14">
        <v>6.0</v>
      </c>
      <c r="E6" s="14">
        <v>9.0</v>
      </c>
      <c r="F6" s="14">
        <v>0.4</v>
      </c>
      <c r="G6" s="14">
        <v>-18.81</v>
      </c>
      <c r="H6" s="14">
        <v>-14.94</v>
      </c>
      <c r="I6" s="20"/>
      <c r="J6" s="14">
        <v>4.0</v>
      </c>
      <c r="K6" s="14">
        <v>9.0</v>
      </c>
      <c r="L6" s="20"/>
      <c r="M6" s="14">
        <v>5.0</v>
      </c>
      <c r="N6" s="14">
        <v>2.0</v>
      </c>
      <c r="O6" s="20"/>
      <c r="P6" s="14">
        <v>1.0</v>
      </c>
      <c r="Q6" s="14">
        <v>7.0</v>
      </c>
    </row>
    <row r="7">
      <c r="A7" s="10">
        <v>5.0</v>
      </c>
      <c r="B7" s="19" t="s">
        <v>80</v>
      </c>
      <c r="C7" s="14">
        <v>29.0</v>
      </c>
      <c r="D7" s="14">
        <v>22.0</v>
      </c>
      <c r="E7" s="14">
        <v>7.0</v>
      </c>
      <c r="F7" s="14">
        <v>0.759</v>
      </c>
      <c r="G7" s="14">
        <v>6.06</v>
      </c>
      <c r="H7" s="14">
        <v>-3.57</v>
      </c>
      <c r="I7" s="20"/>
      <c r="J7" s="14">
        <v>13.0</v>
      </c>
      <c r="K7" s="14">
        <v>5.0</v>
      </c>
      <c r="L7" s="20"/>
      <c r="M7" s="14">
        <v>15.0</v>
      </c>
      <c r="N7" s="14">
        <v>2.0</v>
      </c>
      <c r="O7" s="20"/>
      <c r="P7" s="14">
        <v>6.0</v>
      </c>
      <c r="Q7" s="14">
        <v>4.0</v>
      </c>
    </row>
    <row r="8">
      <c r="A8" s="10">
        <v>6.0</v>
      </c>
      <c r="B8" s="19" t="s">
        <v>331</v>
      </c>
      <c r="C8" s="14">
        <v>18.0</v>
      </c>
      <c r="D8" s="14">
        <v>4.0</v>
      </c>
      <c r="E8" s="14">
        <v>14.0</v>
      </c>
      <c r="F8" s="14">
        <v>0.222</v>
      </c>
      <c r="G8" s="14">
        <v>-24.28</v>
      </c>
      <c r="H8" s="14">
        <v>-16.95</v>
      </c>
      <c r="I8" s="20"/>
      <c r="J8" s="14">
        <v>4.0</v>
      </c>
      <c r="K8" s="14">
        <v>14.0</v>
      </c>
      <c r="L8" s="20"/>
      <c r="M8" s="14">
        <v>3.0</v>
      </c>
      <c r="N8" s="14">
        <v>6.0</v>
      </c>
      <c r="O8" s="20"/>
      <c r="P8" s="14">
        <v>1.0</v>
      </c>
      <c r="Q8" s="14">
        <v>8.0</v>
      </c>
    </row>
    <row r="9">
      <c r="A9" s="10">
        <v>7.0</v>
      </c>
      <c r="B9" s="19" t="s">
        <v>40</v>
      </c>
      <c r="C9" s="14">
        <v>32.0</v>
      </c>
      <c r="D9" s="14">
        <v>26.0</v>
      </c>
      <c r="E9" s="14">
        <v>6.0</v>
      </c>
      <c r="F9" s="14">
        <v>0.813</v>
      </c>
      <c r="G9" s="14">
        <v>20.16</v>
      </c>
      <c r="H9" s="14">
        <v>9.98</v>
      </c>
      <c r="I9" s="20"/>
      <c r="J9" s="14">
        <v>16.0</v>
      </c>
      <c r="K9" s="14">
        <v>2.0</v>
      </c>
      <c r="L9" s="20"/>
      <c r="M9" s="14">
        <v>12.0</v>
      </c>
      <c r="N9" s="14">
        <v>1.0</v>
      </c>
      <c r="O9" s="20"/>
      <c r="P9" s="14">
        <v>7.0</v>
      </c>
      <c r="Q9" s="14">
        <v>3.0</v>
      </c>
    </row>
    <row r="10">
      <c r="A10" s="10">
        <v>8.0</v>
      </c>
      <c r="B10" s="19" t="s">
        <v>204</v>
      </c>
      <c r="C10" s="14">
        <v>16.0</v>
      </c>
      <c r="D10" s="14">
        <v>7.0</v>
      </c>
      <c r="E10" s="14">
        <v>9.0</v>
      </c>
      <c r="F10" s="14">
        <v>0.438</v>
      </c>
      <c r="G10" s="14">
        <v>-4.37</v>
      </c>
      <c r="H10" s="14">
        <v>-5.05</v>
      </c>
      <c r="I10" s="20"/>
      <c r="J10" s="14">
        <v>6.0</v>
      </c>
      <c r="K10" s="14">
        <v>6.0</v>
      </c>
      <c r="L10" s="20"/>
      <c r="M10" s="14">
        <v>4.0</v>
      </c>
      <c r="N10" s="14">
        <v>5.0</v>
      </c>
      <c r="O10" s="20"/>
      <c r="P10" s="14">
        <v>2.0</v>
      </c>
      <c r="Q10" s="14">
        <v>4.0</v>
      </c>
    </row>
    <row r="11">
      <c r="A11" s="10">
        <v>9.0</v>
      </c>
      <c r="B11" s="19" t="s">
        <v>352</v>
      </c>
      <c r="C11" s="14">
        <v>19.0</v>
      </c>
      <c r="D11" s="14">
        <v>6.0</v>
      </c>
      <c r="E11" s="14">
        <v>13.0</v>
      </c>
      <c r="F11" s="14">
        <v>0.316</v>
      </c>
      <c r="G11" s="14">
        <v>-19.62</v>
      </c>
      <c r="H11" s="14">
        <v>-10.1</v>
      </c>
      <c r="I11" s="20"/>
      <c r="J11" s="14">
        <v>6.0</v>
      </c>
      <c r="K11" s="14">
        <v>7.0</v>
      </c>
      <c r="L11" s="20"/>
      <c r="M11" s="14">
        <v>4.0</v>
      </c>
      <c r="N11" s="14">
        <v>3.0</v>
      </c>
      <c r="O11" s="20"/>
      <c r="P11" s="14">
        <v>2.0</v>
      </c>
      <c r="Q11" s="14">
        <v>9.0</v>
      </c>
    </row>
    <row r="12">
      <c r="A12" s="10">
        <v>10.0</v>
      </c>
      <c r="B12" s="19" t="s">
        <v>152</v>
      </c>
      <c r="C12" s="14">
        <v>10.0</v>
      </c>
      <c r="D12" s="14">
        <v>4.0</v>
      </c>
      <c r="E12" s="14">
        <v>6.0</v>
      </c>
      <c r="F12" s="14">
        <v>0.4</v>
      </c>
      <c r="G12" s="14">
        <v>-6.09</v>
      </c>
      <c r="H12" s="14">
        <v>-1.59</v>
      </c>
      <c r="I12" s="20"/>
      <c r="J12" s="14">
        <v>4.0</v>
      </c>
      <c r="K12" s="14">
        <v>5.0</v>
      </c>
      <c r="L12" s="20"/>
      <c r="M12" s="14">
        <v>2.0</v>
      </c>
      <c r="N12" s="14">
        <v>2.0</v>
      </c>
      <c r="O12" s="20"/>
      <c r="P12" s="14">
        <v>2.0</v>
      </c>
      <c r="Q12" s="14">
        <v>4.0</v>
      </c>
    </row>
    <row r="13">
      <c r="A13" s="10">
        <v>11.0</v>
      </c>
      <c r="B13" s="19" t="s">
        <v>172</v>
      </c>
      <c r="C13" s="14">
        <v>29.0</v>
      </c>
      <c r="D13" s="14">
        <v>17.0</v>
      </c>
      <c r="E13" s="14">
        <v>12.0</v>
      </c>
      <c r="F13" s="14">
        <v>0.586</v>
      </c>
      <c r="G13" s="14">
        <v>-5.41</v>
      </c>
      <c r="H13" s="14">
        <v>-5.29</v>
      </c>
      <c r="I13" s="20"/>
      <c r="J13" s="14">
        <v>7.0</v>
      </c>
      <c r="K13" s="14">
        <v>8.0</v>
      </c>
      <c r="L13" s="20"/>
      <c r="M13" s="14">
        <v>9.0</v>
      </c>
      <c r="N13" s="14">
        <v>4.0</v>
      </c>
      <c r="O13" s="20"/>
      <c r="P13" s="14">
        <v>4.0</v>
      </c>
      <c r="Q13" s="14">
        <v>7.0</v>
      </c>
    </row>
    <row r="14">
      <c r="A14" s="10">
        <v>12.0</v>
      </c>
      <c r="B14" s="19" t="s">
        <v>260</v>
      </c>
      <c r="C14" s="14">
        <v>25.0</v>
      </c>
      <c r="D14" s="14">
        <v>11.0</v>
      </c>
      <c r="E14" s="14">
        <v>14.0</v>
      </c>
      <c r="F14" s="14">
        <v>0.44</v>
      </c>
      <c r="G14" s="14">
        <v>7.09</v>
      </c>
      <c r="H14" s="14">
        <v>9.85</v>
      </c>
      <c r="I14" s="20"/>
      <c r="J14" s="14">
        <v>7.0</v>
      </c>
      <c r="K14" s="14">
        <v>10.0</v>
      </c>
      <c r="L14" s="20"/>
      <c r="M14" s="14">
        <v>7.0</v>
      </c>
      <c r="N14" s="14">
        <v>6.0</v>
      </c>
      <c r="O14" s="20"/>
      <c r="P14" s="14">
        <v>2.0</v>
      </c>
      <c r="Q14" s="14">
        <v>6.0</v>
      </c>
    </row>
    <row r="15">
      <c r="A15" s="10">
        <v>13.0</v>
      </c>
      <c r="B15" s="19" t="s">
        <v>167</v>
      </c>
      <c r="C15" s="14">
        <v>26.0</v>
      </c>
      <c r="D15" s="14">
        <v>17.0</v>
      </c>
      <c r="E15" s="14">
        <v>9.0</v>
      </c>
      <c r="F15" s="14">
        <v>0.654</v>
      </c>
      <c r="G15" s="14">
        <v>14.59</v>
      </c>
      <c r="H15" s="14">
        <v>7.74</v>
      </c>
      <c r="I15" s="20"/>
      <c r="J15" s="14">
        <v>11.0</v>
      </c>
      <c r="K15" s="14">
        <v>9.0</v>
      </c>
      <c r="L15" s="20"/>
      <c r="M15" s="14">
        <v>12.0</v>
      </c>
      <c r="N15" s="14">
        <v>4.0</v>
      </c>
      <c r="O15" s="20"/>
      <c r="P15" s="14">
        <v>5.0</v>
      </c>
      <c r="Q15" s="14">
        <v>5.0</v>
      </c>
    </row>
    <row r="16">
      <c r="A16" s="10">
        <v>14.0</v>
      </c>
      <c r="B16" s="19" t="s">
        <v>200</v>
      </c>
      <c r="C16" s="14">
        <v>26.0</v>
      </c>
      <c r="D16" s="14">
        <v>11.0</v>
      </c>
      <c r="E16" s="14">
        <v>15.0</v>
      </c>
      <c r="F16" s="14">
        <v>0.423</v>
      </c>
      <c r="G16" s="14">
        <v>-6.24</v>
      </c>
      <c r="H16" s="14">
        <v>-5.28</v>
      </c>
      <c r="I16" s="20"/>
      <c r="J16" s="14">
        <v>7.0</v>
      </c>
      <c r="K16" s="14">
        <v>11.0</v>
      </c>
      <c r="L16" s="20"/>
      <c r="M16" s="14">
        <v>7.0</v>
      </c>
      <c r="N16" s="14">
        <v>4.0</v>
      </c>
      <c r="O16" s="20"/>
      <c r="P16" s="14">
        <v>2.0</v>
      </c>
      <c r="Q16" s="14">
        <v>8.0</v>
      </c>
    </row>
    <row r="17">
      <c r="A17" s="10">
        <v>15.0</v>
      </c>
      <c r="B17" s="19" t="s">
        <v>357</v>
      </c>
      <c r="C17" s="14">
        <v>25.0</v>
      </c>
      <c r="D17" s="14">
        <v>4.0</v>
      </c>
      <c r="E17" s="14">
        <v>21.0</v>
      </c>
      <c r="F17" s="14">
        <v>0.16</v>
      </c>
      <c r="G17" s="14">
        <v>-22.72</v>
      </c>
      <c r="H17" s="14">
        <v>-7.84</v>
      </c>
      <c r="I17" s="20"/>
      <c r="J17" s="14">
        <v>3.0</v>
      </c>
      <c r="K17" s="14">
        <v>12.0</v>
      </c>
      <c r="L17" s="20"/>
      <c r="M17" s="14">
        <v>2.0</v>
      </c>
      <c r="N17" s="14">
        <v>3.0</v>
      </c>
      <c r="O17" s="20"/>
      <c r="P17" s="14">
        <v>2.0</v>
      </c>
      <c r="Q17" s="14">
        <v>17.0</v>
      </c>
    </row>
    <row r="18">
      <c r="A18" s="10">
        <v>16.0</v>
      </c>
      <c r="B18" s="19" t="s">
        <v>144</v>
      </c>
      <c r="C18" s="14">
        <v>24.0</v>
      </c>
      <c r="D18" s="14">
        <v>11.0</v>
      </c>
      <c r="E18" s="14">
        <v>13.0</v>
      </c>
      <c r="F18" s="14">
        <v>0.458</v>
      </c>
      <c r="G18" s="14">
        <v>-7.86</v>
      </c>
      <c r="H18" s="14">
        <v>-5.76</v>
      </c>
      <c r="I18" s="20"/>
      <c r="J18" s="14">
        <v>7.0</v>
      </c>
      <c r="K18" s="14">
        <v>8.0</v>
      </c>
      <c r="L18" s="20"/>
      <c r="M18" s="14">
        <v>9.0</v>
      </c>
      <c r="N18" s="14">
        <v>3.0</v>
      </c>
      <c r="O18" s="20"/>
      <c r="P18" s="14">
        <v>1.0</v>
      </c>
      <c r="Q18" s="14">
        <v>9.0</v>
      </c>
    </row>
    <row r="19">
      <c r="A19" s="10">
        <v>17.0</v>
      </c>
      <c r="B19" s="19" t="s">
        <v>70</v>
      </c>
      <c r="C19" s="14">
        <v>30.0</v>
      </c>
      <c r="D19" s="14">
        <v>24.0</v>
      </c>
      <c r="E19" s="14">
        <v>6.0</v>
      </c>
      <c r="F19" s="14">
        <v>0.8</v>
      </c>
      <c r="G19" s="14">
        <v>18.45</v>
      </c>
      <c r="H19" s="14">
        <v>6.88</v>
      </c>
      <c r="I19" s="20"/>
      <c r="J19" s="14">
        <v>13.0</v>
      </c>
      <c r="K19" s="14">
        <v>4.0</v>
      </c>
      <c r="L19" s="20"/>
      <c r="M19" s="14">
        <v>16.0</v>
      </c>
      <c r="N19" s="14">
        <v>1.0</v>
      </c>
      <c r="O19" s="20"/>
      <c r="P19" s="14">
        <v>5.0</v>
      </c>
      <c r="Q19" s="14">
        <v>4.0</v>
      </c>
    </row>
    <row r="20">
      <c r="A20" s="10">
        <v>18.0</v>
      </c>
      <c r="B20" s="19" t="s">
        <v>214</v>
      </c>
      <c r="C20" s="14">
        <v>22.0</v>
      </c>
      <c r="D20" s="14">
        <v>12.0</v>
      </c>
      <c r="E20" s="14">
        <v>10.0</v>
      </c>
      <c r="F20" s="14">
        <v>0.545</v>
      </c>
      <c r="G20" s="14">
        <v>0.31</v>
      </c>
      <c r="H20" s="14">
        <v>0.88</v>
      </c>
      <c r="I20" s="20"/>
      <c r="J20" s="14">
        <v>7.0</v>
      </c>
      <c r="K20" s="14">
        <v>7.0</v>
      </c>
      <c r="L20" s="20"/>
      <c r="M20" s="14">
        <v>5.0</v>
      </c>
      <c r="N20" s="14">
        <v>5.0</v>
      </c>
      <c r="O20" s="20"/>
      <c r="P20" s="14">
        <v>5.0</v>
      </c>
      <c r="Q20" s="14">
        <v>3.0</v>
      </c>
    </row>
    <row r="21">
      <c r="A21" s="10">
        <v>19.0</v>
      </c>
      <c r="B21" s="19" t="s">
        <v>146</v>
      </c>
      <c r="C21" s="14">
        <v>27.0</v>
      </c>
      <c r="D21" s="14">
        <v>13.0</v>
      </c>
      <c r="E21" s="14">
        <v>14.0</v>
      </c>
      <c r="F21" s="14">
        <v>0.481</v>
      </c>
      <c r="G21" s="14">
        <v>10.15</v>
      </c>
      <c r="H21" s="14">
        <v>9.41</v>
      </c>
      <c r="I21" s="20"/>
      <c r="J21" s="14">
        <v>7.0</v>
      </c>
      <c r="K21" s="14">
        <v>11.0</v>
      </c>
      <c r="L21" s="20"/>
      <c r="M21" s="14">
        <v>8.0</v>
      </c>
      <c r="N21" s="14">
        <v>5.0</v>
      </c>
      <c r="O21" s="20"/>
      <c r="P21" s="14">
        <v>3.0</v>
      </c>
      <c r="Q21" s="14">
        <v>8.0</v>
      </c>
    </row>
    <row r="22">
      <c r="A22" s="10">
        <v>20.0</v>
      </c>
      <c r="B22" s="19" t="s">
        <v>134</v>
      </c>
      <c r="C22" s="14">
        <v>27.0</v>
      </c>
      <c r="D22" s="14">
        <v>14.0</v>
      </c>
      <c r="E22" s="14">
        <v>13.0</v>
      </c>
      <c r="F22" s="14">
        <v>0.519</v>
      </c>
      <c r="G22" s="14">
        <v>-6.48</v>
      </c>
      <c r="H22" s="14">
        <v>-8.04</v>
      </c>
      <c r="I22" s="20"/>
      <c r="J22" s="14">
        <v>10.0</v>
      </c>
      <c r="K22" s="14">
        <v>10.0</v>
      </c>
      <c r="L22" s="20"/>
      <c r="M22" s="14">
        <v>8.0</v>
      </c>
      <c r="N22" s="14">
        <v>5.0</v>
      </c>
      <c r="O22" s="20"/>
      <c r="P22" s="14">
        <v>4.0</v>
      </c>
      <c r="Q22" s="14">
        <v>6.0</v>
      </c>
    </row>
    <row r="23">
      <c r="A23" s="10">
        <v>21.0</v>
      </c>
      <c r="B23" s="19" t="s">
        <v>129</v>
      </c>
      <c r="C23" s="14">
        <v>23.0</v>
      </c>
      <c r="D23" s="14">
        <v>10.0</v>
      </c>
      <c r="E23" s="14">
        <v>13.0</v>
      </c>
      <c r="F23" s="14">
        <v>0.435</v>
      </c>
      <c r="G23" s="14">
        <v>-1.78</v>
      </c>
      <c r="H23" s="14">
        <v>-1.04</v>
      </c>
      <c r="I23" s="20"/>
      <c r="J23" s="14">
        <v>8.0</v>
      </c>
      <c r="K23" s="14">
        <v>9.0</v>
      </c>
      <c r="L23" s="20"/>
      <c r="M23" s="14">
        <v>7.0</v>
      </c>
      <c r="N23" s="14">
        <v>4.0</v>
      </c>
      <c r="O23" s="20"/>
      <c r="P23" s="14">
        <v>3.0</v>
      </c>
      <c r="Q23" s="14">
        <v>8.0</v>
      </c>
    </row>
    <row r="24">
      <c r="A24" s="10">
        <v>22.0</v>
      </c>
      <c r="B24" s="19" t="s">
        <v>23</v>
      </c>
      <c r="C24" s="14">
        <v>26.0</v>
      </c>
      <c r="D24" s="14">
        <v>24.0</v>
      </c>
      <c r="E24" s="14">
        <v>2.0</v>
      </c>
      <c r="F24" s="14">
        <v>0.923</v>
      </c>
      <c r="G24" s="14">
        <v>23.13</v>
      </c>
      <c r="H24" s="14">
        <v>5.13</v>
      </c>
      <c r="I24" s="20"/>
      <c r="J24" s="14">
        <v>13.0</v>
      </c>
      <c r="K24" s="14">
        <v>1.0</v>
      </c>
      <c r="L24" s="20"/>
      <c r="M24" s="14">
        <v>11.0</v>
      </c>
      <c r="N24" s="14">
        <v>0.0</v>
      </c>
      <c r="O24" s="20"/>
      <c r="P24" s="14">
        <v>7.0</v>
      </c>
      <c r="Q24" s="14">
        <v>1.0</v>
      </c>
    </row>
    <row r="25">
      <c r="A25" s="10">
        <v>23.0</v>
      </c>
      <c r="B25" s="19" t="s">
        <v>57</v>
      </c>
      <c r="C25" s="14">
        <v>21.0</v>
      </c>
      <c r="D25" s="14">
        <v>14.0</v>
      </c>
      <c r="E25" s="14">
        <v>7.0</v>
      </c>
      <c r="F25" s="14">
        <v>0.667</v>
      </c>
      <c r="G25" s="14">
        <v>-1.27</v>
      </c>
      <c r="H25" s="14">
        <v>-5.85</v>
      </c>
      <c r="I25" s="20"/>
      <c r="J25" s="14">
        <v>10.0</v>
      </c>
      <c r="K25" s="14">
        <v>3.0</v>
      </c>
      <c r="L25" s="20"/>
      <c r="M25" s="14">
        <v>6.0</v>
      </c>
      <c r="N25" s="14">
        <v>4.0</v>
      </c>
      <c r="O25" s="20"/>
      <c r="P25" s="14">
        <v>7.0</v>
      </c>
      <c r="Q25" s="14">
        <v>2.0</v>
      </c>
    </row>
    <row r="26">
      <c r="A26" s="10">
        <v>24.0</v>
      </c>
      <c r="B26" s="19" t="s">
        <v>27</v>
      </c>
      <c r="C26" s="14">
        <v>30.0</v>
      </c>
      <c r="D26" s="14">
        <v>26.0</v>
      </c>
      <c r="E26" s="14">
        <v>4.0</v>
      </c>
      <c r="F26" s="14">
        <v>0.867</v>
      </c>
      <c r="G26" s="14">
        <v>3.67</v>
      </c>
      <c r="H26" s="14">
        <v>-8.51</v>
      </c>
      <c r="I26" s="20"/>
      <c r="J26" s="14">
        <v>18.0</v>
      </c>
      <c r="K26" s="14">
        <v>2.0</v>
      </c>
      <c r="L26" s="20"/>
      <c r="M26" s="14">
        <v>11.0</v>
      </c>
      <c r="N26" s="14">
        <v>1.0</v>
      </c>
      <c r="O26" s="20"/>
      <c r="P26" s="14">
        <v>10.0</v>
      </c>
      <c r="Q26" s="14">
        <v>2.0</v>
      </c>
    </row>
    <row r="27">
      <c r="A27" s="10">
        <v>25.0</v>
      </c>
      <c r="B27" s="19" t="s">
        <v>326</v>
      </c>
      <c r="C27" s="14">
        <v>18.0</v>
      </c>
      <c r="D27" s="14">
        <v>4.0</v>
      </c>
      <c r="E27" s="14">
        <v>14.0</v>
      </c>
      <c r="F27" s="14">
        <v>0.222</v>
      </c>
      <c r="G27" s="14">
        <v>-12.08</v>
      </c>
      <c r="H27" s="14">
        <v>-5.19</v>
      </c>
      <c r="I27" s="20"/>
      <c r="J27" s="14">
        <v>4.0</v>
      </c>
      <c r="K27" s="14">
        <v>10.0</v>
      </c>
      <c r="L27" s="20"/>
      <c r="M27" s="14">
        <v>1.0</v>
      </c>
      <c r="N27" s="14">
        <v>9.0</v>
      </c>
      <c r="O27" s="20"/>
      <c r="P27" s="14">
        <v>3.0</v>
      </c>
      <c r="Q27" s="14">
        <v>5.0</v>
      </c>
    </row>
    <row r="28">
      <c r="A28" s="10">
        <v>26.0</v>
      </c>
      <c r="B28" s="19" t="s">
        <v>90</v>
      </c>
      <c r="C28" s="14">
        <v>27.0</v>
      </c>
      <c r="D28" s="14">
        <v>19.0</v>
      </c>
      <c r="E28" s="14">
        <v>8.0</v>
      </c>
      <c r="F28" s="14">
        <v>0.704</v>
      </c>
      <c r="G28" s="14">
        <v>9.81</v>
      </c>
      <c r="H28" s="14">
        <v>1.35</v>
      </c>
      <c r="I28" s="20"/>
      <c r="J28" s="14">
        <v>14.0</v>
      </c>
      <c r="K28" s="14">
        <v>6.0</v>
      </c>
      <c r="L28" s="20"/>
      <c r="M28" s="14">
        <v>11.0</v>
      </c>
      <c r="N28" s="14">
        <v>1.0</v>
      </c>
      <c r="O28" s="20"/>
      <c r="P28" s="14">
        <v>6.0</v>
      </c>
      <c r="Q28" s="14">
        <v>6.0</v>
      </c>
    </row>
    <row r="29">
      <c r="A29" s="10">
        <v>27.0</v>
      </c>
      <c r="B29" s="19" t="s">
        <v>341</v>
      </c>
      <c r="C29" s="14">
        <v>20.0</v>
      </c>
      <c r="D29" s="14">
        <v>4.0</v>
      </c>
      <c r="E29" s="14">
        <v>16.0</v>
      </c>
      <c r="F29" s="14">
        <v>0.2</v>
      </c>
      <c r="G29" s="14">
        <v>1.22</v>
      </c>
      <c r="H29" s="14">
        <v>9.37</v>
      </c>
      <c r="I29" s="20"/>
      <c r="J29" s="14">
        <v>2.0</v>
      </c>
      <c r="K29" s="14">
        <v>11.0</v>
      </c>
      <c r="L29" s="20"/>
      <c r="M29" s="14">
        <v>3.0</v>
      </c>
      <c r="N29" s="14">
        <v>5.0</v>
      </c>
      <c r="O29" s="20"/>
      <c r="P29" s="14">
        <v>0.0</v>
      </c>
      <c r="Q29" s="14">
        <v>7.0</v>
      </c>
    </row>
    <row r="30">
      <c r="A30" s="10">
        <v>28.0</v>
      </c>
      <c r="B30" s="19" t="s">
        <v>312</v>
      </c>
      <c r="C30" s="14">
        <v>18.0</v>
      </c>
      <c r="D30" s="14">
        <v>7.0</v>
      </c>
      <c r="E30" s="14">
        <v>11.0</v>
      </c>
      <c r="F30" s="14">
        <v>0.389</v>
      </c>
      <c r="G30" s="14">
        <v>-3.46</v>
      </c>
      <c r="H30" s="14">
        <v>1.1</v>
      </c>
      <c r="I30" s="20"/>
      <c r="J30" s="14">
        <v>6.0</v>
      </c>
      <c r="K30" s="14">
        <v>10.0</v>
      </c>
      <c r="L30" s="20"/>
      <c r="M30" s="14">
        <v>2.0</v>
      </c>
      <c r="N30" s="14">
        <v>6.0</v>
      </c>
      <c r="O30" s="20"/>
      <c r="P30" s="14">
        <v>5.0</v>
      </c>
      <c r="Q30" s="14">
        <v>5.0</v>
      </c>
    </row>
    <row r="31">
      <c r="A31" s="10">
        <v>29.0</v>
      </c>
      <c r="B31" s="19" t="s">
        <v>251</v>
      </c>
      <c r="C31" s="14">
        <v>26.0</v>
      </c>
      <c r="D31" s="14">
        <v>14.0</v>
      </c>
      <c r="E31" s="14">
        <v>12.0</v>
      </c>
      <c r="F31" s="14">
        <v>0.538</v>
      </c>
      <c r="G31" s="14">
        <v>0.02</v>
      </c>
      <c r="H31" s="14">
        <v>-2.18</v>
      </c>
      <c r="I31" s="20"/>
      <c r="J31" s="14">
        <v>10.0</v>
      </c>
      <c r="K31" s="14">
        <v>8.0</v>
      </c>
      <c r="L31" s="20"/>
      <c r="M31" s="14">
        <v>4.0</v>
      </c>
      <c r="N31" s="14">
        <v>7.0</v>
      </c>
      <c r="O31" s="20"/>
      <c r="P31" s="14">
        <v>10.0</v>
      </c>
      <c r="Q31" s="14">
        <v>3.0</v>
      </c>
    </row>
    <row r="32">
      <c r="A32" s="10">
        <v>30.0</v>
      </c>
      <c r="B32" s="19" t="s">
        <v>162</v>
      </c>
      <c r="C32" s="14">
        <v>28.0</v>
      </c>
      <c r="D32" s="14">
        <v>12.0</v>
      </c>
      <c r="E32" s="14">
        <v>16.0</v>
      </c>
      <c r="F32" s="14">
        <v>0.429</v>
      </c>
      <c r="G32" s="14">
        <v>0.56</v>
      </c>
      <c r="H32" s="14">
        <v>1.4</v>
      </c>
      <c r="I32" s="20"/>
      <c r="J32" s="14">
        <v>6.0</v>
      </c>
      <c r="K32" s="14">
        <v>12.0</v>
      </c>
      <c r="L32" s="20"/>
      <c r="M32" s="14">
        <v>8.0</v>
      </c>
      <c r="N32" s="14">
        <v>6.0</v>
      </c>
      <c r="O32" s="20"/>
      <c r="P32" s="14">
        <v>2.0</v>
      </c>
      <c r="Q32" s="14">
        <v>9.0</v>
      </c>
    </row>
    <row r="33">
      <c r="A33" s="10">
        <v>31.0</v>
      </c>
      <c r="B33" s="19" t="s">
        <v>48</v>
      </c>
      <c r="C33" s="14">
        <v>27.0</v>
      </c>
      <c r="D33" s="14">
        <v>20.0</v>
      </c>
      <c r="E33" s="14">
        <v>7.0</v>
      </c>
      <c r="F33" s="14">
        <v>0.741</v>
      </c>
      <c r="G33" s="14">
        <v>14.91</v>
      </c>
      <c r="H33" s="14">
        <v>6.95</v>
      </c>
      <c r="I33" s="20"/>
      <c r="J33" s="14">
        <v>10.0</v>
      </c>
      <c r="K33" s="14">
        <v>3.0</v>
      </c>
      <c r="L33" s="20"/>
      <c r="M33" s="14">
        <v>11.0</v>
      </c>
      <c r="N33" s="14">
        <v>2.0</v>
      </c>
      <c r="O33" s="20"/>
      <c r="P33" s="14">
        <v>7.0</v>
      </c>
      <c r="Q33" s="14">
        <v>2.0</v>
      </c>
    </row>
    <row r="34">
      <c r="A34" s="10">
        <v>32.0</v>
      </c>
      <c r="B34" s="19" t="s">
        <v>416</v>
      </c>
      <c r="C34" s="14">
        <v>0.0</v>
      </c>
      <c r="D34" s="14">
        <v>0.0</v>
      </c>
      <c r="E34" s="14">
        <v>0.0</v>
      </c>
      <c r="F34" s="20"/>
      <c r="G34" s="20"/>
      <c r="H34" s="20"/>
      <c r="I34" s="20"/>
      <c r="J34" s="14">
        <v>0.0</v>
      </c>
      <c r="K34" s="14">
        <v>0.0</v>
      </c>
      <c r="L34" s="20"/>
      <c r="M34" s="14">
        <v>0.0</v>
      </c>
      <c r="N34" s="14">
        <v>0.0</v>
      </c>
      <c r="O34" s="20"/>
      <c r="P34" s="14">
        <v>0.0</v>
      </c>
      <c r="Q34" s="14">
        <v>0.0</v>
      </c>
    </row>
    <row r="35">
      <c r="A35" s="10">
        <v>33.0</v>
      </c>
      <c r="B35" s="19" t="s">
        <v>38</v>
      </c>
      <c r="C35" s="14">
        <v>22.0</v>
      </c>
      <c r="D35" s="14">
        <v>15.0</v>
      </c>
      <c r="E35" s="14">
        <v>7.0</v>
      </c>
      <c r="F35" s="14">
        <v>0.682</v>
      </c>
      <c r="G35" s="14">
        <v>-1.07</v>
      </c>
      <c r="H35" s="14">
        <v>-6.98</v>
      </c>
      <c r="I35" s="20"/>
      <c r="J35" s="14">
        <v>10.0</v>
      </c>
      <c r="K35" s="14">
        <v>4.0</v>
      </c>
      <c r="L35" s="20"/>
      <c r="M35" s="14">
        <v>10.0</v>
      </c>
      <c r="N35" s="14">
        <v>1.0</v>
      </c>
      <c r="O35" s="20"/>
      <c r="P35" s="14">
        <v>5.0</v>
      </c>
      <c r="Q35" s="14">
        <v>5.0</v>
      </c>
    </row>
    <row r="36">
      <c r="A36" s="10">
        <v>34.0</v>
      </c>
      <c r="B36" s="19" t="s">
        <v>185</v>
      </c>
      <c r="C36" s="14">
        <v>12.0</v>
      </c>
      <c r="D36" s="14">
        <v>5.0</v>
      </c>
      <c r="E36" s="14">
        <v>7.0</v>
      </c>
      <c r="F36" s="14">
        <v>0.417</v>
      </c>
      <c r="G36" s="14">
        <v>-7.54</v>
      </c>
      <c r="H36" s="14">
        <v>-5.13</v>
      </c>
      <c r="I36" s="20"/>
      <c r="J36" s="14">
        <v>4.0</v>
      </c>
      <c r="K36" s="14">
        <v>6.0</v>
      </c>
      <c r="L36" s="20"/>
      <c r="M36" s="14">
        <v>2.0</v>
      </c>
      <c r="N36" s="14">
        <v>3.0</v>
      </c>
      <c r="O36" s="20"/>
      <c r="P36" s="14">
        <v>3.0</v>
      </c>
      <c r="Q36" s="14">
        <v>4.0</v>
      </c>
    </row>
    <row r="37">
      <c r="A37" s="10">
        <v>35.0</v>
      </c>
      <c r="B37" s="19" t="s">
        <v>139</v>
      </c>
      <c r="C37" s="14">
        <v>25.0</v>
      </c>
      <c r="D37" s="14">
        <v>16.0</v>
      </c>
      <c r="E37" s="14">
        <v>9.0</v>
      </c>
      <c r="F37" s="14">
        <v>0.64</v>
      </c>
      <c r="G37" s="14">
        <v>6.73</v>
      </c>
      <c r="H37" s="14">
        <v>-1.36</v>
      </c>
      <c r="I37" s="20"/>
      <c r="J37" s="14">
        <v>12.0</v>
      </c>
      <c r="K37" s="14">
        <v>5.0</v>
      </c>
      <c r="L37" s="20"/>
      <c r="M37" s="14">
        <v>8.0</v>
      </c>
      <c r="N37" s="14">
        <v>3.0</v>
      </c>
      <c r="O37" s="20"/>
      <c r="P37" s="14">
        <v>5.0</v>
      </c>
      <c r="Q37" s="14">
        <v>3.0</v>
      </c>
    </row>
    <row r="38">
      <c r="A38" s="10">
        <v>36.0</v>
      </c>
      <c r="B38" s="19" t="s">
        <v>343</v>
      </c>
      <c r="C38" s="14">
        <v>25.0</v>
      </c>
      <c r="D38" s="14">
        <v>10.0</v>
      </c>
      <c r="E38" s="14">
        <v>15.0</v>
      </c>
      <c r="F38" s="14">
        <v>0.4</v>
      </c>
      <c r="G38" s="14">
        <v>4.99</v>
      </c>
      <c r="H38" s="14">
        <v>10.15</v>
      </c>
      <c r="I38" s="20"/>
      <c r="J38" s="14">
        <v>8.0</v>
      </c>
      <c r="K38" s="14">
        <v>12.0</v>
      </c>
      <c r="L38" s="20"/>
      <c r="M38" s="14">
        <v>8.0</v>
      </c>
      <c r="N38" s="14">
        <v>4.0</v>
      </c>
      <c r="O38" s="20"/>
      <c r="P38" s="14">
        <v>1.0</v>
      </c>
      <c r="Q38" s="14">
        <v>9.0</v>
      </c>
    </row>
    <row r="39">
      <c r="A39" s="10">
        <v>37.0</v>
      </c>
      <c r="B39" s="19" t="s">
        <v>318</v>
      </c>
      <c r="C39" s="14">
        <v>24.0</v>
      </c>
      <c r="D39" s="14">
        <v>4.0</v>
      </c>
      <c r="E39" s="14">
        <v>20.0</v>
      </c>
      <c r="F39" s="14">
        <v>0.167</v>
      </c>
      <c r="G39" s="14">
        <v>-13.85</v>
      </c>
      <c r="H39" s="14">
        <v>-1.81</v>
      </c>
      <c r="I39" s="20"/>
      <c r="J39" s="14">
        <v>1.0</v>
      </c>
      <c r="K39" s="14">
        <v>15.0</v>
      </c>
      <c r="L39" s="20"/>
      <c r="M39" s="14">
        <v>3.0</v>
      </c>
      <c r="N39" s="14">
        <v>8.0</v>
      </c>
      <c r="O39" s="20"/>
      <c r="P39" s="14">
        <v>0.0</v>
      </c>
      <c r="Q39" s="14">
        <v>11.0</v>
      </c>
    </row>
    <row r="40">
      <c r="A40" s="10">
        <v>38.0</v>
      </c>
      <c r="B40" s="19" t="s">
        <v>142</v>
      </c>
      <c r="C40" s="14">
        <v>26.0</v>
      </c>
      <c r="D40" s="14">
        <v>15.0</v>
      </c>
      <c r="E40" s="14">
        <v>11.0</v>
      </c>
      <c r="F40" s="14">
        <v>0.577</v>
      </c>
      <c r="G40" s="14">
        <v>-0.43</v>
      </c>
      <c r="H40" s="14">
        <v>-2.68</v>
      </c>
      <c r="I40" s="20"/>
      <c r="J40" s="14">
        <v>11.0</v>
      </c>
      <c r="K40" s="14">
        <v>7.0</v>
      </c>
      <c r="L40" s="20"/>
      <c r="M40" s="14">
        <v>9.0</v>
      </c>
      <c r="N40" s="14">
        <v>2.0</v>
      </c>
      <c r="O40" s="20"/>
      <c r="P40" s="14">
        <v>6.0</v>
      </c>
      <c r="Q40" s="14">
        <v>8.0</v>
      </c>
    </row>
    <row r="41">
      <c r="A41" s="10">
        <v>39.0</v>
      </c>
      <c r="B41" s="19" t="s">
        <v>246</v>
      </c>
      <c r="C41" s="14">
        <v>16.0</v>
      </c>
      <c r="D41" s="14">
        <v>6.0</v>
      </c>
      <c r="E41" s="14">
        <v>10.0</v>
      </c>
      <c r="F41" s="14">
        <v>0.375</v>
      </c>
      <c r="G41" s="14">
        <v>-6.58</v>
      </c>
      <c r="H41" s="14">
        <v>-3.32</v>
      </c>
      <c r="I41" s="20"/>
      <c r="J41" s="14">
        <v>5.0</v>
      </c>
      <c r="K41" s="14">
        <v>9.0</v>
      </c>
      <c r="L41" s="20"/>
      <c r="M41" s="14">
        <v>5.0</v>
      </c>
      <c r="N41" s="14">
        <v>4.0</v>
      </c>
      <c r="O41" s="20"/>
      <c r="P41" s="14">
        <v>1.0</v>
      </c>
      <c r="Q41" s="14">
        <v>5.0</v>
      </c>
    </row>
    <row r="42">
      <c r="A42" s="10">
        <v>40.0</v>
      </c>
      <c r="B42" s="19" t="s">
        <v>330</v>
      </c>
      <c r="C42" s="14">
        <v>22.0</v>
      </c>
      <c r="D42" s="14">
        <v>9.0</v>
      </c>
      <c r="E42" s="14">
        <v>13.0</v>
      </c>
      <c r="F42" s="14">
        <v>0.409</v>
      </c>
      <c r="G42" s="14">
        <v>-8.97</v>
      </c>
      <c r="H42" s="14">
        <v>-2.26</v>
      </c>
      <c r="I42" s="20"/>
      <c r="J42" s="14">
        <v>5.0</v>
      </c>
      <c r="K42" s="14">
        <v>9.0</v>
      </c>
      <c r="L42" s="20"/>
      <c r="M42" s="14">
        <v>4.0</v>
      </c>
      <c r="N42" s="14">
        <v>7.0</v>
      </c>
      <c r="O42" s="20"/>
      <c r="P42" s="14">
        <v>4.0</v>
      </c>
      <c r="Q42" s="14">
        <v>4.0</v>
      </c>
    </row>
    <row r="43">
      <c r="A43" s="10">
        <v>41.0</v>
      </c>
      <c r="B43" s="19" t="s">
        <v>73</v>
      </c>
      <c r="C43" s="14">
        <v>23.0</v>
      </c>
      <c r="D43" s="14">
        <v>13.0</v>
      </c>
      <c r="E43" s="14">
        <v>10.0</v>
      </c>
      <c r="F43" s="14">
        <v>0.565</v>
      </c>
      <c r="G43" s="14">
        <v>-5.43</v>
      </c>
      <c r="H43" s="14">
        <v>-5.22</v>
      </c>
      <c r="I43" s="20"/>
      <c r="J43" s="14">
        <v>6.0</v>
      </c>
      <c r="K43" s="14">
        <v>6.0</v>
      </c>
      <c r="L43" s="20"/>
      <c r="M43" s="14">
        <v>11.0</v>
      </c>
      <c r="N43" s="14">
        <v>4.0</v>
      </c>
      <c r="O43" s="20"/>
      <c r="P43" s="14">
        <v>2.0</v>
      </c>
      <c r="Q43" s="14">
        <v>5.0</v>
      </c>
    </row>
    <row r="44">
      <c r="A44" s="10">
        <v>42.0</v>
      </c>
      <c r="B44" s="19" t="s">
        <v>221</v>
      </c>
      <c r="C44" s="14">
        <v>18.0</v>
      </c>
      <c r="D44" s="14">
        <v>10.0</v>
      </c>
      <c r="E44" s="14">
        <v>8.0</v>
      </c>
      <c r="F44" s="14">
        <v>0.556</v>
      </c>
      <c r="G44" s="14">
        <v>-6.07</v>
      </c>
      <c r="H44" s="14">
        <v>-4.48</v>
      </c>
      <c r="I44" s="20"/>
      <c r="J44" s="14">
        <v>7.0</v>
      </c>
      <c r="K44" s="14">
        <v>5.0</v>
      </c>
      <c r="L44" s="20"/>
      <c r="M44" s="14">
        <v>4.0</v>
      </c>
      <c r="N44" s="14">
        <v>3.0</v>
      </c>
      <c r="O44" s="20"/>
      <c r="P44" s="14">
        <v>4.0</v>
      </c>
      <c r="Q44" s="14">
        <v>3.0</v>
      </c>
    </row>
    <row r="45">
      <c r="A45" s="10">
        <v>43.0</v>
      </c>
      <c r="B45" s="19" t="s">
        <v>84</v>
      </c>
      <c r="C45" s="14">
        <v>27.0</v>
      </c>
      <c r="D45" s="14">
        <v>18.0</v>
      </c>
      <c r="E45" s="14">
        <v>9.0</v>
      </c>
      <c r="F45" s="14">
        <v>0.667</v>
      </c>
      <c r="G45" s="14">
        <v>3.19</v>
      </c>
      <c r="H45" s="14">
        <v>-1.13</v>
      </c>
      <c r="I45" s="20"/>
      <c r="J45" s="14">
        <v>13.0</v>
      </c>
      <c r="K45" s="14">
        <v>4.0</v>
      </c>
      <c r="L45" s="20"/>
      <c r="M45" s="14">
        <v>10.0</v>
      </c>
      <c r="N45" s="14">
        <v>1.0</v>
      </c>
      <c r="O45" s="20"/>
      <c r="P45" s="14">
        <v>6.0</v>
      </c>
      <c r="Q45" s="14">
        <v>6.0</v>
      </c>
    </row>
    <row r="46">
      <c r="A46" s="10">
        <v>44.0</v>
      </c>
      <c r="B46" s="19" t="s">
        <v>86</v>
      </c>
      <c r="C46" s="14">
        <v>22.0</v>
      </c>
      <c r="D46" s="14">
        <v>14.0</v>
      </c>
      <c r="E46" s="14">
        <v>8.0</v>
      </c>
      <c r="F46" s="14">
        <v>0.636</v>
      </c>
      <c r="G46" s="14">
        <v>3.85</v>
      </c>
      <c r="H46" s="14">
        <v>-2.69</v>
      </c>
      <c r="I46" s="20"/>
      <c r="J46" s="14">
        <v>10.0</v>
      </c>
      <c r="K46" s="14">
        <v>5.0</v>
      </c>
      <c r="L46" s="20"/>
      <c r="M46" s="14">
        <v>5.0</v>
      </c>
      <c r="N46" s="14">
        <v>4.0</v>
      </c>
      <c r="O46" s="20"/>
      <c r="P46" s="14">
        <v>7.0</v>
      </c>
      <c r="Q46" s="14">
        <v>3.0</v>
      </c>
    </row>
    <row r="47">
      <c r="A47" s="10">
        <v>45.0</v>
      </c>
      <c r="B47" s="19" t="s">
        <v>157</v>
      </c>
      <c r="C47" s="14">
        <v>17.0</v>
      </c>
      <c r="D47" s="14">
        <v>7.0</v>
      </c>
      <c r="E47" s="14">
        <v>10.0</v>
      </c>
      <c r="F47" s="14">
        <v>0.412</v>
      </c>
      <c r="G47" s="14">
        <v>-7.22</v>
      </c>
      <c r="H47" s="14">
        <v>0.71</v>
      </c>
      <c r="I47" s="20"/>
      <c r="J47" s="14">
        <v>4.0</v>
      </c>
      <c r="K47" s="14">
        <v>10.0</v>
      </c>
      <c r="L47" s="20"/>
      <c r="M47" s="14">
        <v>7.0</v>
      </c>
      <c r="N47" s="14">
        <v>3.0</v>
      </c>
      <c r="O47" s="20"/>
      <c r="P47" s="14">
        <v>0.0</v>
      </c>
      <c r="Q47" s="14">
        <v>7.0</v>
      </c>
    </row>
    <row r="48">
      <c r="A48" s="10">
        <v>46.0</v>
      </c>
      <c r="B48" s="19" t="s">
        <v>46</v>
      </c>
      <c r="C48" s="14">
        <v>27.0</v>
      </c>
      <c r="D48" s="14">
        <v>22.0</v>
      </c>
      <c r="E48" s="14">
        <v>5.0</v>
      </c>
      <c r="F48" s="14">
        <v>0.815</v>
      </c>
      <c r="G48" s="14">
        <v>7.54</v>
      </c>
      <c r="H48" s="14">
        <v>-2.34</v>
      </c>
      <c r="I48" s="20"/>
      <c r="J48" s="14">
        <v>15.0</v>
      </c>
      <c r="K48" s="14">
        <v>3.0</v>
      </c>
      <c r="L48" s="20"/>
      <c r="M48" s="14">
        <v>11.0</v>
      </c>
      <c r="N48" s="14">
        <v>0.0</v>
      </c>
      <c r="O48" s="20"/>
      <c r="P48" s="14">
        <v>8.0</v>
      </c>
      <c r="Q48" s="14">
        <v>4.0</v>
      </c>
    </row>
    <row r="49">
      <c r="A49" s="10">
        <v>47.0</v>
      </c>
      <c r="B49" s="19" t="s">
        <v>299</v>
      </c>
      <c r="C49" s="14">
        <v>29.0</v>
      </c>
      <c r="D49" s="14">
        <v>9.0</v>
      </c>
      <c r="E49" s="14">
        <v>20.0</v>
      </c>
      <c r="F49" s="14">
        <v>0.31</v>
      </c>
      <c r="G49" s="14">
        <v>4.39</v>
      </c>
      <c r="H49" s="14">
        <v>9.25</v>
      </c>
      <c r="I49" s="20"/>
      <c r="J49" s="14">
        <v>3.0</v>
      </c>
      <c r="K49" s="14">
        <v>17.0</v>
      </c>
      <c r="L49" s="20"/>
      <c r="M49" s="14">
        <v>6.0</v>
      </c>
      <c r="N49" s="14">
        <v>8.0</v>
      </c>
      <c r="O49" s="20"/>
      <c r="P49" s="14">
        <v>1.0</v>
      </c>
      <c r="Q49" s="14">
        <v>11.0</v>
      </c>
    </row>
    <row r="50">
      <c r="A50" s="10">
        <v>48.0</v>
      </c>
      <c r="B50" s="19" t="s">
        <v>79</v>
      </c>
      <c r="C50" s="14">
        <v>27.0</v>
      </c>
      <c r="D50" s="14">
        <v>17.0</v>
      </c>
      <c r="E50" s="14">
        <v>10.0</v>
      </c>
      <c r="F50" s="14">
        <v>0.63</v>
      </c>
      <c r="G50" s="14">
        <v>-6.56</v>
      </c>
      <c r="H50" s="14">
        <v>-7.08</v>
      </c>
      <c r="I50" s="20"/>
      <c r="J50" s="14">
        <v>11.0</v>
      </c>
      <c r="K50" s="14">
        <v>6.0</v>
      </c>
      <c r="L50" s="20"/>
      <c r="M50" s="14">
        <v>9.0</v>
      </c>
      <c r="N50" s="14">
        <v>3.0</v>
      </c>
      <c r="O50" s="20"/>
      <c r="P50" s="14">
        <v>6.0</v>
      </c>
      <c r="Q50" s="14">
        <v>7.0</v>
      </c>
    </row>
    <row r="51">
      <c r="A51" s="10">
        <v>49.0</v>
      </c>
      <c r="B51" s="19" t="s">
        <v>294</v>
      </c>
      <c r="C51" s="14">
        <v>13.0</v>
      </c>
      <c r="D51" s="14">
        <v>7.0</v>
      </c>
      <c r="E51" s="14">
        <v>6.0</v>
      </c>
      <c r="F51" s="14">
        <v>0.538</v>
      </c>
      <c r="G51" s="14">
        <v>-8.37</v>
      </c>
      <c r="H51" s="14">
        <v>-7.61</v>
      </c>
      <c r="I51" s="20"/>
      <c r="J51" s="14">
        <v>7.0</v>
      </c>
      <c r="K51" s="14">
        <v>5.0</v>
      </c>
      <c r="L51" s="20"/>
      <c r="M51" s="14">
        <v>3.0</v>
      </c>
      <c r="N51" s="14">
        <v>1.0</v>
      </c>
      <c r="O51" s="20"/>
      <c r="P51" s="14">
        <v>4.0</v>
      </c>
      <c r="Q51" s="14">
        <v>4.0</v>
      </c>
    </row>
    <row r="52">
      <c r="A52" s="10">
        <v>50.0</v>
      </c>
      <c r="B52" s="19" t="s">
        <v>301</v>
      </c>
      <c r="C52" s="14">
        <v>24.0</v>
      </c>
      <c r="D52" s="14">
        <v>5.0</v>
      </c>
      <c r="E52" s="14">
        <v>19.0</v>
      </c>
      <c r="F52" s="14">
        <v>0.208</v>
      </c>
      <c r="G52" s="14">
        <v>-14.96</v>
      </c>
      <c r="H52" s="14">
        <v>-2.09</v>
      </c>
      <c r="I52" s="20"/>
      <c r="J52" s="14">
        <v>4.0</v>
      </c>
      <c r="K52" s="14">
        <v>12.0</v>
      </c>
      <c r="L52" s="20"/>
      <c r="M52" s="14">
        <v>4.0</v>
      </c>
      <c r="N52" s="14">
        <v>5.0</v>
      </c>
      <c r="O52" s="20"/>
      <c r="P52" s="14">
        <v>1.0</v>
      </c>
      <c r="Q52" s="14">
        <v>14.0</v>
      </c>
    </row>
    <row r="53">
      <c r="A53" s="10">
        <v>51.0</v>
      </c>
      <c r="B53" s="19" t="s">
        <v>321</v>
      </c>
      <c r="C53" s="14">
        <v>21.0</v>
      </c>
      <c r="D53" s="14">
        <v>5.0</v>
      </c>
      <c r="E53" s="14">
        <v>16.0</v>
      </c>
      <c r="F53" s="14">
        <v>0.238</v>
      </c>
      <c r="G53" s="14">
        <v>-14.89</v>
      </c>
      <c r="H53" s="14">
        <v>-6.03</v>
      </c>
      <c r="I53" s="20"/>
      <c r="J53" s="14">
        <v>5.0</v>
      </c>
      <c r="K53" s="14">
        <v>13.0</v>
      </c>
      <c r="L53" s="20"/>
      <c r="M53" s="14">
        <v>3.0</v>
      </c>
      <c r="N53" s="14">
        <v>6.0</v>
      </c>
      <c r="O53" s="20"/>
      <c r="P53" s="14">
        <v>2.0</v>
      </c>
      <c r="Q53" s="14">
        <v>9.0</v>
      </c>
    </row>
    <row r="54">
      <c r="A54" s="10">
        <v>52.0</v>
      </c>
      <c r="B54" s="19" t="s">
        <v>166</v>
      </c>
      <c r="C54" s="14">
        <v>23.0</v>
      </c>
      <c r="D54" s="14">
        <v>11.0</v>
      </c>
      <c r="E54" s="14">
        <v>12.0</v>
      </c>
      <c r="F54" s="14">
        <v>0.478</v>
      </c>
      <c r="G54" s="14">
        <v>5.87</v>
      </c>
      <c r="H54" s="14">
        <v>8.08</v>
      </c>
      <c r="I54" s="20"/>
      <c r="J54" s="14">
        <v>8.0</v>
      </c>
      <c r="K54" s="14">
        <v>10.0</v>
      </c>
      <c r="L54" s="20"/>
      <c r="M54" s="14">
        <v>6.0</v>
      </c>
      <c r="N54" s="14">
        <v>3.0</v>
      </c>
      <c r="O54" s="20"/>
      <c r="P54" s="14">
        <v>4.0</v>
      </c>
      <c r="Q54" s="14">
        <v>8.0</v>
      </c>
    </row>
    <row r="55">
      <c r="A55" s="10">
        <v>53.0</v>
      </c>
      <c r="B55" s="19" t="s">
        <v>311</v>
      </c>
      <c r="C55" s="14">
        <v>23.0</v>
      </c>
      <c r="D55" s="14">
        <v>7.0</v>
      </c>
      <c r="E55" s="14">
        <v>16.0</v>
      </c>
      <c r="F55" s="14">
        <v>0.304</v>
      </c>
      <c r="G55" s="14">
        <v>-12.17</v>
      </c>
      <c r="H55" s="14">
        <v>-4.02</v>
      </c>
      <c r="I55" s="20"/>
      <c r="J55" s="14">
        <v>3.0</v>
      </c>
      <c r="K55" s="14">
        <v>13.0</v>
      </c>
      <c r="L55" s="20"/>
      <c r="M55" s="14">
        <v>5.0</v>
      </c>
      <c r="N55" s="14">
        <v>7.0</v>
      </c>
      <c r="O55" s="20"/>
      <c r="P55" s="14">
        <v>2.0</v>
      </c>
      <c r="Q55" s="14">
        <v>9.0</v>
      </c>
    </row>
    <row r="56">
      <c r="A56" s="10">
        <v>54.0</v>
      </c>
      <c r="B56" s="19" t="s">
        <v>289</v>
      </c>
      <c r="C56" s="14">
        <v>21.0</v>
      </c>
      <c r="D56" s="14">
        <v>3.0</v>
      </c>
      <c r="E56" s="14">
        <v>18.0</v>
      </c>
      <c r="F56" s="14">
        <v>0.143</v>
      </c>
      <c r="G56" s="14">
        <v>-16.45</v>
      </c>
      <c r="H56" s="14">
        <v>-5.95</v>
      </c>
      <c r="I56" s="20"/>
      <c r="J56" s="14">
        <v>2.0</v>
      </c>
      <c r="K56" s="14">
        <v>15.0</v>
      </c>
      <c r="L56" s="20"/>
      <c r="M56" s="14">
        <v>1.0</v>
      </c>
      <c r="N56" s="14">
        <v>9.0</v>
      </c>
      <c r="O56" s="20"/>
      <c r="P56" s="14">
        <v>2.0</v>
      </c>
      <c r="Q56" s="14">
        <v>8.0</v>
      </c>
    </row>
    <row r="57">
      <c r="A57" s="10">
        <v>55.0</v>
      </c>
      <c r="B57" s="19" t="s">
        <v>287</v>
      </c>
      <c r="C57" s="14">
        <v>25.0</v>
      </c>
      <c r="D57" s="14">
        <v>9.0</v>
      </c>
      <c r="E57" s="14">
        <v>16.0</v>
      </c>
      <c r="F57" s="14">
        <v>0.36</v>
      </c>
      <c r="G57" s="14">
        <v>-5.42</v>
      </c>
      <c r="H57" s="14">
        <v>-2.17</v>
      </c>
      <c r="I57" s="20"/>
      <c r="J57" s="14">
        <v>5.0</v>
      </c>
      <c r="K57" s="14">
        <v>11.0</v>
      </c>
      <c r="L57" s="20"/>
      <c r="M57" s="14">
        <v>6.0</v>
      </c>
      <c r="N57" s="14">
        <v>7.0</v>
      </c>
      <c r="O57" s="20"/>
      <c r="P57" s="14">
        <v>3.0</v>
      </c>
      <c r="Q57" s="14">
        <v>8.0</v>
      </c>
    </row>
    <row r="58">
      <c r="A58" s="10">
        <v>56.0</v>
      </c>
      <c r="B58" s="19" t="s">
        <v>176</v>
      </c>
      <c r="C58" s="14">
        <v>26.0</v>
      </c>
      <c r="D58" s="14">
        <v>18.0</v>
      </c>
      <c r="E58" s="14">
        <v>8.0</v>
      </c>
      <c r="F58" s="14">
        <v>0.692</v>
      </c>
      <c r="G58" s="14">
        <v>-1.26</v>
      </c>
      <c r="H58" s="14">
        <v>-2.64</v>
      </c>
      <c r="I58" s="20"/>
      <c r="J58" s="14">
        <v>9.0</v>
      </c>
      <c r="K58" s="14">
        <v>7.0</v>
      </c>
      <c r="L58" s="20"/>
      <c r="M58" s="14">
        <v>9.0</v>
      </c>
      <c r="N58" s="14">
        <v>3.0</v>
      </c>
      <c r="O58" s="20"/>
      <c r="P58" s="14">
        <v>9.0</v>
      </c>
      <c r="Q58" s="14">
        <v>4.0</v>
      </c>
    </row>
    <row r="59">
      <c r="A59" s="10">
        <v>57.0</v>
      </c>
      <c r="B59" s="19" t="s">
        <v>365</v>
      </c>
      <c r="C59" s="14">
        <v>9.0</v>
      </c>
      <c r="D59" s="14">
        <v>0.0</v>
      </c>
      <c r="E59" s="14">
        <v>9.0</v>
      </c>
      <c r="F59" s="14">
        <v>0.0</v>
      </c>
      <c r="G59" s="14">
        <v>-31.6</v>
      </c>
      <c r="H59" s="14">
        <v>1.62</v>
      </c>
      <c r="I59" s="20"/>
      <c r="J59" s="14">
        <v>0.0</v>
      </c>
      <c r="K59" s="14">
        <v>0.0</v>
      </c>
      <c r="L59" s="20"/>
      <c r="M59" s="14">
        <v>0.0</v>
      </c>
      <c r="N59" s="14">
        <v>0.0</v>
      </c>
      <c r="O59" s="20"/>
      <c r="P59" s="14">
        <v>0.0</v>
      </c>
      <c r="Q59" s="14">
        <v>7.0</v>
      </c>
    </row>
    <row r="60">
      <c r="A60" s="10">
        <v>58.0</v>
      </c>
      <c r="B60" s="19" t="s">
        <v>291</v>
      </c>
      <c r="C60" s="14">
        <v>23.0</v>
      </c>
      <c r="D60" s="14">
        <v>12.0</v>
      </c>
      <c r="E60" s="14">
        <v>11.0</v>
      </c>
      <c r="F60" s="14">
        <v>0.522</v>
      </c>
      <c r="G60" s="14">
        <v>4.02</v>
      </c>
      <c r="H60" s="14">
        <v>7.24</v>
      </c>
      <c r="I60" s="20"/>
      <c r="J60" s="14">
        <v>8.0</v>
      </c>
      <c r="K60" s="14">
        <v>6.0</v>
      </c>
      <c r="L60" s="20"/>
      <c r="M60" s="14">
        <v>5.0</v>
      </c>
      <c r="N60" s="14">
        <v>5.0</v>
      </c>
      <c r="O60" s="20"/>
      <c r="P60" s="14">
        <v>5.0</v>
      </c>
      <c r="Q60" s="14">
        <v>5.0</v>
      </c>
    </row>
    <row r="61">
      <c r="A61" s="10">
        <v>59.0</v>
      </c>
      <c r="B61" s="19" t="s">
        <v>218</v>
      </c>
      <c r="C61" s="14">
        <v>25.0</v>
      </c>
      <c r="D61" s="14">
        <v>13.0</v>
      </c>
      <c r="E61" s="14">
        <v>12.0</v>
      </c>
      <c r="F61" s="14">
        <v>0.52</v>
      </c>
      <c r="G61" s="14">
        <v>-5.8</v>
      </c>
      <c r="H61" s="14">
        <v>-1.18</v>
      </c>
      <c r="I61" s="20"/>
      <c r="J61" s="14">
        <v>5.0</v>
      </c>
      <c r="K61" s="14">
        <v>11.0</v>
      </c>
      <c r="L61" s="20"/>
      <c r="M61" s="14">
        <v>11.0</v>
      </c>
      <c r="N61" s="14">
        <v>3.0</v>
      </c>
      <c r="O61" s="20"/>
      <c r="P61" s="14">
        <v>1.0</v>
      </c>
      <c r="Q61" s="14">
        <v>8.0</v>
      </c>
    </row>
    <row r="62">
      <c r="A62" s="10">
        <v>60.0</v>
      </c>
      <c r="B62" s="19" t="s">
        <v>105</v>
      </c>
      <c r="C62" s="14">
        <v>24.0</v>
      </c>
      <c r="D62" s="14">
        <v>16.0</v>
      </c>
      <c r="E62" s="14">
        <v>8.0</v>
      </c>
      <c r="F62" s="14">
        <v>0.667</v>
      </c>
      <c r="G62" s="14">
        <v>12.89</v>
      </c>
      <c r="H62" s="14">
        <v>9.89</v>
      </c>
      <c r="I62" s="20"/>
      <c r="J62" s="14">
        <v>10.0</v>
      </c>
      <c r="K62" s="14">
        <v>6.0</v>
      </c>
      <c r="L62" s="20"/>
      <c r="M62" s="14">
        <v>11.0</v>
      </c>
      <c r="N62" s="14">
        <v>1.0</v>
      </c>
      <c r="O62" s="20"/>
      <c r="P62" s="14">
        <v>2.0</v>
      </c>
      <c r="Q62" s="14">
        <v>5.0</v>
      </c>
    </row>
    <row r="63">
      <c r="A63" s="10">
        <v>61.0</v>
      </c>
      <c r="B63" s="19" t="s">
        <v>193</v>
      </c>
      <c r="C63" s="14">
        <v>27.0</v>
      </c>
      <c r="D63" s="14">
        <v>19.0</v>
      </c>
      <c r="E63" s="14">
        <v>8.0</v>
      </c>
      <c r="F63" s="14">
        <v>0.704</v>
      </c>
      <c r="G63" s="14">
        <v>-4.96</v>
      </c>
      <c r="H63" s="14">
        <v>-4.67</v>
      </c>
      <c r="I63" s="20"/>
      <c r="J63" s="14">
        <v>16.0</v>
      </c>
      <c r="K63" s="14">
        <v>4.0</v>
      </c>
      <c r="L63" s="20"/>
      <c r="M63" s="14">
        <v>9.0</v>
      </c>
      <c r="N63" s="14">
        <v>2.0</v>
      </c>
      <c r="O63" s="20"/>
      <c r="P63" s="14">
        <v>8.0</v>
      </c>
      <c r="Q63" s="14">
        <v>5.0</v>
      </c>
    </row>
    <row r="64">
      <c r="A64" s="10">
        <v>62.0</v>
      </c>
      <c r="B64" s="19" t="s">
        <v>35</v>
      </c>
      <c r="C64" s="14">
        <v>24.0</v>
      </c>
      <c r="D64" s="14">
        <v>17.0</v>
      </c>
      <c r="E64" s="14">
        <v>7.0</v>
      </c>
      <c r="F64" s="14">
        <v>0.708</v>
      </c>
      <c r="G64" s="14">
        <v>-1.56</v>
      </c>
      <c r="H64" s="14">
        <v>-7.81</v>
      </c>
      <c r="I64" s="20"/>
      <c r="J64" s="14">
        <v>9.0</v>
      </c>
      <c r="K64" s="14">
        <v>5.0</v>
      </c>
      <c r="L64" s="20"/>
      <c r="M64" s="14">
        <v>12.0</v>
      </c>
      <c r="N64" s="14">
        <v>1.0</v>
      </c>
      <c r="O64" s="20"/>
      <c r="P64" s="14">
        <v>3.0</v>
      </c>
      <c r="Q64" s="14">
        <v>5.0</v>
      </c>
    </row>
    <row r="65">
      <c r="A65" s="10">
        <v>63.0</v>
      </c>
      <c r="B65" s="19" t="s">
        <v>26</v>
      </c>
      <c r="C65" s="14">
        <v>16.0</v>
      </c>
      <c r="D65" s="14">
        <v>14.0</v>
      </c>
      <c r="E65" s="14">
        <v>2.0</v>
      </c>
      <c r="F65" s="14">
        <v>0.875</v>
      </c>
      <c r="G65" s="14">
        <v>13.94</v>
      </c>
      <c r="H65" s="14">
        <v>-1.62</v>
      </c>
      <c r="I65" s="20"/>
      <c r="J65" s="14">
        <v>11.0</v>
      </c>
      <c r="K65" s="14">
        <v>1.0</v>
      </c>
      <c r="L65" s="20"/>
      <c r="M65" s="14">
        <v>8.0</v>
      </c>
      <c r="N65" s="14">
        <v>1.0</v>
      </c>
      <c r="O65" s="20"/>
      <c r="P65" s="14">
        <v>6.0</v>
      </c>
      <c r="Q65" s="14">
        <v>0.0</v>
      </c>
    </row>
    <row r="66">
      <c r="A66" s="10">
        <v>64.0</v>
      </c>
      <c r="B66" s="19" t="s">
        <v>226</v>
      </c>
      <c r="C66" s="14">
        <v>19.0</v>
      </c>
      <c r="D66" s="14">
        <v>9.0</v>
      </c>
      <c r="E66" s="14">
        <v>10.0</v>
      </c>
      <c r="F66" s="14">
        <v>0.474</v>
      </c>
      <c r="G66" s="14">
        <v>-4.69</v>
      </c>
      <c r="H66" s="14">
        <v>-2.87</v>
      </c>
      <c r="I66" s="20"/>
      <c r="J66" s="14">
        <v>6.0</v>
      </c>
      <c r="K66" s="14">
        <v>4.0</v>
      </c>
      <c r="L66" s="20"/>
      <c r="M66" s="14">
        <v>8.0</v>
      </c>
      <c r="N66" s="14">
        <v>6.0</v>
      </c>
      <c r="O66" s="20"/>
      <c r="P66" s="14">
        <v>1.0</v>
      </c>
      <c r="Q66" s="14">
        <v>3.0</v>
      </c>
    </row>
    <row r="67">
      <c r="A67" s="10">
        <v>65.0</v>
      </c>
      <c r="B67" s="19" t="s">
        <v>28</v>
      </c>
      <c r="C67" s="14">
        <v>25.0</v>
      </c>
      <c r="D67" s="14">
        <v>19.0</v>
      </c>
      <c r="E67" s="14">
        <v>6.0</v>
      </c>
      <c r="F67" s="14">
        <v>0.76</v>
      </c>
      <c r="G67" s="14">
        <v>8.74</v>
      </c>
      <c r="H67" s="14">
        <v>-0.01</v>
      </c>
      <c r="I67" s="20"/>
      <c r="J67" s="14">
        <v>14.0</v>
      </c>
      <c r="K67" s="14">
        <v>4.0</v>
      </c>
      <c r="L67" s="20"/>
      <c r="M67" s="14">
        <v>10.0</v>
      </c>
      <c r="N67" s="14">
        <v>1.0</v>
      </c>
      <c r="O67" s="20"/>
      <c r="P67" s="14">
        <v>6.0</v>
      </c>
      <c r="Q67" s="14">
        <v>4.0</v>
      </c>
    </row>
    <row r="68">
      <c r="A68" s="10">
        <v>66.0</v>
      </c>
      <c r="B68" s="19" t="s">
        <v>36</v>
      </c>
      <c r="C68" s="14">
        <v>32.0</v>
      </c>
      <c r="D68" s="14">
        <v>23.0</v>
      </c>
      <c r="E68" s="14">
        <v>9.0</v>
      </c>
      <c r="F68" s="14">
        <v>0.719</v>
      </c>
      <c r="G68" s="14">
        <v>18.49</v>
      </c>
      <c r="H68" s="14">
        <v>9.18</v>
      </c>
      <c r="I68" s="20"/>
      <c r="J68" s="14">
        <v>14.0</v>
      </c>
      <c r="K68" s="14">
        <v>6.0</v>
      </c>
      <c r="L68" s="20"/>
      <c r="M68" s="14">
        <v>11.0</v>
      </c>
      <c r="N68" s="14">
        <v>1.0</v>
      </c>
      <c r="O68" s="20"/>
      <c r="P68" s="14">
        <v>6.0</v>
      </c>
      <c r="Q68" s="14">
        <v>6.0</v>
      </c>
    </row>
    <row r="69">
      <c r="A69" s="10">
        <v>67.0</v>
      </c>
      <c r="B69" s="19" t="s">
        <v>417</v>
      </c>
      <c r="C69" s="14">
        <v>0.0</v>
      </c>
      <c r="D69" s="14">
        <v>0.0</v>
      </c>
      <c r="E69" s="14">
        <v>0.0</v>
      </c>
      <c r="F69" s="20"/>
      <c r="G69" s="20"/>
      <c r="H69" s="20"/>
      <c r="I69" s="20"/>
      <c r="J69" s="14">
        <v>0.0</v>
      </c>
      <c r="K69" s="14">
        <v>0.0</v>
      </c>
      <c r="L69" s="20"/>
      <c r="M69" s="14">
        <v>0.0</v>
      </c>
      <c r="N69" s="14">
        <v>0.0</v>
      </c>
      <c r="O69" s="20"/>
      <c r="P69" s="14">
        <v>0.0</v>
      </c>
      <c r="Q69" s="14">
        <v>0.0</v>
      </c>
    </row>
    <row r="70">
      <c r="A70" s="10">
        <v>68.0</v>
      </c>
      <c r="B70" s="19" t="s">
        <v>410</v>
      </c>
      <c r="C70" s="14">
        <v>23.0</v>
      </c>
      <c r="D70" s="14">
        <v>15.0</v>
      </c>
      <c r="E70" s="14">
        <v>8.0</v>
      </c>
      <c r="F70" s="14">
        <v>0.652</v>
      </c>
      <c r="G70" s="14">
        <v>15.98</v>
      </c>
      <c r="H70" s="14">
        <v>8.8</v>
      </c>
      <c r="I70" s="20"/>
      <c r="J70" s="14">
        <v>11.0</v>
      </c>
      <c r="K70" s="14">
        <v>6.0</v>
      </c>
      <c r="L70" s="20"/>
      <c r="M70" s="14">
        <v>7.0</v>
      </c>
      <c r="N70" s="14">
        <v>3.0</v>
      </c>
      <c r="O70" s="20"/>
      <c r="P70" s="14">
        <v>6.0</v>
      </c>
      <c r="Q70" s="14">
        <v>3.0</v>
      </c>
    </row>
    <row r="71">
      <c r="A71" s="10">
        <v>69.0</v>
      </c>
      <c r="B71" s="19" t="s">
        <v>231</v>
      </c>
      <c r="C71" s="14">
        <v>22.0</v>
      </c>
      <c r="D71" s="14">
        <v>9.0</v>
      </c>
      <c r="E71" s="14">
        <v>13.0</v>
      </c>
      <c r="F71" s="14">
        <v>0.409</v>
      </c>
      <c r="G71" s="14">
        <v>-12.09</v>
      </c>
      <c r="H71" s="14">
        <v>-5.78</v>
      </c>
      <c r="I71" s="20"/>
      <c r="J71" s="14">
        <v>8.0</v>
      </c>
      <c r="K71" s="14">
        <v>4.0</v>
      </c>
      <c r="L71" s="20"/>
      <c r="M71" s="14">
        <v>5.0</v>
      </c>
      <c r="N71" s="14">
        <v>3.0</v>
      </c>
      <c r="O71" s="20"/>
      <c r="P71" s="14">
        <v>4.0</v>
      </c>
      <c r="Q71" s="14">
        <v>9.0</v>
      </c>
    </row>
    <row r="72">
      <c r="A72" s="10">
        <v>70.0</v>
      </c>
      <c r="B72" s="19" t="s">
        <v>418</v>
      </c>
      <c r="C72" s="14">
        <v>0.0</v>
      </c>
      <c r="D72" s="14">
        <v>0.0</v>
      </c>
      <c r="E72" s="14">
        <v>0.0</v>
      </c>
      <c r="F72" s="20"/>
      <c r="G72" s="20"/>
      <c r="H72" s="20"/>
      <c r="I72" s="20"/>
      <c r="J72" s="14">
        <v>0.0</v>
      </c>
      <c r="K72" s="14">
        <v>0.0</v>
      </c>
      <c r="L72" s="20"/>
      <c r="M72" s="14">
        <v>0.0</v>
      </c>
      <c r="N72" s="14">
        <v>0.0</v>
      </c>
      <c r="O72" s="20"/>
      <c r="P72" s="14">
        <v>0.0</v>
      </c>
      <c r="Q72" s="14">
        <v>0.0</v>
      </c>
    </row>
    <row r="73">
      <c r="A73" s="10">
        <v>71.0</v>
      </c>
      <c r="B73" s="19" t="s">
        <v>65</v>
      </c>
      <c r="C73" s="14">
        <v>30.0</v>
      </c>
      <c r="D73" s="14">
        <v>22.0</v>
      </c>
      <c r="E73" s="14">
        <v>8.0</v>
      </c>
      <c r="F73" s="14">
        <v>0.733</v>
      </c>
      <c r="G73" s="14">
        <v>16.68</v>
      </c>
      <c r="H73" s="14">
        <v>8.08</v>
      </c>
      <c r="I73" s="20"/>
      <c r="J73" s="14">
        <v>14.0</v>
      </c>
      <c r="K73" s="14">
        <v>6.0</v>
      </c>
      <c r="L73" s="20"/>
      <c r="M73" s="14">
        <v>11.0</v>
      </c>
      <c r="N73" s="14">
        <v>3.0</v>
      </c>
      <c r="O73" s="20"/>
      <c r="P73" s="14">
        <v>7.0</v>
      </c>
      <c r="Q73" s="14">
        <v>4.0</v>
      </c>
    </row>
    <row r="74">
      <c r="A74" s="10">
        <v>72.0</v>
      </c>
      <c r="B74" s="19" t="s">
        <v>419</v>
      </c>
      <c r="C74" s="14">
        <v>0.0</v>
      </c>
      <c r="D74" s="14">
        <v>0.0</v>
      </c>
      <c r="E74" s="14">
        <v>0.0</v>
      </c>
      <c r="F74" s="20"/>
      <c r="G74" s="20"/>
      <c r="H74" s="20"/>
      <c r="I74" s="20"/>
      <c r="J74" s="14">
        <v>0.0</v>
      </c>
      <c r="K74" s="14">
        <v>0.0</v>
      </c>
      <c r="L74" s="20"/>
      <c r="M74" s="14">
        <v>0.0</v>
      </c>
      <c r="N74" s="14">
        <v>0.0</v>
      </c>
      <c r="O74" s="20"/>
      <c r="P74" s="14">
        <v>0.0</v>
      </c>
      <c r="Q74" s="14">
        <v>0.0</v>
      </c>
    </row>
    <row r="75">
      <c r="A75" s="10">
        <v>73.0</v>
      </c>
      <c r="B75" s="19" t="s">
        <v>92</v>
      </c>
      <c r="C75" s="14">
        <v>22.0</v>
      </c>
      <c r="D75" s="14">
        <v>13.0</v>
      </c>
      <c r="E75" s="14">
        <v>9.0</v>
      </c>
      <c r="F75" s="14">
        <v>0.591</v>
      </c>
      <c r="G75" s="14">
        <v>9.21</v>
      </c>
      <c r="H75" s="14">
        <v>3.59</v>
      </c>
      <c r="I75" s="20"/>
      <c r="J75" s="14">
        <v>7.0</v>
      </c>
      <c r="K75" s="14">
        <v>4.0</v>
      </c>
      <c r="L75" s="20"/>
      <c r="M75" s="14">
        <v>7.0</v>
      </c>
      <c r="N75" s="14">
        <v>4.0</v>
      </c>
      <c r="O75" s="20"/>
      <c r="P75" s="14">
        <v>4.0</v>
      </c>
      <c r="Q75" s="14">
        <v>2.0</v>
      </c>
    </row>
    <row r="76">
      <c r="A76" s="10">
        <v>74.0</v>
      </c>
      <c r="B76" s="19" t="s">
        <v>45</v>
      </c>
      <c r="C76" s="14">
        <v>24.0</v>
      </c>
      <c r="D76" s="14">
        <v>14.0</v>
      </c>
      <c r="E76" s="14">
        <v>10.0</v>
      </c>
      <c r="F76" s="14">
        <v>0.583</v>
      </c>
      <c r="G76" s="14">
        <v>6.39</v>
      </c>
      <c r="H76" s="14">
        <v>4.43</v>
      </c>
      <c r="I76" s="20"/>
      <c r="J76" s="14">
        <v>9.0</v>
      </c>
      <c r="K76" s="14">
        <v>7.0</v>
      </c>
      <c r="L76" s="20"/>
      <c r="M76" s="14">
        <v>8.0</v>
      </c>
      <c r="N76" s="14">
        <v>3.0</v>
      </c>
      <c r="O76" s="20"/>
      <c r="P76" s="14">
        <v>4.0</v>
      </c>
      <c r="Q76" s="14">
        <v>6.0</v>
      </c>
    </row>
    <row r="77">
      <c r="A77" s="10">
        <v>75.0</v>
      </c>
      <c r="B77" s="19" t="s">
        <v>344</v>
      </c>
      <c r="C77" s="14">
        <v>19.0</v>
      </c>
      <c r="D77" s="14">
        <v>3.0</v>
      </c>
      <c r="E77" s="14">
        <v>16.0</v>
      </c>
      <c r="F77" s="14">
        <v>0.158</v>
      </c>
      <c r="G77" s="14">
        <v>-23.75</v>
      </c>
      <c r="H77" s="14">
        <v>-5.98</v>
      </c>
      <c r="I77" s="20"/>
      <c r="J77" s="14">
        <v>1.0</v>
      </c>
      <c r="K77" s="14">
        <v>11.0</v>
      </c>
      <c r="L77" s="20"/>
      <c r="M77" s="14">
        <v>3.0</v>
      </c>
      <c r="N77" s="14">
        <v>6.0</v>
      </c>
      <c r="O77" s="20"/>
      <c r="P77" s="14">
        <v>0.0</v>
      </c>
      <c r="Q77" s="14">
        <v>10.0</v>
      </c>
    </row>
    <row r="78">
      <c r="A78" s="10">
        <v>76.0</v>
      </c>
      <c r="B78" s="19" t="s">
        <v>177</v>
      </c>
      <c r="C78" s="14">
        <v>15.0</v>
      </c>
      <c r="D78" s="14">
        <v>7.0</v>
      </c>
      <c r="E78" s="14">
        <v>8.0</v>
      </c>
      <c r="F78" s="14">
        <v>0.467</v>
      </c>
      <c r="G78" s="14">
        <v>-4.96</v>
      </c>
      <c r="H78" s="14">
        <v>-4.82</v>
      </c>
      <c r="I78" s="20"/>
      <c r="J78" s="14">
        <v>5.0</v>
      </c>
      <c r="K78" s="14">
        <v>4.0</v>
      </c>
      <c r="L78" s="20"/>
      <c r="M78" s="14">
        <v>6.0</v>
      </c>
      <c r="N78" s="14">
        <v>3.0</v>
      </c>
      <c r="O78" s="20"/>
      <c r="P78" s="14">
        <v>1.0</v>
      </c>
      <c r="Q78" s="14">
        <v>4.0</v>
      </c>
    </row>
    <row r="79">
      <c r="A79" s="10">
        <v>77.0</v>
      </c>
      <c r="B79" s="19" t="s">
        <v>324</v>
      </c>
      <c r="C79" s="14">
        <v>21.0</v>
      </c>
      <c r="D79" s="14">
        <v>2.0</v>
      </c>
      <c r="E79" s="14">
        <v>19.0</v>
      </c>
      <c r="F79" s="14">
        <v>0.095</v>
      </c>
      <c r="G79" s="14">
        <v>-16.6</v>
      </c>
      <c r="H79" s="14">
        <v>-6.0</v>
      </c>
      <c r="I79" s="20"/>
      <c r="J79" s="14">
        <v>1.0</v>
      </c>
      <c r="K79" s="14">
        <v>13.0</v>
      </c>
      <c r="L79" s="20"/>
      <c r="M79" s="14">
        <v>2.0</v>
      </c>
      <c r="N79" s="14">
        <v>10.0</v>
      </c>
      <c r="O79" s="20"/>
      <c r="P79" s="14">
        <v>0.0</v>
      </c>
      <c r="Q79" s="14">
        <v>9.0</v>
      </c>
    </row>
    <row r="80">
      <c r="A80" s="10">
        <v>78.0</v>
      </c>
      <c r="B80" s="19" t="s">
        <v>266</v>
      </c>
      <c r="C80" s="14">
        <v>19.0</v>
      </c>
      <c r="D80" s="14">
        <v>5.0</v>
      </c>
      <c r="E80" s="14">
        <v>14.0</v>
      </c>
      <c r="F80" s="14">
        <v>0.263</v>
      </c>
      <c r="G80" s="14">
        <v>2.89</v>
      </c>
      <c r="H80" s="14">
        <v>9.05</v>
      </c>
      <c r="I80" s="20"/>
      <c r="J80" s="14">
        <v>2.0</v>
      </c>
      <c r="K80" s="14">
        <v>13.0</v>
      </c>
      <c r="L80" s="20"/>
      <c r="M80" s="14">
        <v>2.0</v>
      </c>
      <c r="N80" s="14">
        <v>8.0</v>
      </c>
      <c r="O80" s="20"/>
      <c r="P80" s="14">
        <v>2.0</v>
      </c>
      <c r="Q80" s="14">
        <v>5.0</v>
      </c>
    </row>
    <row r="81">
      <c r="A81" s="10">
        <v>79.0</v>
      </c>
      <c r="B81" s="19" t="s">
        <v>138</v>
      </c>
      <c r="C81" s="14">
        <v>22.0</v>
      </c>
      <c r="D81" s="14">
        <v>12.0</v>
      </c>
      <c r="E81" s="14">
        <v>10.0</v>
      </c>
      <c r="F81" s="14">
        <v>0.545</v>
      </c>
      <c r="G81" s="14">
        <v>-3.5</v>
      </c>
      <c r="H81" s="14">
        <v>-6.05</v>
      </c>
      <c r="I81" s="20"/>
      <c r="J81" s="14">
        <v>10.0</v>
      </c>
      <c r="K81" s="14">
        <v>6.0</v>
      </c>
      <c r="L81" s="20"/>
      <c r="M81" s="14">
        <v>7.0</v>
      </c>
      <c r="N81" s="14">
        <v>5.0</v>
      </c>
      <c r="O81" s="20"/>
      <c r="P81" s="14">
        <v>5.0</v>
      </c>
      <c r="Q81" s="14">
        <v>5.0</v>
      </c>
    </row>
    <row r="82">
      <c r="A82" s="10">
        <v>80.0</v>
      </c>
      <c r="B82" s="19" t="s">
        <v>273</v>
      </c>
      <c r="C82" s="14">
        <v>21.0</v>
      </c>
      <c r="D82" s="14">
        <v>8.0</v>
      </c>
      <c r="E82" s="14">
        <v>13.0</v>
      </c>
      <c r="F82" s="14">
        <v>0.381</v>
      </c>
      <c r="G82" s="14">
        <v>-14.16</v>
      </c>
      <c r="H82" s="14">
        <v>-3.58</v>
      </c>
      <c r="I82" s="20"/>
      <c r="J82" s="14">
        <v>4.0</v>
      </c>
      <c r="K82" s="14">
        <v>10.0</v>
      </c>
      <c r="L82" s="20"/>
      <c r="M82" s="14">
        <v>5.0</v>
      </c>
      <c r="N82" s="14">
        <v>7.0</v>
      </c>
      <c r="O82" s="20"/>
      <c r="P82" s="14">
        <v>3.0</v>
      </c>
      <c r="Q82" s="14">
        <v>6.0</v>
      </c>
    </row>
    <row r="83">
      <c r="A83" s="10">
        <v>81.0</v>
      </c>
      <c r="B83" s="19" t="s">
        <v>64</v>
      </c>
      <c r="C83" s="14">
        <v>31.0</v>
      </c>
      <c r="D83" s="14">
        <v>26.0</v>
      </c>
      <c r="E83" s="14">
        <v>5.0</v>
      </c>
      <c r="F83" s="14">
        <v>0.839</v>
      </c>
      <c r="G83" s="14">
        <v>9.6</v>
      </c>
      <c r="H83" s="14">
        <v>-0.29</v>
      </c>
      <c r="I83" s="20"/>
      <c r="J83" s="14">
        <v>15.0</v>
      </c>
      <c r="K83" s="14">
        <v>3.0</v>
      </c>
      <c r="L83" s="20"/>
      <c r="M83" s="14">
        <v>14.0</v>
      </c>
      <c r="N83" s="14">
        <v>1.0</v>
      </c>
      <c r="O83" s="20"/>
      <c r="P83" s="14">
        <v>9.0</v>
      </c>
      <c r="Q83" s="14">
        <v>2.0</v>
      </c>
    </row>
    <row r="84">
      <c r="A84" s="10">
        <v>82.0</v>
      </c>
      <c r="B84" s="19" t="s">
        <v>126</v>
      </c>
      <c r="C84" s="14">
        <v>20.0</v>
      </c>
      <c r="D84" s="14">
        <v>12.0</v>
      </c>
      <c r="E84" s="14">
        <v>8.0</v>
      </c>
      <c r="F84" s="14">
        <v>0.6</v>
      </c>
      <c r="G84" s="14">
        <v>-0.74</v>
      </c>
      <c r="H84" s="14">
        <v>-3.69</v>
      </c>
      <c r="I84" s="20"/>
      <c r="J84" s="14">
        <v>4.0</v>
      </c>
      <c r="K84" s="14">
        <v>5.0</v>
      </c>
      <c r="L84" s="20"/>
      <c r="M84" s="14">
        <v>3.0</v>
      </c>
      <c r="N84" s="14">
        <v>2.0</v>
      </c>
      <c r="O84" s="20"/>
      <c r="P84" s="14">
        <v>4.0</v>
      </c>
      <c r="Q84" s="14">
        <v>5.0</v>
      </c>
    </row>
    <row r="85">
      <c r="A85" s="10">
        <v>83.0</v>
      </c>
      <c r="B85" s="19" t="s">
        <v>153</v>
      </c>
      <c r="C85" s="14">
        <v>24.0</v>
      </c>
      <c r="D85" s="14">
        <v>13.0</v>
      </c>
      <c r="E85" s="14">
        <v>11.0</v>
      </c>
      <c r="F85" s="14">
        <v>0.542</v>
      </c>
      <c r="G85" s="14">
        <v>13.42</v>
      </c>
      <c r="H85" s="14">
        <v>8.71</v>
      </c>
      <c r="I85" s="20"/>
      <c r="J85" s="14">
        <v>9.0</v>
      </c>
      <c r="K85" s="14">
        <v>9.0</v>
      </c>
      <c r="L85" s="20"/>
      <c r="M85" s="14">
        <v>8.0</v>
      </c>
      <c r="N85" s="14">
        <v>5.0</v>
      </c>
      <c r="O85" s="20"/>
      <c r="P85" s="14">
        <v>3.0</v>
      </c>
      <c r="Q85" s="14">
        <v>6.0</v>
      </c>
    </row>
    <row r="86">
      <c r="A86" s="10">
        <v>84.0</v>
      </c>
      <c r="B86" s="19" t="s">
        <v>241</v>
      </c>
      <c r="C86" s="14">
        <v>18.0</v>
      </c>
      <c r="D86" s="14">
        <v>9.0</v>
      </c>
      <c r="E86" s="14">
        <v>9.0</v>
      </c>
      <c r="F86" s="14">
        <v>0.5</v>
      </c>
      <c r="G86" s="14">
        <v>2.48</v>
      </c>
      <c r="H86" s="14">
        <v>2.65</v>
      </c>
      <c r="I86" s="20"/>
      <c r="J86" s="14">
        <v>7.0</v>
      </c>
      <c r="K86" s="14">
        <v>7.0</v>
      </c>
      <c r="L86" s="20"/>
      <c r="M86" s="14">
        <v>5.0</v>
      </c>
      <c r="N86" s="14">
        <v>2.0</v>
      </c>
      <c r="O86" s="20"/>
      <c r="P86" s="14">
        <v>2.0</v>
      </c>
      <c r="Q86" s="14">
        <v>5.0</v>
      </c>
    </row>
    <row r="87">
      <c r="A87" s="10">
        <v>85.0</v>
      </c>
      <c r="B87" s="19" t="s">
        <v>264</v>
      </c>
      <c r="C87" s="14">
        <v>19.0</v>
      </c>
      <c r="D87" s="14">
        <v>8.0</v>
      </c>
      <c r="E87" s="14">
        <v>11.0</v>
      </c>
      <c r="F87" s="14">
        <v>0.421</v>
      </c>
      <c r="G87" s="14">
        <v>0.96</v>
      </c>
      <c r="H87" s="14">
        <v>3.79</v>
      </c>
      <c r="I87" s="20"/>
      <c r="J87" s="14">
        <v>2.0</v>
      </c>
      <c r="K87" s="14">
        <v>10.0</v>
      </c>
      <c r="L87" s="20"/>
      <c r="M87" s="14">
        <v>7.0</v>
      </c>
      <c r="N87" s="14">
        <v>6.0</v>
      </c>
      <c r="O87" s="20"/>
      <c r="P87" s="14">
        <v>1.0</v>
      </c>
      <c r="Q87" s="14">
        <v>4.0</v>
      </c>
    </row>
    <row r="88">
      <c r="A88" s="10">
        <v>86.0</v>
      </c>
      <c r="B88" s="19" t="s">
        <v>158</v>
      </c>
      <c r="C88" s="14">
        <v>25.0</v>
      </c>
      <c r="D88" s="14">
        <v>13.0</v>
      </c>
      <c r="E88" s="14">
        <v>12.0</v>
      </c>
      <c r="F88" s="14">
        <v>0.52</v>
      </c>
      <c r="G88" s="14">
        <v>1.92</v>
      </c>
      <c r="H88" s="14">
        <v>0.58</v>
      </c>
      <c r="I88" s="20"/>
      <c r="J88" s="14">
        <v>8.0</v>
      </c>
      <c r="K88" s="14">
        <v>7.0</v>
      </c>
      <c r="L88" s="20"/>
      <c r="M88" s="14">
        <v>8.0</v>
      </c>
      <c r="N88" s="14">
        <v>4.0</v>
      </c>
      <c r="O88" s="20"/>
      <c r="P88" s="14">
        <v>3.0</v>
      </c>
      <c r="Q88" s="14">
        <v>5.0</v>
      </c>
    </row>
    <row r="89">
      <c r="A89" s="10">
        <v>87.0</v>
      </c>
      <c r="B89" s="19" t="s">
        <v>298</v>
      </c>
      <c r="C89" s="14">
        <v>27.0</v>
      </c>
      <c r="D89" s="14">
        <v>9.0</v>
      </c>
      <c r="E89" s="14">
        <v>18.0</v>
      </c>
      <c r="F89" s="14">
        <v>0.333</v>
      </c>
      <c r="G89" s="14">
        <v>-12.54</v>
      </c>
      <c r="H89" s="14">
        <v>-7.02</v>
      </c>
      <c r="I89" s="20"/>
      <c r="J89" s="14">
        <v>6.0</v>
      </c>
      <c r="K89" s="14">
        <v>14.0</v>
      </c>
      <c r="L89" s="20"/>
      <c r="M89" s="14">
        <v>5.0</v>
      </c>
      <c r="N89" s="14">
        <v>7.0</v>
      </c>
      <c r="O89" s="20"/>
      <c r="P89" s="14">
        <v>4.0</v>
      </c>
      <c r="Q89" s="14">
        <v>11.0</v>
      </c>
    </row>
    <row r="90">
      <c r="A90" s="10">
        <v>88.0</v>
      </c>
      <c r="B90" s="19" t="s">
        <v>62</v>
      </c>
      <c r="C90" s="14">
        <v>29.0</v>
      </c>
      <c r="D90" s="14">
        <v>22.0</v>
      </c>
      <c r="E90" s="14">
        <v>7.0</v>
      </c>
      <c r="F90" s="14">
        <v>0.759</v>
      </c>
      <c r="G90" s="14">
        <v>-2.48</v>
      </c>
      <c r="H90" s="14">
        <v>-8.03</v>
      </c>
      <c r="I90" s="20"/>
      <c r="J90" s="14">
        <v>15.0</v>
      </c>
      <c r="K90" s="14">
        <v>5.0</v>
      </c>
      <c r="L90" s="20"/>
      <c r="M90" s="14">
        <v>10.0</v>
      </c>
      <c r="N90" s="14">
        <v>2.0</v>
      </c>
      <c r="O90" s="20"/>
      <c r="P90" s="14">
        <v>9.0</v>
      </c>
      <c r="Q90" s="14">
        <v>4.0</v>
      </c>
    </row>
    <row r="91">
      <c r="A91" s="10">
        <v>89.0</v>
      </c>
      <c r="B91" s="19" t="s">
        <v>340</v>
      </c>
      <c r="C91" s="14">
        <v>18.0</v>
      </c>
      <c r="D91" s="14">
        <v>6.0</v>
      </c>
      <c r="E91" s="14">
        <v>12.0</v>
      </c>
      <c r="F91" s="14">
        <v>0.333</v>
      </c>
      <c r="G91" s="14">
        <v>-14.06</v>
      </c>
      <c r="H91" s="14">
        <v>-1.06</v>
      </c>
      <c r="I91" s="20"/>
      <c r="J91" s="14">
        <v>3.0</v>
      </c>
      <c r="K91" s="14">
        <v>11.0</v>
      </c>
      <c r="L91" s="20"/>
      <c r="M91" s="14">
        <v>5.0</v>
      </c>
      <c r="N91" s="14">
        <v>4.0</v>
      </c>
      <c r="O91" s="20"/>
      <c r="P91" s="14">
        <v>1.0</v>
      </c>
      <c r="Q91" s="14">
        <v>8.0</v>
      </c>
    </row>
    <row r="92">
      <c r="A92" s="10">
        <v>90.0</v>
      </c>
      <c r="B92" s="19" t="s">
        <v>53</v>
      </c>
      <c r="C92" s="14">
        <v>24.0</v>
      </c>
      <c r="D92" s="14">
        <v>16.0</v>
      </c>
      <c r="E92" s="14">
        <v>8.0</v>
      </c>
      <c r="F92" s="14">
        <v>0.667</v>
      </c>
      <c r="G92" s="14">
        <v>3.8</v>
      </c>
      <c r="H92" s="14">
        <v>-3.38</v>
      </c>
      <c r="I92" s="20"/>
      <c r="J92" s="14">
        <v>12.0</v>
      </c>
      <c r="K92" s="14">
        <v>3.0</v>
      </c>
      <c r="L92" s="20"/>
      <c r="M92" s="14">
        <v>7.0</v>
      </c>
      <c r="N92" s="14">
        <v>2.0</v>
      </c>
      <c r="O92" s="20"/>
      <c r="P92" s="14">
        <v>6.0</v>
      </c>
      <c r="Q92" s="14">
        <v>5.0</v>
      </c>
    </row>
    <row r="93">
      <c r="A93" s="10">
        <v>91.0</v>
      </c>
      <c r="B93" s="19" t="s">
        <v>219</v>
      </c>
      <c r="C93" s="14">
        <v>19.0</v>
      </c>
      <c r="D93" s="14">
        <v>10.0</v>
      </c>
      <c r="E93" s="14">
        <v>9.0</v>
      </c>
      <c r="F93" s="14">
        <v>0.526</v>
      </c>
      <c r="G93" s="14">
        <v>-5.08</v>
      </c>
      <c r="H93" s="14">
        <v>-4.19</v>
      </c>
      <c r="I93" s="20"/>
      <c r="J93" s="14">
        <v>4.0</v>
      </c>
      <c r="K93" s="14">
        <v>7.0</v>
      </c>
      <c r="L93" s="20"/>
      <c r="M93" s="14">
        <v>4.0</v>
      </c>
      <c r="N93" s="14">
        <v>2.0</v>
      </c>
      <c r="O93" s="20"/>
      <c r="P93" s="14">
        <v>3.0</v>
      </c>
      <c r="Q93" s="14">
        <v>6.0</v>
      </c>
    </row>
    <row r="94">
      <c r="A94" s="10">
        <v>92.0</v>
      </c>
      <c r="B94" s="19" t="s">
        <v>327</v>
      </c>
      <c r="C94" s="14">
        <v>25.0</v>
      </c>
      <c r="D94" s="14">
        <v>9.0</v>
      </c>
      <c r="E94" s="14">
        <v>16.0</v>
      </c>
      <c r="F94" s="14">
        <v>0.36</v>
      </c>
      <c r="G94" s="14">
        <v>-4.59</v>
      </c>
      <c r="H94" s="14">
        <v>0.25</v>
      </c>
      <c r="I94" s="20"/>
      <c r="J94" s="14">
        <v>7.0</v>
      </c>
      <c r="K94" s="14">
        <v>11.0</v>
      </c>
      <c r="L94" s="20"/>
      <c r="M94" s="14">
        <v>8.0</v>
      </c>
      <c r="N94" s="14">
        <v>4.0</v>
      </c>
      <c r="O94" s="20"/>
      <c r="P94" s="14">
        <v>1.0</v>
      </c>
      <c r="Q94" s="14">
        <v>10.0</v>
      </c>
    </row>
    <row r="95">
      <c r="A95" s="10">
        <v>93.0</v>
      </c>
      <c r="B95" s="19" t="s">
        <v>323</v>
      </c>
      <c r="C95" s="14">
        <v>27.0</v>
      </c>
      <c r="D95" s="14">
        <v>10.0</v>
      </c>
      <c r="E95" s="14">
        <v>17.0</v>
      </c>
      <c r="F95" s="14">
        <v>0.37</v>
      </c>
      <c r="G95" s="14">
        <v>-11.23</v>
      </c>
      <c r="H95" s="14">
        <v>-6.35</v>
      </c>
      <c r="I95" s="20"/>
      <c r="J95" s="14">
        <v>7.0</v>
      </c>
      <c r="K95" s="14">
        <v>11.0</v>
      </c>
      <c r="L95" s="20"/>
      <c r="M95" s="14">
        <v>4.0</v>
      </c>
      <c r="N95" s="14">
        <v>8.0</v>
      </c>
      <c r="O95" s="20"/>
      <c r="P95" s="14">
        <v>3.0</v>
      </c>
      <c r="Q95" s="14">
        <v>8.0</v>
      </c>
    </row>
    <row r="96">
      <c r="A96" s="10">
        <v>94.0</v>
      </c>
      <c r="B96" s="19" t="s">
        <v>227</v>
      </c>
      <c r="C96" s="14">
        <v>24.0</v>
      </c>
      <c r="D96" s="14">
        <v>9.0</v>
      </c>
      <c r="E96" s="14">
        <v>15.0</v>
      </c>
      <c r="F96" s="14">
        <v>0.375</v>
      </c>
      <c r="G96" s="14">
        <v>-9.94</v>
      </c>
      <c r="H96" s="14">
        <v>-6.23</v>
      </c>
      <c r="I96" s="20"/>
      <c r="J96" s="14">
        <v>8.0</v>
      </c>
      <c r="K96" s="14">
        <v>10.0</v>
      </c>
      <c r="L96" s="20"/>
      <c r="M96" s="14">
        <v>4.0</v>
      </c>
      <c r="N96" s="14">
        <v>6.0</v>
      </c>
      <c r="O96" s="20"/>
      <c r="P96" s="14">
        <v>5.0</v>
      </c>
      <c r="Q96" s="14">
        <v>9.0</v>
      </c>
    </row>
    <row r="97">
      <c r="A97" s="10">
        <v>95.0</v>
      </c>
      <c r="B97" s="19" t="s">
        <v>180</v>
      </c>
      <c r="C97" s="14">
        <v>20.0</v>
      </c>
      <c r="D97" s="14">
        <v>8.0</v>
      </c>
      <c r="E97" s="14">
        <v>12.0</v>
      </c>
      <c r="F97" s="14">
        <v>0.4</v>
      </c>
      <c r="G97" s="14">
        <v>-12.14</v>
      </c>
      <c r="H97" s="14">
        <v>-9.34</v>
      </c>
      <c r="I97" s="20"/>
      <c r="J97" s="14">
        <v>7.0</v>
      </c>
      <c r="K97" s="14">
        <v>5.0</v>
      </c>
      <c r="L97" s="20"/>
      <c r="M97" s="14">
        <v>4.0</v>
      </c>
      <c r="N97" s="14">
        <v>1.0</v>
      </c>
      <c r="O97" s="20"/>
      <c r="P97" s="14">
        <v>4.0</v>
      </c>
      <c r="Q97" s="14">
        <v>10.0</v>
      </c>
    </row>
    <row r="98">
      <c r="A98" s="10">
        <v>96.0</v>
      </c>
      <c r="B98" s="19" t="s">
        <v>71</v>
      </c>
      <c r="C98" s="14">
        <v>23.0</v>
      </c>
      <c r="D98" s="14">
        <v>13.0</v>
      </c>
      <c r="E98" s="14">
        <v>10.0</v>
      </c>
      <c r="F98" s="14">
        <v>0.565</v>
      </c>
      <c r="G98" s="14">
        <v>-1.77</v>
      </c>
      <c r="H98" s="14">
        <v>-4.67</v>
      </c>
      <c r="I98" s="20"/>
      <c r="J98" s="14">
        <v>7.0</v>
      </c>
      <c r="K98" s="14">
        <v>5.0</v>
      </c>
      <c r="L98" s="20"/>
      <c r="M98" s="14">
        <v>7.0</v>
      </c>
      <c r="N98" s="14">
        <v>1.0</v>
      </c>
      <c r="O98" s="20"/>
      <c r="P98" s="14">
        <v>4.0</v>
      </c>
      <c r="Q98" s="14">
        <v>7.0</v>
      </c>
    </row>
    <row r="99">
      <c r="A99" s="10">
        <v>97.0</v>
      </c>
      <c r="B99" s="19" t="s">
        <v>179</v>
      </c>
      <c r="C99" s="14">
        <v>18.0</v>
      </c>
      <c r="D99" s="14">
        <v>10.0</v>
      </c>
      <c r="E99" s="14">
        <v>8.0</v>
      </c>
      <c r="F99" s="14">
        <v>0.556</v>
      </c>
      <c r="G99" s="14">
        <v>-9.31</v>
      </c>
      <c r="H99" s="14">
        <v>-6.81</v>
      </c>
      <c r="I99" s="20"/>
      <c r="J99" s="14">
        <v>4.0</v>
      </c>
      <c r="K99" s="14">
        <v>4.0</v>
      </c>
      <c r="L99" s="20"/>
      <c r="M99" s="14">
        <v>7.0</v>
      </c>
      <c r="N99" s="14">
        <v>4.0</v>
      </c>
      <c r="O99" s="20"/>
      <c r="P99" s="14">
        <v>2.0</v>
      </c>
      <c r="Q99" s="14">
        <v>2.0</v>
      </c>
    </row>
    <row r="100">
      <c r="A100" s="10">
        <v>98.0</v>
      </c>
      <c r="B100" s="19" t="s">
        <v>198</v>
      </c>
      <c r="C100" s="14">
        <v>26.0</v>
      </c>
      <c r="D100" s="14">
        <v>9.0</v>
      </c>
      <c r="E100" s="14">
        <v>17.0</v>
      </c>
      <c r="F100" s="14">
        <v>0.346</v>
      </c>
      <c r="G100" s="14">
        <v>-10.93</v>
      </c>
      <c r="H100" s="14">
        <v>-2.97</v>
      </c>
      <c r="I100" s="20"/>
      <c r="J100" s="14">
        <v>2.0</v>
      </c>
      <c r="K100" s="14">
        <v>15.0</v>
      </c>
      <c r="L100" s="20"/>
      <c r="M100" s="14">
        <v>7.0</v>
      </c>
      <c r="N100" s="14">
        <v>8.0</v>
      </c>
      <c r="O100" s="20"/>
      <c r="P100" s="14">
        <v>2.0</v>
      </c>
      <c r="Q100" s="14">
        <v>9.0</v>
      </c>
    </row>
    <row r="101">
      <c r="A101" s="10">
        <v>99.0</v>
      </c>
      <c r="B101" s="19" t="s">
        <v>30</v>
      </c>
      <c r="C101" s="14">
        <v>24.0</v>
      </c>
      <c r="D101" s="14">
        <v>18.0</v>
      </c>
      <c r="E101" s="14">
        <v>6.0</v>
      </c>
      <c r="F101" s="14">
        <v>0.75</v>
      </c>
      <c r="G101" s="14">
        <v>17.99</v>
      </c>
      <c r="H101" s="14">
        <v>8.95</v>
      </c>
      <c r="I101" s="20"/>
      <c r="J101" s="14">
        <v>11.0</v>
      </c>
      <c r="K101" s="14">
        <v>4.0</v>
      </c>
      <c r="L101" s="20"/>
      <c r="M101" s="14">
        <v>12.0</v>
      </c>
      <c r="N101" s="14">
        <v>1.0</v>
      </c>
      <c r="O101" s="20"/>
      <c r="P101" s="14">
        <v>3.0</v>
      </c>
      <c r="Q101" s="14">
        <v>4.0</v>
      </c>
    </row>
    <row r="102">
      <c r="A102" s="10">
        <v>100.0</v>
      </c>
      <c r="B102" s="19" t="s">
        <v>51</v>
      </c>
      <c r="C102" s="14">
        <v>25.0</v>
      </c>
      <c r="D102" s="14">
        <v>15.0</v>
      </c>
      <c r="E102" s="14">
        <v>10.0</v>
      </c>
      <c r="F102" s="14">
        <v>0.6</v>
      </c>
      <c r="G102" s="14">
        <v>13.9</v>
      </c>
      <c r="H102" s="14">
        <v>10.02</v>
      </c>
      <c r="I102" s="20"/>
      <c r="J102" s="14">
        <v>9.0</v>
      </c>
      <c r="K102" s="14">
        <v>7.0</v>
      </c>
      <c r="L102" s="20"/>
      <c r="M102" s="14">
        <v>6.0</v>
      </c>
      <c r="N102" s="14">
        <v>3.0</v>
      </c>
      <c r="O102" s="20"/>
      <c r="P102" s="14">
        <v>5.0</v>
      </c>
      <c r="Q102" s="14">
        <v>5.0</v>
      </c>
    </row>
    <row r="103">
      <c r="A103" s="10">
        <v>101.0</v>
      </c>
      <c r="B103" s="19" t="s">
        <v>361</v>
      </c>
      <c r="C103" s="14">
        <v>14.0</v>
      </c>
      <c r="D103" s="14">
        <v>2.0</v>
      </c>
      <c r="E103" s="14">
        <v>12.0</v>
      </c>
      <c r="F103" s="14">
        <v>0.143</v>
      </c>
      <c r="G103" s="14">
        <v>-11.53</v>
      </c>
      <c r="H103" s="14">
        <v>3.25</v>
      </c>
      <c r="I103" s="20"/>
      <c r="J103" s="14">
        <v>2.0</v>
      </c>
      <c r="K103" s="14">
        <v>11.0</v>
      </c>
      <c r="L103" s="20"/>
      <c r="M103" s="14">
        <v>2.0</v>
      </c>
      <c r="N103" s="14">
        <v>5.0</v>
      </c>
      <c r="O103" s="20"/>
      <c r="P103" s="14">
        <v>0.0</v>
      </c>
      <c r="Q103" s="14">
        <v>6.0</v>
      </c>
    </row>
    <row r="104">
      <c r="A104" s="10">
        <v>102.0</v>
      </c>
      <c r="B104" s="19" t="s">
        <v>259</v>
      </c>
      <c r="C104" s="14">
        <v>24.0</v>
      </c>
      <c r="D104" s="14">
        <v>12.0</v>
      </c>
      <c r="E104" s="14">
        <v>12.0</v>
      </c>
      <c r="F104" s="14">
        <v>0.5</v>
      </c>
      <c r="G104" s="14">
        <v>-3.41</v>
      </c>
      <c r="H104" s="14">
        <v>0.23</v>
      </c>
      <c r="I104" s="20"/>
      <c r="J104" s="14">
        <v>9.0</v>
      </c>
      <c r="K104" s="14">
        <v>11.0</v>
      </c>
      <c r="L104" s="20"/>
      <c r="M104" s="14">
        <v>7.0</v>
      </c>
      <c r="N104" s="14">
        <v>5.0</v>
      </c>
      <c r="O104" s="20"/>
      <c r="P104" s="14">
        <v>4.0</v>
      </c>
      <c r="Q104" s="14">
        <v>6.0</v>
      </c>
    </row>
    <row r="105">
      <c r="A105" s="10">
        <v>103.0</v>
      </c>
      <c r="B105" s="19" t="s">
        <v>29</v>
      </c>
      <c r="C105" s="14">
        <v>25.0</v>
      </c>
      <c r="D105" s="14">
        <v>16.0</v>
      </c>
      <c r="E105" s="14">
        <v>9.0</v>
      </c>
      <c r="F105" s="14">
        <v>0.64</v>
      </c>
      <c r="G105" s="14">
        <v>6.27</v>
      </c>
      <c r="H105" s="14">
        <v>-1.41</v>
      </c>
      <c r="I105" s="20"/>
      <c r="J105" s="14">
        <v>10.0</v>
      </c>
      <c r="K105" s="14">
        <v>5.0</v>
      </c>
      <c r="L105" s="20"/>
      <c r="M105" s="14">
        <v>11.0</v>
      </c>
      <c r="N105" s="14">
        <v>1.0</v>
      </c>
      <c r="O105" s="20"/>
      <c r="P105" s="14">
        <v>5.0</v>
      </c>
      <c r="Q105" s="14">
        <v>7.0</v>
      </c>
    </row>
    <row r="106">
      <c r="A106" s="10">
        <v>104.0</v>
      </c>
      <c r="B106" s="19" t="s">
        <v>151</v>
      </c>
      <c r="C106" s="14">
        <v>26.0</v>
      </c>
      <c r="D106" s="14">
        <v>11.0</v>
      </c>
      <c r="E106" s="14">
        <v>15.0</v>
      </c>
      <c r="F106" s="14">
        <v>0.423</v>
      </c>
      <c r="G106" s="14">
        <v>-3.58</v>
      </c>
      <c r="H106" s="14">
        <v>-5.85</v>
      </c>
      <c r="I106" s="20"/>
      <c r="J106" s="14">
        <v>10.0</v>
      </c>
      <c r="K106" s="14">
        <v>10.0</v>
      </c>
      <c r="L106" s="20"/>
      <c r="M106" s="14">
        <v>7.0</v>
      </c>
      <c r="N106" s="14">
        <v>4.0</v>
      </c>
      <c r="O106" s="20"/>
      <c r="P106" s="14">
        <v>4.0</v>
      </c>
      <c r="Q106" s="14">
        <v>11.0</v>
      </c>
    </row>
    <row r="107">
      <c r="A107" s="10">
        <v>105.0</v>
      </c>
      <c r="B107" s="19" t="s">
        <v>285</v>
      </c>
      <c r="C107" s="14">
        <v>22.0</v>
      </c>
      <c r="D107" s="14">
        <v>13.0</v>
      </c>
      <c r="E107" s="14">
        <v>9.0</v>
      </c>
      <c r="F107" s="14">
        <v>0.591</v>
      </c>
      <c r="G107" s="14">
        <v>2.09</v>
      </c>
      <c r="H107" s="14">
        <v>0.66</v>
      </c>
      <c r="I107" s="20"/>
      <c r="J107" s="14">
        <v>8.0</v>
      </c>
      <c r="K107" s="14">
        <v>6.0</v>
      </c>
      <c r="L107" s="20"/>
      <c r="M107" s="14">
        <v>7.0</v>
      </c>
      <c r="N107" s="14">
        <v>3.0</v>
      </c>
      <c r="O107" s="20"/>
      <c r="P107" s="14">
        <v>3.0</v>
      </c>
      <c r="Q107" s="14">
        <v>4.0</v>
      </c>
    </row>
    <row r="108">
      <c r="A108" s="10">
        <v>106.0</v>
      </c>
      <c r="B108" s="19" t="s">
        <v>276</v>
      </c>
      <c r="C108" s="14">
        <v>17.0</v>
      </c>
      <c r="D108" s="14">
        <v>5.0</v>
      </c>
      <c r="E108" s="14">
        <v>12.0</v>
      </c>
      <c r="F108" s="14">
        <v>0.294</v>
      </c>
      <c r="G108" s="14">
        <v>-5.56</v>
      </c>
      <c r="H108" s="14">
        <v>-1.39</v>
      </c>
      <c r="I108" s="20"/>
      <c r="J108" s="14">
        <v>3.0</v>
      </c>
      <c r="K108" s="14">
        <v>5.0</v>
      </c>
      <c r="L108" s="20"/>
      <c r="M108" s="14">
        <v>3.0</v>
      </c>
      <c r="N108" s="14">
        <v>6.0</v>
      </c>
      <c r="O108" s="20"/>
      <c r="P108" s="14">
        <v>1.0</v>
      </c>
      <c r="Q108" s="14">
        <v>5.0</v>
      </c>
    </row>
    <row r="109">
      <c r="A109" s="10">
        <v>107.0</v>
      </c>
      <c r="B109" s="19" t="s">
        <v>224</v>
      </c>
      <c r="C109" s="14">
        <v>26.0</v>
      </c>
      <c r="D109" s="14">
        <v>13.0</v>
      </c>
      <c r="E109" s="14">
        <v>13.0</v>
      </c>
      <c r="F109" s="14">
        <v>0.5</v>
      </c>
      <c r="G109" s="14">
        <v>10.36</v>
      </c>
      <c r="H109" s="14">
        <v>10.59</v>
      </c>
      <c r="I109" s="20"/>
      <c r="J109" s="14">
        <v>7.0</v>
      </c>
      <c r="K109" s="14">
        <v>9.0</v>
      </c>
      <c r="L109" s="20"/>
      <c r="M109" s="14">
        <v>7.0</v>
      </c>
      <c r="N109" s="14">
        <v>6.0</v>
      </c>
      <c r="O109" s="20"/>
      <c r="P109" s="14">
        <v>2.0</v>
      </c>
      <c r="Q109" s="14">
        <v>6.0</v>
      </c>
    </row>
    <row r="110">
      <c r="A110" s="10">
        <v>108.0</v>
      </c>
      <c r="B110" s="19" t="s">
        <v>149</v>
      </c>
      <c r="C110" s="14">
        <v>26.0</v>
      </c>
      <c r="D110" s="14">
        <v>13.0</v>
      </c>
      <c r="E110" s="14">
        <v>13.0</v>
      </c>
      <c r="F110" s="14">
        <v>0.5</v>
      </c>
      <c r="G110" s="14">
        <v>-9.7</v>
      </c>
      <c r="H110" s="14">
        <v>-5.75</v>
      </c>
      <c r="I110" s="20"/>
      <c r="J110" s="14">
        <v>7.0</v>
      </c>
      <c r="K110" s="14">
        <v>9.0</v>
      </c>
      <c r="L110" s="20"/>
      <c r="M110" s="14">
        <v>9.0</v>
      </c>
      <c r="N110" s="14">
        <v>4.0</v>
      </c>
      <c r="O110" s="20"/>
      <c r="P110" s="14">
        <v>4.0</v>
      </c>
      <c r="Q110" s="14">
        <v>8.0</v>
      </c>
    </row>
    <row r="111">
      <c r="A111" s="10">
        <v>109.0</v>
      </c>
      <c r="B111" s="19" t="s">
        <v>74</v>
      </c>
      <c r="C111" s="14">
        <v>22.0</v>
      </c>
      <c r="D111" s="14">
        <v>16.0</v>
      </c>
      <c r="E111" s="14">
        <v>6.0</v>
      </c>
      <c r="F111" s="14">
        <v>0.727</v>
      </c>
      <c r="G111" s="14">
        <v>-1.2</v>
      </c>
      <c r="H111" s="14">
        <v>-4.1</v>
      </c>
      <c r="I111" s="20"/>
      <c r="J111" s="14">
        <v>8.0</v>
      </c>
      <c r="K111" s="14">
        <v>4.0</v>
      </c>
      <c r="L111" s="20"/>
      <c r="M111" s="14">
        <v>9.0</v>
      </c>
      <c r="N111" s="14">
        <v>1.0</v>
      </c>
      <c r="O111" s="20"/>
      <c r="P111" s="14">
        <v>5.0</v>
      </c>
      <c r="Q111" s="14">
        <v>4.0</v>
      </c>
    </row>
    <row r="112">
      <c r="A112" s="10">
        <v>110.0</v>
      </c>
      <c r="B112" s="19" t="s">
        <v>97</v>
      </c>
      <c r="C112" s="14">
        <v>26.0</v>
      </c>
      <c r="D112" s="14">
        <v>17.0</v>
      </c>
      <c r="E112" s="14">
        <v>9.0</v>
      </c>
      <c r="F112" s="14">
        <v>0.654</v>
      </c>
      <c r="G112" s="14">
        <v>13.23</v>
      </c>
      <c r="H112" s="14">
        <v>8.34</v>
      </c>
      <c r="I112" s="20"/>
      <c r="J112" s="14">
        <v>11.0</v>
      </c>
      <c r="K112" s="14">
        <v>6.0</v>
      </c>
      <c r="L112" s="20"/>
      <c r="M112" s="14">
        <v>11.0</v>
      </c>
      <c r="N112" s="14">
        <v>3.0</v>
      </c>
      <c r="O112" s="20"/>
      <c r="P112" s="14">
        <v>4.0</v>
      </c>
      <c r="Q112" s="14">
        <v>5.0</v>
      </c>
    </row>
    <row r="113">
      <c r="A113" s="10">
        <v>111.0</v>
      </c>
      <c r="B113" s="19" t="s">
        <v>196</v>
      </c>
      <c r="C113" s="14">
        <v>26.0</v>
      </c>
      <c r="D113" s="14">
        <v>14.0</v>
      </c>
      <c r="E113" s="14">
        <v>12.0</v>
      </c>
      <c r="F113" s="14">
        <v>0.538</v>
      </c>
      <c r="G113" s="14">
        <v>6.82</v>
      </c>
      <c r="H113" s="14">
        <v>8.22</v>
      </c>
      <c r="I113" s="20"/>
      <c r="J113" s="14">
        <v>7.0</v>
      </c>
      <c r="K113" s="14">
        <v>11.0</v>
      </c>
      <c r="L113" s="20"/>
      <c r="M113" s="14">
        <v>12.0</v>
      </c>
      <c r="N113" s="14">
        <v>5.0</v>
      </c>
      <c r="O113" s="20"/>
      <c r="P113" s="14">
        <v>2.0</v>
      </c>
      <c r="Q113" s="14">
        <v>6.0</v>
      </c>
    </row>
    <row r="114">
      <c r="A114" s="10">
        <v>112.0</v>
      </c>
      <c r="B114" s="19" t="s">
        <v>19</v>
      </c>
      <c r="C114" s="14">
        <v>28.0</v>
      </c>
      <c r="D114" s="14">
        <v>28.0</v>
      </c>
      <c r="E114" s="14">
        <v>0.0</v>
      </c>
      <c r="F114" s="14">
        <v>1.0</v>
      </c>
      <c r="G114" s="14">
        <v>27.23</v>
      </c>
      <c r="H114" s="14">
        <v>3.77</v>
      </c>
      <c r="I114" s="20"/>
      <c r="J114" s="14">
        <v>15.0</v>
      </c>
      <c r="K114" s="14">
        <v>0.0</v>
      </c>
      <c r="L114" s="20"/>
      <c r="M114" s="14">
        <v>12.0</v>
      </c>
      <c r="N114" s="14">
        <v>0.0</v>
      </c>
      <c r="O114" s="20"/>
      <c r="P114" s="14">
        <v>7.0</v>
      </c>
      <c r="Q114" s="14">
        <v>0.0</v>
      </c>
    </row>
    <row r="115">
      <c r="A115" s="10">
        <v>113.0</v>
      </c>
      <c r="B115" s="19" t="s">
        <v>145</v>
      </c>
      <c r="C115" s="14">
        <v>24.0</v>
      </c>
      <c r="D115" s="14">
        <v>12.0</v>
      </c>
      <c r="E115" s="14">
        <v>12.0</v>
      </c>
      <c r="F115" s="14">
        <v>0.5</v>
      </c>
      <c r="G115" s="14">
        <v>-14.3</v>
      </c>
      <c r="H115" s="14">
        <v>-12.52</v>
      </c>
      <c r="I115" s="20"/>
      <c r="J115" s="14">
        <v>9.0</v>
      </c>
      <c r="K115" s="14">
        <v>6.0</v>
      </c>
      <c r="L115" s="20"/>
      <c r="M115" s="14">
        <v>6.0</v>
      </c>
      <c r="N115" s="14">
        <v>4.0</v>
      </c>
      <c r="O115" s="20"/>
      <c r="P115" s="14">
        <v>5.0</v>
      </c>
      <c r="Q115" s="14">
        <v>7.0</v>
      </c>
    </row>
    <row r="116">
      <c r="A116" s="10">
        <v>114.0</v>
      </c>
      <c r="B116" s="19" t="s">
        <v>41</v>
      </c>
      <c r="C116" s="14">
        <v>24.0</v>
      </c>
      <c r="D116" s="14">
        <v>17.0</v>
      </c>
      <c r="E116" s="14">
        <v>7.0</v>
      </c>
      <c r="F116" s="14">
        <v>0.708</v>
      </c>
      <c r="G116" s="14">
        <v>4.95</v>
      </c>
      <c r="H116" s="14">
        <v>-3.63</v>
      </c>
      <c r="I116" s="20"/>
      <c r="J116" s="14">
        <v>9.0</v>
      </c>
      <c r="K116" s="14">
        <v>3.0</v>
      </c>
      <c r="L116" s="20"/>
      <c r="M116" s="14">
        <v>10.0</v>
      </c>
      <c r="N116" s="14">
        <v>3.0</v>
      </c>
      <c r="O116" s="20"/>
      <c r="P116" s="14">
        <v>5.0</v>
      </c>
      <c r="Q116" s="14">
        <v>1.0</v>
      </c>
    </row>
    <row r="117">
      <c r="A117" s="10">
        <v>115.0</v>
      </c>
      <c r="B117" s="19" t="s">
        <v>317</v>
      </c>
      <c r="C117" s="14">
        <v>25.0</v>
      </c>
      <c r="D117" s="14">
        <v>8.0</v>
      </c>
      <c r="E117" s="14">
        <v>17.0</v>
      </c>
      <c r="F117" s="14">
        <v>0.32</v>
      </c>
      <c r="G117" s="14">
        <v>-10.01</v>
      </c>
      <c r="H117" s="14">
        <v>-5.09</v>
      </c>
      <c r="I117" s="20"/>
      <c r="J117" s="14">
        <v>8.0</v>
      </c>
      <c r="K117" s="14">
        <v>12.0</v>
      </c>
      <c r="L117" s="20"/>
      <c r="M117" s="14">
        <v>6.0</v>
      </c>
      <c r="N117" s="14">
        <v>6.0</v>
      </c>
      <c r="O117" s="20"/>
      <c r="P117" s="14">
        <v>2.0</v>
      </c>
      <c r="Q117" s="14">
        <v>11.0</v>
      </c>
    </row>
    <row r="118">
      <c r="A118" s="10">
        <v>116.0</v>
      </c>
      <c r="B118" s="19" t="s">
        <v>223</v>
      </c>
      <c r="C118" s="14">
        <v>25.0</v>
      </c>
      <c r="D118" s="14">
        <v>11.0</v>
      </c>
      <c r="E118" s="14">
        <v>14.0</v>
      </c>
      <c r="F118" s="14">
        <v>0.44</v>
      </c>
      <c r="G118" s="14">
        <v>-13.42</v>
      </c>
      <c r="H118" s="14">
        <v>-9.02</v>
      </c>
      <c r="I118" s="20"/>
      <c r="J118" s="14">
        <v>9.0</v>
      </c>
      <c r="K118" s="14">
        <v>9.0</v>
      </c>
      <c r="L118" s="20"/>
      <c r="M118" s="14">
        <v>5.0</v>
      </c>
      <c r="N118" s="14">
        <v>7.0</v>
      </c>
      <c r="O118" s="20"/>
      <c r="P118" s="14">
        <v>6.0</v>
      </c>
      <c r="Q118" s="14">
        <v>7.0</v>
      </c>
    </row>
    <row r="119">
      <c r="A119" s="10">
        <v>117.0</v>
      </c>
      <c r="B119" s="19" t="s">
        <v>128</v>
      </c>
      <c r="C119" s="14">
        <v>24.0</v>
      </c>
      <c r="D119" s="14">
        <v>15.0</v>
      </c>
      <c r="E119" s="14">
        <v>9.0</v>
      </c>
      <c r="F119" s="14">
        <v>0.625</v>
      </c>
      <c r="G119" s="14">
        <v>-3.34</v>
      </c>
      <c r="H119" s="14">
        <v>-4.84</v>
      </c>
      <c r="I119" s="20"/>
      <c r="J119" s="14">
        <v>8.0</v>
      </c>
      <c r="K119" s="14">
        <v>6.0</v>
      </c>
      <c r="L119" s="20"/>
      <c r="M119" s="14">
        <v>10.0</v>
      </c>
      <c r="N119" s="14">
        <v>1.0</v>
      </c>
      <c r="O119" s="20"/>
      <c r="P119" s="14">
        <v>5.0</v>
      </c>
      <c r="Q119" s="14">
        <v>6.0</v>
      </c>
    </row>
    <row r="120">
      <c r="A120" s="10">
        <v>118.0</v>
      </c>
      <c r="B120" s="19" t="s">
        <v>420</v>
      </c>
      <c r="C120" s="14">
        <v>0.0</v>
      </c>
      <c r="D120" s="14">
        <v>0.0</v>
      </c>
      <c r="E120" s="14">
        <v>0.0</v>
      </c>
      <c r="F120" s="20"/>
      <c r="G120" s="20"/>
      <c r="H120" s="20"/>
      <c r="I120" s="20"/>
      <c r="J120" s="14">
        <v>0.0</v>
      </c>
      <c r="K120" s="14">
        <v>0.0</v>
      </c>
      <c r="L120" s="20"/>
      <c r="M120" s="14">
        <v>0.0</v>
      </c>
      <c r="N120" s="14">
        <v>0.0</v>
      </c>
      <c r="O120" s="20"/>
      <c r="P120" s="14">
        <v>0.0</v>
      </c>
      <c r="Q120" s="14">
        <v>0.0</v>
      </c>
    </row>
    <row r="121">
      <c r="A121" s="10">
        <v>119.0</v>
      </c>
      <c r="B121" s="19" t="s">
        <v>175</v>
      </c>
      <c r="C121" s="14">
        <v>21.0</v>
      </c>
      <c r="D121" s="14">
        <v>11.0</v>
      </c>
      <c r="E121" s="14">
        <v>10.0</v>
      </c>
      <c r="F121" s="14">
        <v>0.524</v>
      </c>
      <c r="G121" s="14">
        <v>-3.24</v>
      </c>
      <c r="H121" s="14">
        <v>-2.97</v>
      </c>
      <c r="I121" s="20"/>
      <c r="J121" s="14">
        <v>9.0</v>
      </c>
      <c r="K121" s="14">
        <v>9.0</v>
      </c>
      <c r="L121" s="20"/>
      <c r="M121" s="14">
        <v>7.0</v>
      </c>
      <c r="N121" s="14">
        <v>5.0</v>
      </c>
      <c r="O121" s="20"/>
      <c r="P121" s="14">
        <v>4.0</v>
      </c>
      <c r="Q121" s="14">
        <v>4.0</v>
      </c>
    </row>
    <row r="122">
      <c r="A122" s="10">
        <v>120.0</v>
      </c>
      <c r="B122" s="19" t="s">
        <v>338</v>
      </c>
      <c r="C122" s="14">
        <v>24.0</v>
      </c>
      <c r="D122" s="14">
        <v>9.0</v>
      </c>
      <c r="E122" s="14">
        <v>15.0</v>
      </c>
      <c r="F122" s="14">
        <v>0.375</v>
      </c>
      <c r="G122" s="14">
        <v>-10.53</v>
      </c>
      <c r="H122" s="14">
        <v>-7.32</v>
      </c>
      <c r="I122" s="20"/>
      <c r="J122" s="14">
        <v>6.0</v>
      </c>
      <c r="K122" s="14">
        <v>11.0</v>
      </c>
      <c r="L122" s="20"/>
      <c r="M122" s="14">
        <v>5.0</v>
      </c>
      <c r="N122" s="14">
        <v>5.0</v>
      </c>
      <c r="O122" s="20"/>
      <c r="P122" s="14">
        <v>4.0</v>
      </c>
      <c r="Q122" s="14">
        <v>10.0</v>
      </c>
    </row>
    <row r="123">
      <c r="A123" s="10">
        <v>121.0</v>
      </c>
      <c r="B123" s="19" t="s">
        <v>244</v>
      </c>
      <c r="C123" s="14">
        <v>23.0</v>
      </c>
      <c r="D123" s="14">
        <v>13.0</v>
      </c>
      <c r="E123" s="14">
        <v>10.0</v>
      </c>
      <c r="F123" s="14">
        <v>0.565</v>
      </c>
      <c r="G123" s="14">
        <v>-2.55</v>
      </c>
      <c r="H123" s="14">
        <v>-2.72</v>
      </c>
      <c r="I123" s="20"/>
      <c r="J123" s="14">
        <v>8.0</v>
      </c>
      <c r="K123" s="14">
        <v>6.0</v>
      </c>
      <c r="L123" s="20"/>
      <c r="M123" s="14">
        <v>7.0</v>
      </c>
      <c r="N123" s="14">
        <v>3.0</v>
      </c>
      <c r="O123" s="20"/>
      <c r="P123" s="14">
        <v>5.0</v>
      </c>
      <c r="Q123" s="14">
        <v>6.0</v>
      </c>
    </row>
    <row r="124">
      <c r="A124" s="10">
        <v>122.0</v>
      </c>
      <c r="B124" s="19" t="s">
        <v>281</v>
      </c>
      <c r="C124" s="14">
        <v>16.0</v>
      </c>
      <c r="D124" s="14">
        <v>5.0</v>
      </c>
      <c r="E124" s="14">
        <v>11.0</v>
      </c>
      <c r="F124" s="14">
        <v>0.313</v>
      </c>
      <c r="G124" s="14">
        <v>-4.74</v>
      </c>
      <c r="H124" s="14">
        <v>0.7</v>
      </c>
      <c r="I124" s="20"/>
      <c r="J124" s="14">
        <v>5.0</v>
      </c>
      <c r="K124" s="14">
        <v>11.0</v>
      </c>
      <c r="L124" s="20"/>
      <c r="M124" s="14">
        <v>2.0</v>
      </c>
      <c r="N124" s="14">
        <v>7.0</v>
      </c>
      <c r="O124" s="20"/>
      <c r="P124" s="14">
        <v>3.0</v>
      </c>
      <c r="Q124" s="14">
        <v>4.0</v>
      </c>
    </row>
    <row r="125">
      <c r="A125" s="10">
        <v>123.0</v>
      </c>
      <c r="B125" s="19" t="s">
        <v>292</v>
      </c>
      <c r="C125" s="14">
        <v>25.0</v>
      </c>
      <c r="D125" s="14">
        <v>6.0</v>
      </c>
      <c r="E125" s="14">
        <v>19.0</v>
      </c>
      <c r="F125" s="14">
        <v>0.24</v>
      </c>
      <c r="G125" s="14">
        <v>-16.74</v>
      </c>
      <c r="H125" s="14">
        <v>-5.74</v>
      </c>
      <c r="I125" s="20"/>
      <c r="J125" s="14">
        <v>4.0</v>
      </c>
      <c r="K125" s="14">
        <v>11.0</v>
      </c>
      <c r="L125" s="20"/>
      <c r="M125" s="14">
        <v>4.0</v>
      </c>
      <c r="N125" s="14">
        <v>6.0</v>
      </c>
      <c r="O125" s="20"/>
      <c r="P125" s="14">
        <v>1.0</v>
      </c>
      <c r="Q125" s="14">
        <v>12.0</v>
      </c>
    </row>
    <row r="126">
      <c r="A126" s="10">
        <v>124.0</v>
      </c>
      <c r="B126" s="19" t="s">
        <v>24</v>
      </c>
      <c r="C126" s="14">
        <v>29.0</v>
      </c>
      <c r="D126" s="14">
        <v>26.0</v>
      </c>
      <c r="E126" s="14">
        <v>3.0</v>
      </c>
      <c r="F126" s="14">
        <v>0.897</v>
      </c>
      <c r="G126" s="14">
        <v>22.05</v>
      </c>
      <c r="H126" s="14">
        <v>4.12</v>
      </c>
      <c r="I126" s="20"/>
      <c r="J126" s="14">
        <v>14.0</v>
      </c>
      <c r="K126" s="14">
        <v>3.0</v>
      </c>
      <c r="L126" s="20"/>
      <c r="M126" s="14">
        <v>15.0</v>
      </c>
      <c r="N126" s="14">
        <v>0.0</v>
      </c>
      <c r="O126" s="20"/>
      <c r="P126" s="14">
        <v>5.0</v>
      </c>
      <c r="Q126" s="14">
        <v>3.0</v>
      </c>
    </row>
    <row r="127">
      <c r="A127" s="10">
        <v>125.0</v>
      </c>
      <c r="B127" s="19" t="s">
        <v>309</v>
      </c>
      <c r="C127" s="14">
        <v>5.0</v>
      </c>
      <c r="D127" s="14">
        <v>1.0</v>
      </c>
      <c r="E127" s="14">
        <v>4.0</v>
      </c>
      <c r="F127" s="14">
        <v>0.2</v>
      </c>
      <c r="G127" s="14">
        <v>-13.98</v>
      </c>
      <c r="H127" s="14">
        <v>-2.23</v>
      </c>
      <c r="I127" s="20"/>
      <c r="J127" s="14">
        <v>0.0</v>
      </c>
      <c r="K127" s="14">
        <v>0.0</v>
      </c>
      <c r="L127" s="20"/>
      <c r="M127" s="14">
        <v>1.0</v>
      </c>
      <c r="N127" s="14">
        <v>1.0</v>
      </c>
      <c r="O127" s="20"/>
      <c r="P127" s="14">
        <v>0.0</v>
      </c>
      <c r="Q127" s="14">
        <v>0.0</v>
      </c>
    </row>
    <row r="128">
      <c r="A128" s="10">
        <v>126.0</v>
      </c>
      <c r="B128" s="19" t="s">
        <v>78</v>
      </c>
      <c r="C128" s="14">
        <v>24.0</v>
      </c>
      <c r="D128" s="14">
        <v>13.0</v>
      </c>
      <c r="E128" s="14">
        <v>11.0</v>
      </c>
      <c r="F128" s="14">
        <v>0.542</v>
      </c>
      <c r="G128" s="14">
        <v>-8.63</v>
      </c>
      <c r="H128" s="14">
        <v>-5.94</v>
      </c>
      <c r="I128" s="20"/>
      <c r="J128" s="14">
        <v>8.0</v>
      </c>
      <c r="K128" s="14">
        <v>6.0</v>
      </c>
      <c r="L128" s="20"/>
      <c r="M128" s="14">
        <v>8.0</v>
      </c>
      <c r="N128" s="14">
        <v>3.0</v>
      </c>
      <c r="O128" s="20"/>
      <c r="P128" s="14">
        <v>5.0</v>
      </c>
      <c r="Q128" s="14">
        <v>5.0</v>
      </c>
    </row>
    <row r="129">
      <c r="A129" s="10">
        <v>127.0</v>
      </c>
      <c r="B129" s="19" t="s">
        <v>339</v>
      </c>
      <c r="C129" s="14">
        <v>22.0</v>
      </c>
      <c r="D129" s="14">
        <v>1.0</v>
      </c>
      <c r="E129" s="14">
        <v>21.0</v>
      </c>
      <c r="F129" s="14">
        <v>0.045</v>
      </c>
      <c r="G129" s="14">
        <v>-18.56</v>
      </c>
      <c r="H129" s="14">
        <v>-3.15</v>
      </c>
      <c r="I129" s="20"/>
      <c r="J129" s="14">
        <v>1.0</v>
      </c>
      <c r="K129" s="14">
        <v>17.0</v>
      </c>
      <c r="L129" s="20"/>
      <c r="M129" s="14">
        <v>1.0</v>
      </c>
      <c r="N129" s="14">
        <v>9.0</v>
      </c>
      <c r="O129" s="20"/>
      <c r="P129" s="14">
        <v>0.0</v>
      </c>
      <c r="Q129" s="14">
        <v>11.0</v>
      </c>
    </row>
    <row r="130">
      <c r="A130" s="10">
        <v>128.0</v>
      </c>
      <c r="B130" s="19" t="s">
        <v>234</v>
      </c>
      <c r="C130" s="14">
        <v>22.0</v>
      </c>
      <c r="D130" s="14">
        <v>9.0</v>
      </c>
      <c r="E130" s="14">
        <v>13.0</v>
      </c>
      <c r="F130" s="14">
        <v>0.409</v>
      </c>
      <c r="G130" s="14">
        <v>-11.88</v>
      </c>
      <c r="H130" s="14">
        <v>-7.24</v>
      </c>
      <c r="I130" s="20"/>
      <c r="J130" s="14">
        <v>6.0</v>
      </c>
      <c r="K130" s="14">
        <v>10.0</v>
      </c>
      <c r="L130" s="20"/>
      <c r="M130" s="14">
        <v>7.0</v>
      </c>
      <c r="N130" s="14">
        <v>4.0</v>
      </c>
      <c r="O130" s="20"/>
      <c r="P130" s="14">
        <v>2.0</v>
      </c>
      <c r="Q130" s="14">
        <v>9.0</v>
      </c>
    </row>
    <row r="131">
      <c r="A131" s="10">
        <v>129.0</v>
      </c>
      <c r="B131" s="19" t="s">
        <v>262</v>
      </c>
      <c r="C131" s="14">
        <v>25.0</v>
      </c>
      <c r="D131" s="14">
        <v>7.0</v>
      </c>
      <c r="E131" s="14">
        <v>18.0</v>
      </c>
      <c r="F131" s="14">
        <v>0.28</v>
      </c>
      <c r="G131" s="14">
        <v>-5.19</v>
      </c>
      <c r="H131" s="14">
        <v>0.65</v>
      </c>
      <c r="I131" s="20"/>
      <c r="J131" s="14">
        <v>4.0</v>
      </c>
      <c r="K131" s="14">
        <v>14.0</v>
      </c>
      <c r="L131" s="20"/>
      <c r="M131" s="14">
        <v>3.0</v>
      </c>
      <c r="N131" s="14">
        <v>8.0</v>
      </c>
      <c r="O131" s="20"/>
      <c r="P131" s="14">
        <v>3.0</v>
      </c>
      <c r="Q131" s="14">
        <v>9.0</v>
      </c>
    </row>
    <row r="132">
      <c r="A132" s="10">
        <v>130.0</v>
      </c>
      <c r="B132" s="19" t="s">
        <v>56</v>
      </c>
      <c r="C132" s="14">
        <v>31.0</v>
      </c>
      <c r="D132" s="14">
        <v>24.0</v>
      </c>
      <c r="E132" s="14">
        <v>7.0</v>
      </c>
      <c r="F132" s="14">
        <v>0.774</v>
      </c>
      <c r="G132" s="14">
        <v>23.3</v>
      </c>
      <c r="H132" s="14">
        <v>11.4</v>
      </c>
      <c r="I132" s="20"/>
      <c r="J132" s="14">
        <v>16.0</v>
      </c>
      <c r="K132" s="14">
        <v>4.0</v>
      </c>
      <c r="L132" s="20"/>
      <c r="M132" s="14">
        <v>11.0</v>
      </c>
      <c r="N132" s="14">
        <v>2.0</v>
      </c>
      <c r="O132" s="20"/>
      <c r="P132" s="14">
        <v>9.0</v>
      </c>
      <c r="Q132" s="14">
        <v>3.0</v>
      </c>
    </row>
    <row r="133">
      <c r="A133" s="10">
        <v>131.0</v>
      </c>
      <c r="B133" s="19" t="s">
        <v>191</v>
      </c>
      <c r="C133" s="14">
        <v>22.0</v>
      </c>
      <c r="D133" s="14">
        <v>8.0</v>
      </c>
      <c r="E133" s="14">
        <v>14.0</v>
      </c>
      <c r="F133" s="14">
        <v>0.364</v>
      </c>
      <c r="G133" s="14">
        <v>-15.92</v>
      </c>
      <c r="H133" s="14">
        <v>-8.34</v>
      </c>
      <c r="I133" s="20"/>
      <c r="J133" s="14">
        <v>5.0</v>
      </c>
      <c r="K133" s="14">
        <v>9.0</v>
      </c>
      <c r="L133" s="20"/>
      <c r="M133" s="14">
        <v>5.0</v>
      </c>
      <c r="N133" s="14">
        <v>7.0</v>
      </c>
      <c r="O133" s="20"/>
      <c r="P133" s="14">
        <v>3.0</v>
      </c>
      <c r="Q133" s="14">
        <v>6.0</v>
      </c>
    </row>
    <row r="134">
      <c r="A134" s="10">
        <v>132.0</v>
      </c>
      <c r="B134" s="19" t="s">
        <v>229</v>
      </c>
      <c r="C134" s="14">
        <v>25.0</v>
      </c>
      <c r="D134" s="14">
        <v>15.0</v>
      </c>
      <c r="E134" s="14">
        <v>10.0</v>
      </c>
      <c r="F134" s="14">
        <v>0.6</v>
      </c>
      <c r="G134" s="14">
        <v>2.32</v>
      </c>
      <c r="H134" s="14">
        <v>2.19</v>
      </c>
      <c r="I134" s="20"/>
      <c r="J134" s="14">
        <v>11.0</v>
      </c>
      <c r="K134" s="14">
        <v>7.0</v>
      </c>
      <c r="L134" s="20"/>
      <c r="M134" s="14">
        <v>9.0</v>
      </c>
      <c r="N134" s="14">
        <v>3.0</v>
      </c>
      <c r="O134" s="20"/>
      <c r="P134" s="14">
        <v>5.0</v>
      </c>
      <c r="Q134" s="14">
        <v>6.0</v>
      </c>
    </row>
    <row r="135">
      <c r="A135" s="10">
        <v>133.0</v>
      </c>
      <c r="B135" s="19" t="s">
        <v>263</v>
      </c>
      <c r="C135" s="14">
        <v>27.0</v>
      </c>
      <c r="D135" s="14">
        <v>12.0</v>
      </c>
      <c r="E135" s="14">
        <v>15.0</v>
      </c>
      <c r="F135" s="14">
        <v>0.444</v>
      </c>
      <c r="G135" s="14">
        <v>12.88</v>
      </c>
      <c r="H135" s="14">
        <v>12.55</v>
      </c>
      <c r="I135" s="20"/>
      <c r="J135" s="14">
        <v>7.0</v>
      </c>
      <c r="K135" s="14">
        <v>12.0</v>
      </c>
      <c r="L135" s="20"/>
      <c r="M135" s="14">
        <v>6.0</v>
      </c>
      <c r="N135" s="14">
        <v>6.0</v>
      </c>
      <c r="O135" s="20"/>
      <c r="P135" s="14">
        <v>3.0</v>
      </c>
      <c r="Q135" s="14">
        <v>7.0</v>
      </c>
    </row>
    <row r="136">
      <c r="A136" s="10">
        <v>134.0</v>
      </c>
      <c r="B136" s="19" t="s">
        <v>67</v>
      </c>
      <c r="C136" s="14">
        <v>18.0</v>
      </c>
      <c r="D136" s="14">
        <v>12.0</v>
      </c>
      <c r="E136" s="14">
        <v>6.0</v>
      </c>
      <c r="F136" s="14">
        <v>0.667</v>
      </c>
      <c r="G136" s="14">
        <v>-0.94</v>
      </c>
      <c r="H136" s="14">
        <v>-6.16</v>
      </c>
      <c r="I136" s="20"/>
      <c r="J136" s="14">
        <v>6.0</v>
      </c>
      <c r="K136" s="14">
        <v>3.0</v>
      </c>
      <c r="L136" s="20"/>
      <c r="M136" s="14">
        <v>4.0</v>
      </c>
      <c r="N136" s="14">
        <v>2.0</v>
      </c>
      <c r="O136" s="20"/>
      <c r="P136" s="14">
        <v>4.0</v>
      </c>
      <c r="Q136" s="14">
        <v>3.0</v>
      </c>
    </row>
    <row r="137">
      <c r="A137" s="10">
        <v>135.0</v>
      </c>
      <c r="B137" s="19" t="s">
        <v>270</v>
      </c>
      <c r="C137" s="14">
        <v>24.0</v>
      </c>
      <c r="D137" s="14">
        <v>2.0</v>
      </c>
      <c r="E137" s="14">
        <v>22.0</v>
      </c>
      <c r="F137" s="14">
        <v>0.083</v>
      </c>
      <c r="G137" s="14">
        <v>-1.04</v>
      </c>
      <c r="H137" s="14">
        <v>10.09</v>
      </c>
      <c r="I137" s="20"/>
      <c r="J137" s="14">
        <v>0.0</v>
      </c>
      <c r="K137" s="14">
        <v>18.0</v>
      </c>
      <c r="L137" s="20"/>
      <c r="M137" s="14">
        <v>2.0</v>
      </c>
      <c r="N137" s="14">
        <v>10.0</v>
      </c>
      <c r="O137" s="20"/>
      <c r="P137" s="14">
        <v>0.0</v>
      </c>
      <c r="Q137" s="14">
        <v>11.0</v>
      </c>
    </row>
    <row r="138">
      <c r="A138" s="10">
        <v>136.0</v>
      </c>
      <c r="B138" s="19" t="s">
        <v>85</v>
      </c>
      <c r="C138" s="14">
        <v>31.0</v>
      </c>
      <c r="D138" s="14">
        <v>22.0</v>
      </c>
      <c r="E138" s="14">
        <v>9.0</v>
      </c>
      <c r="F138" s="14">
        <v>0.71</v>
      </c>
      <c r="G138" s="14">
        <v>21.45</v>
      </c>
      <c r="H138" s="14">
        <v>10.48</v>
      </c>
      <c r="I138" s="20"/>
      <c r="J138" s="14">
        <v>14.0</v>
      </c>
      <c r="K138" s="14">
        <v>6.0</v>
      </c>
      <c r="L138" s="20"/>
      <c r="M138" s="14">
        <v>14.0</v>
      </c>
      <c r="N138" s="14">
        <v>2.0</v>
      </c>
      <c r="O138" s="20"/>
      <c r="P138" s="14">
        <v>6.0</v>
      </c>
      <c r="Q138" s="14">
        <v>4.0</v>
      </c>
    </row>
    <row r="139">
      <c r="A139" s="10">
        <v>137.0</v>
      </c>
      <c r="B139" s="19" t="s">
        <v>106</v>
      </c>
      <c r="C139" s="14">
        <v>23.0</v>
      </c>
      <c r="D139" s="14">
        <v>8.0</v>
      </c>
      <c r="E139" s="14">
        <v>15.0</v>
      </c>
      <c r="F139" s="14">
        <v>0.348</v>
      </c>
      <c r="G139" s="14">
        <v>-12.01</v>
      </c>
      <c r="H139" s="14">
        <v>-8.48</v>
      </c>
      <c r="I139" s="20"/>
      <c r="J139" s="14">
        <v>6.0</v>
      </c>
      <c r="K139" s="14">
        <v>14.0</v>
      </c>
      <c r="L139" s="20"/>
      <c r="M139" s="14">
        <v>5.0</v>
      </c>
      <c r="N139" s="14">
        <v>6.0</v>
      </c>
      <c r="O139" s="20"/>
      <c r="P139" s="14">
        <v>3.0</v>
      </c>
      <c r="Q139" s="14">
        <v>9.0</v>
      </c>
    </row>
    <row r="140">
      <c r="A140" s="10">
        <v>138.0</v>
      </c>
      <c r="B140" s="19" t="s">
        <v>303</v>
      </c>
      <c r="C140" s="14">
        <v>18.0</v>
      </c>
      <c r="D140" s="14">
        <v>8.0</v>
      </c>
      <c r="E140" s="14">
        <v>10.0</v>
      </c>
      <c r="F140" s="14">
        <v>0.444</v>
      </c>
      <c r="G140" s="14">
        <v>-11.5</v>
      </c>
      <c r="H140" s="14">
        <v>-6.88</v>
      </c>
      <c r="I140" s="20"/>
      <c r="J140" s="14">
        <v>7.0</v>
      </c>
      <c r="K140" s="14">
        <v>9.0</v>
      </c>
      <c r="L140" s="20"/>
      <c r="M140" s="14">
        <v>4.0</v>
      </c>
      <c r="N140" s="14">
        <v>5.0</v>
      </c>
      <c r="O140" s="20"/>
      <c r="P140" s="14">
        <v>4.0</v>
      </c>
      <c r="Q140" s="14">
        <v>5.0</v>
      </c>
    </row>
    <row r="141">
      <c r="A141" s="10">
        <v>139.0</v>
      </c>
      <c r="B141" s="19" t="s">
        <v>150</v>
      </c>
      <c r="C141" s="14">
        <v>18.0</v>
      </c>
      <c r="D141" s="14">
        <v>12.0</v>
      </c>
      <c r="E141" s="14">
        <v>6.0</v>
      </c>
      <c r="F141" s="14">
        <v>0.667</v>
      </c>
      <c r="G141" s="14">
        <v>-11.26</v>
      </c>
      <c r="H141" s="14">
        <v>-14.04</v>
      </c>
      <c r="I141" s="20"/>
      <c r="J141" s="14">
        <v>11.0</v>
      </c>
      <c r="K141" s="14">
        <v>0.0</v>
      </c>
      <c r="L141" s="20"/>
      <c r="M141" s="14">
        <v>6.0</v>
      </c>
      <c r="N141" s="14">
        <v>0.0</v>
      </c>
      <c r="O141" s="20"/>
      <c r="P141" s="14">
        <v>5.0</v>
      </c>
      <c r="Q141" s="14">
        <v>5.0</v>
      </c>
    </row>
    <row r="142">
      <c r="A142" s="10">
        <v>140.0</v>
      </c>
      <c r="B142" s="19" t="s">
        <v>113</v>
      </c>
      <c r="C142" s="14">
        <v>27.0</v>
      </c>
      <c r="D142" s="14">
        <v>18.0</v>
      </c>
      <c r="E142" s="14">
        <v>9.0</v>
      </c>
      <c r="F142" s="14">
        <v>0.667</v>
      </c>
      <c r="G142" s="14">
        <v>-2.79</v>
      </c>
      <c r="H142" s="14">
        <v>-5.83</v>
      </c>
      <c r="I142" s="20"/>
      <c r="J142" s="14">
        <v>13.0</v>
      </c>
      <c r="K142" s="14">
        <v>6.0</v>
      </c>
      <c r="L142" s="20"/>
      <c r="M142" s="14">
        <v>8.0</v>
      </c>
      <c r="N142" s="14">
        <v>3.0</v>
      </c>
      <c r="O142" s="20"/>
      <c r="P142" s="14">
        <v>7.0</v>
      </c>
      <c r="Q142" s="14">
        <v>5.0</v>
      </c>
    </row>
    <row r="143">
      <c r="A143" s="10">
        <v>141.0</v>
      </c>
      <c r="B143" s="19" t="s">
        <v>222</v>
      </c>
      <c r="C143" s="14">
        <v>24.0</v>
      </c>
      <c r="D143" s="14">
        <v>11.0</v>
      </c>
      <c r="E143" s="14">
        <v>13.0</v>
      </c>
      <c r="F143" s="14">
        <v>0.458</v>
      </c>
      <c r="G143" s="14">
        <v>-10.89</v>
      </c>
      <c r="H143" s="14">
        <v>-6.48</v>
      </c>
      <c r="I143" s="20"/>
      <c r="J143" s="14">
        <v>5.0</v>
      </c>
      <c r="K143" s="14">
        <v>9.0</v>
      </c>
      <c r="L143" s="20"/>
      <c r="M143" s="14">
        <v>7.0</v>
      </c>
      <c r="N143" s="14">
        <v>5.0</v>
      </c>
      <c r="O143" s="20"/>
      <c r="P143" s="14">
        <v>4.0</v>
      </c>
      <c r="Q143" s="14">
        <v>8.0</v>
      </c>
    </row>
    <row r="144">
      <c r="A144" s="10">
        <v>142.0</v>
      </c>
      <c r="B144" s="19" t="s">
        <v>118</v>
      </c>
      <c r="C144" s="14">
        <v>20.0</v>
      </c>
      <c r="D144" s="14">
        <v>13.0</v>
      </c>
      <c r="E144" s="14">
        <v>7.0</v>
      </c>
      <c r="F144" s="14">
        <v>0.65</v>
      </c>
      <c r="G144" s="14">
        <v>0.11</v>
      </c>
      <c r="H144" s="14">
        <v>-2.95</v>
      </c>
      <c r="I144" s="20"/>
      <c r="J144" s="14">
        <v>8.0</v>
      </c>
      <c r="K144" s="14">
        <v>2.0</v>
      </c>
      <c r="L144" s="20"/>
      <c r="M144" s="14">
        <v>10.0</v>
      </c>
      <c r="N144" s="14">
        <v>3.0</v>
      </c>
      <c r="O144" s="20"/>
      <c r="P144" s="14">
        <v>3.0</v>
      </c>
      <c r="Q144" s="14">
        <v>3.0</v>
      </c>
    </row>
    <row r="145">
      <c r="A145" s="10">
        <v>143.0</v>
      </c>
      <c r="B145" s="19" t="s">
        <v>336</v>
      </c>
      <c r="C145" s="14">
        <v>29.0</v>
      </c>
      <c r="D145" s="14">
        <v>9.0</v>
      </c>
      <c r="E145" s="14">
        <v>20.0</v>
      </c>
      <c r="F145" s="14">
        <v>0.31</v>
      </c>
      <c r="G145" s="14">
        <v>0.44</v>
      </c>
      <c r="H145" s="14">
        <v>8.73</v>
      </c>
      <c r="I145" s="20"/>
      <c r="J145" s="14">
        <v>4.0</v>
      </c>
      <c r="K145" s="14">
        <v>14.0</v>
      </c>
      <c r="L145" s="20"/>
      <c r="M145" s="14">
        <v>6.0</v>
      </c>
      <c r="N145" s="14">
        <v>12.0</v>
      </c>
      <c r="O145" s="20"/>
      <c r="P145" s="14">
        <v>2.0</v>
      </c>
      <c r="Q145" s="14">
        <v>7.0</v>
      </c>
    </row>
    <row r="146">
      <c r="A146" s="10">
        <v>144.0</v>
      </c>
      <c r="B146" s="19" t="s">
        <v>108</v>
      </c>
      <c r="C146" s="14">
        <v>30.0</v>
      </c>
      <c r="D146" s="14">
        <v>21.0</v>
      </c>
      <c r="E146" s="14">
        <v>9.0</v>
      </c>
      <c r="F146" s="14">
        <v>0.7</v>
      </c>
      <c r="G146" s="14">
        <v>15.05</v>
      </c>
      <c r="H146" s="14">
        <v>10.01</v>
      </c>
      <c r="I146" s="20"/>
      <c r="J146" s="14">
        <v>12.0</v>
      </c>
      <c r="K146" s="14">
        <v>6.0</v>
      </c>
      <c r="L146" s="20"/>
      <c r="M146" s="14">
        <v>14.0</v>
      </c>
      <c r="N146" s="14">
        <v>1.0</v>
      </c>
      <c r="O146" s="20"/>
      <c r="P146" s="14">
        <v>4.0</v>
      </c>
      <c r="Q146" s="14">
        <v>6.0</v>
      </c>
    </row>
    <row r="147">
      <c r="A147" s="10">
        <v>145.0</v>
      </c>
      <c r="B147" s="19" t="s">
        <v>302</v>
      </c>
      <c r="C147" s="14">
        <v>24.0</v>
      </c>
      <c r="D147" s="14">
        <v>5.0</v>
      </c>
      <c r="E147" s="14">
        <v>19.0</v>
      </c>
      <c r="F147" s="14">
        <v>0.208</v>
      </c>
      <c r="G147" s="14">
        <v>-13.85</v>
      </c>
      <c r="H147" s="14">
        <v>-3.37</v>
      </c>
      <c r="I147" s="20"/>
      <c r="J147" s="14">
        <v>1.0</v>
      </c>
      <c r="K147" s="14">
        <v>13.0</v>
      </c>
      <c r="L147" s="20"/>
      <c r="M147" s="14">
        <v>4.0</v>
      </c>
      <c r="N147" s="14">
        <v>9.0</v>
      </c>
      <c r="O147" s="20"/>
      <c r="P147" s="14">
        <v>0.0</v>
      </c>
      <c r="Q147" s="14">
        <v>9.0</v>
      </c>
    </row>
    <row r="148">
      <c r="A148" s="10">
        <v>146.0</v>
      </c>
      <c r="B148" s="19" t="s">
        <v>116</v>
      </c>
      <c r="C148" s="14">
        <v>23.0</v>
      </c>
      <c r="D148" s="14">
        <v>15.0</v>
      </c>
      <c r="E148" s="14">
        <v>8.0</v>
      </c>
      <c r="F148" s="14">
        <v>0.652</v>
      </c>
      <c r="G148" s="14">
        <v>1.93</v>
      </c>
      <c r="H148" s="14">
        <v>-1.71</v>
      </c>
      <c r="I148" s="20"/>
      <c r="J148" s="14">
        <v>12.0</v>
      </c>
      <c r="K148" s="14">
        <v>6.0</v>
      </c>
      <c r="L148" s="20"/>
      <c r="M148" s="14">
        <v>9.0</v>
      </c>
      <c r="N148" s="14">
        <v>2.0</v>
      </c>
      <c r="O148" s="20"/>
      <c r="P148" s="14">
        <v>6.0</v>
      </c>
      <c r="Q148" s="14">
        <v>5.0</v>
      </c>
    </row>
    <row r="149">
      <c r="A149" s="10">
        <v>147.0</v>
      </c>
      <c r="B149" s="19" t="s">
        <v>212</v>
      </c>
      <c r="C149" s="14">
        <v>25.0</v>
      </c>
      <c r="D149" s="14">
        <v>9.0</v>
      </c>
      <c r="E149" s="14">
        <v>16.0</v>
      </c>
      <c r="F149" s="14">
        <v>0.36</v>
      </c>
      <c r="G149" s="14">
        <v>11.98</v>
      </c>
      <c r="H149" s="14">
        <v>11.7</v>
      </c>
      <c r="I149" s="20"/>
      <c r="J149" s="14">
        <v>8.0</v>
      </c>
      <c r="K149" s="14">
        <v>9.0</v>
      </c>
      <c r="L149" s="20"/>
      <c r="M149" s="14">
        <v>5.0</v>
      </c>
      <c r="N149" s="14">
        <v>6.0</v>
      </c>
      <c r="O149" s="20"/>
      <c r="P149" s="14">
        <v>4.0</v>
      </c>
      <c r="Q149" s="14">
        <v>7.0</v>
      </c>
    </row>
    <row r="150">
      <c r="A150" s="10">
        <v>148.0</v>
      </c>
      <c r="B150" s="19" t="s">
        <v>261</v>
      </c>
      <c r="C150" s="14">
        <v>25.0</v>
      </c>
      <c r="D150" s="14">
        <v>9.0</v>
      </c>
      <c r="E150" s="14">
        <v>16.0</v>
      </c>
      <c r="F150" s="14">
        <v>0.36</v>
      </c>
      <c r="G150" s="14">
        <v>-3.4</v>
      </c>
      <c r="H150" s="14">
        <v>3.02</v>
      </c>
      <c r="I150" s="20"/>
      <c r="J150" s="14">
        <v>6.0</v>
      </c>
      <c r="K150" s="14">
        <v>11.0</v>
      </c>
      <c r="L150" s="20"/>
      <c r="M150" s="14">
        <v>6.0</v>
      </c>
      <c r="N150" s="14">
        <v>3.0</v>
      </c>
      <c r="O150" s="20"/>
      <c r="P150" s="14">
        <v>3.0</v>
      </c>
      <c r="Q150" s="14">
        <v>11.0</v>
      </c>
    </row>
    <row r="151">
      <c r="A151" s="10">
        <v>149.0</v>
      </c>
      <c r="B151" s="19" t="s">
        <v>194</v>
      </c>
      <c r="C151" s="14">
        <v>15.0</v>
      </c>
      <c r="D151" s="14">
        <v>9.0</v>
      </c>
      <c r="E151" s="14">
        <v>6.0</v>
      </c>
      <c r="F151" s="14">
        <v>0.6</v>
      </c>
      <c r="G151" s="14">
        <v>-5.14</v>
      </c>
      <c r="H151" s="14">
        <v>-6.14</v>
      </c>
      <c r="I151" s="20"/>
      <c r="J151" s="14">
        <v>9.0</v>
      </c>
      <c r="K151" s="14">
        <v>5.0</v>
      </c>
      <c r="L151" s="20"/>
      <c r="M151" s="14">
        <v>6.0</v>
      </c>
      <c r="N151" s="14">
        <v>3.0</v>
      </c>
      <c r="O151" s="20"/>
      <c r="P151" s="14">
        <v>3.0</v>
      </c>
      <c r="Q151" s="14">
        <v>3.0</v>
      </c>
    </row>
    <row r="152">
      <c r="A152" s="10">
        <v>150.0</v>
      </c>
      <c r="B152" s="19" t="s">
        <v>319</v>
      </c>
      <c r="C152" s="14">
        <v>28.0</v>
      </c>
      <c r="D152" s="14">
        <v>10.0</v>
      </c>
      <c r="E152" s="14">
        <v>18.0</v>
      </c>
      <c r="F152" s="14">
        <v>0.357</v>
      </c>
      <c r="G152" s="14">
        <v>-13.06</v>
      </c>
      <c r="H152" s="14">
        <v>-6.52</v>
      </c>
      <c r="I152" s="20"/>
      <c r="J152" s="14">
        <v>7.0</v>
      </c>
      <c r="K152" s="14">
        <v>10.0</v>
      </c>
      <c r="L152" s="20"/>
      <c r="M152" s="14">
        <v>5.0</v>
      </c>
      <c r="N152" s="14">
        <v>5.0</v>
      </c>
      <c r="O152" s="20"/>
      <c r="P152" s="14">
        <v>3.0</v>
      </c>
      <c r="Q152" s="14">
        <v>11.0</v>
      </c>
    </row>
    <row r="153">
      <c r="A153" s="10">
        <v>151.0</v>
      </c>
      <c r="B153" s="19" t="s">
        <v>347</v>
      </c>
      <c r="C153" s="14">
        <v>15.0</v>
      </c>
      <c r="D153" s="14">
        <v>4.0</v>
      </c>
      <c r="E153" s="14">
        <v>11.0</v>
      </c>
      <c r="F153" s="14">
        <v>0.267</v>
      </c>
      <c r="G153" s="14">
        <v>-12.61</v>
      </c>
      <c r="H153" s="14">
        <v>-4.34</v>
      </c>
      <c r="I153" s="20"/>
      <c r="J153" s="14">
        <v>4.0</v>
      </c>
      <c r="K153" s="14">
        <v>10.0</v>
      </c>
      <c r="L153" s="20"/>
      <c r="M153" s="14">
        <v>1.0</v>
      </c>
      <c r="N153" s="14">
        <v>5.0</v>
      </c>
      <c r="O153" s="20"/>
      <c r="P153" s="14">
        <v>3.0</v>
      </c>
      <c r="Q153" s="14">
        <v>6.0</v>
      </c>
    </row>
    <row r="154">
      <c r="A154" s="10">
        <v>152.0</v>
      </c>
      <c r="B154" s="19" t="s">
        <v>20</v>
      </c>
      <c r="C154" s="14">
        <v>29.0</v>
      </c>
      <c r="D154" s="14">
        <v>23.0</v>
      </c>
      <c r="E154" s="14">
        <v>6.0</v>
      </c>
      <c r="F154" s="14">
        <v>0.793</v>
      </c>
      <c r="G154" s="14">
        <v>4.27</v>
      </c>
      <c r="H154" s="14">
        <v>-5.93</v>
      </c>
      <c r="I154" s="20"/>
      <c r="J154" s="14">
        <v>11.0</v>
      </c>
      <c r="K154" s="14">
        <v>2.0</v>
      </c>
      <c r="L154" s="20"/>
      <c r="M154" s="14">
        <v>13.0</v>
      </c>
      <c r="N154" s="14">
        <v>0.0</v>
      </c>
      <c r="O154" s="20"/>
      <c r="P154" s="14">
        <v>5.0</v>
      </c>
      <c r="Q154" s="14">
        <v>3.0</v>
      </c>
    </row>
    <row r="155">
      <c r="A155" s="10">
        <v>153.0</v>
      </c>
      <c r="B155" s="19" t="s">
        <v>170</v>
      </c>
      <c r="C155" s="14">
        <v>27.0</v>
      </c>
      <c r="D155" s="14">
        <v>15.0</v>
      </c>
      <c r="E155" s="14">
        <v>12.0</v>
      </c>
      <c r="F155" s="14">
        <v>0.556</v>
      </c>
      <c r="G155" s="14">
        <v>-6.8</v>
      </c>
      <c r="H155" s="14">
        <v>-5.36</v>
      </c>
      <c r="I155" s="20"/>
      <c r="J155" s="14">
        <v>9.0</v>
      </c>
      <c r="K155" s="14">
        <v>6.0</v>
      </c>
      <c r="L155" s="20"/>
      <c r="M155" s="14">
        <v>10.0</v>
      </c>
      <c r="N155" s="14">
        <v>4.0</v>
      </c>
      <c r="O155" s="20"/>
      <c r="P155" s="14">
        <v>4.0</v>
      </c>
      <c r="Q155" s="14">
        <v>7.0</v>
      </c>
    </row>
    <row r="156">
      <c r="A156" s="10">
        <v>154.0</v>
      </c>
      <c r="B156" s="19" t="s">
        <v>206</v>
      </c>
      <c r="C156" s="14">
        <v>18.0</v>
      </c>
      <c r="D156" s="14">
        <v>6.0</v>
      </c>
      <c r="E156" s="14">
        <v>12.0</v>
      </c>
      <c r="F156" s="14">
        <v>0.333</v>
      </c>
      <c r="G156" s="14">
        <v>-8.74</v>
      </c>
      <c r="H156" s="14">
        <v>-3.08</v>
      </c>
      <c r="I156" s="20"/>
      <c r="J156" s="14">
        <v>4.0</v>
      </c>
      <c r="K156" s="14">
        <v>8.0</v>
      </c>
      <c r="L156" s="20"/>
      <c r="M156" s="14">
        <v>4.0</v>
      </c>
      <c r="N156" s="14">
        <v>3.0</v>
      </c>
      <c r="O156" s="20"/>
      <c r="P156" s="14">
        <v>1.0</v>
      </c>
      <c r="Q156" s="14">
        <v>8.0</v>
      </c>
    </row>
    <row r="157">
      <c r="A157" s="10">
        <v>155.0</v>
      </c>
      <c r="B157" s="19" t="s">
        <v>280</v>
      </c>
      <c r="C157" s="14">
        <v>18.0</v>
      </c>
      <c r="D157" s="14">
        <v>9.0</v>
      </c>
      <c r="E157" s="14">
        <v>9.0</v>
      </c>
      <c r="F157" s="14">
        <v>0.5</v>
      </c>
      <c r="G157" s="14">
        <v>-7.52</v>
      </c>
      <c r="H157" s="14">
        <v>-8.58</v>
      </c>
      <c r="I157" s="20"/>
      <c r="J157" s="14">
        <v>9.0</v>
      </c>
      <c r="K157" s="14">
        <v>9.0</v>
      </c>
      <c r="L157" s="20"/>
      <c r="M157" s="14">
        <v>6.0</v>
      </c>
      <c r="N157" s="14">
        <v>3.0</v>
      </c>
      <c r="O157" s="20"/>
      <c r="P157" s="14">
        <v>3.0</v>
      </c>
      <c r="Q157" s="14">
        <v>6.0</v>
      </c>
    </row>
    <row r="158">
      <c r="A158" s="10">
        <v>156.0</v>
      </c>
      <c r="B158" s="19" t="s">
        <v>267</v>
      </c>
      <c r="C158" s="14">
        <v>29.0</v>
      </c>
      <c r="D158" s="14">
        <v>12.0</v>
      </c>
      <c r="E158" s="14">
        <v>17.0</v>
      </c>
      <c r="F158" s="14">
        <v>0.414</v>
      </c>
      <c r="G158" s="14">
        <v>-7.71</v>
      </c>
      <c r="H158" s="14">
        <v>-6.18</v>
      </c>
      <c r="I158" s="20"/>
      <c r="J158" s="14">
        <v>10.0</v>
      </c>
      <c r="K158" s="14">
        <v>10.0</v>
      </c>
      <c r="L158" s="20"/>
      <c r="M158" s="14">
        <v>8.0</v>
      </c>
      <c r="N158" s="14">
        <v>5.0</v>
      </c>
      <c r="O158" s="20"/>
      <c r="P158" s="14">
        <v>4.0</v>
      </c>
      <c r="Q158" s="14">
        <v>11.0</v>
      </c>
    </row>
    <row r="159">
      <c r="A159" s="10">
        <v>157.0</v>
      </c>
      <c r="B159" s="19" t="s">
        <v>201</v>
      </c>
      <c r="C159" s="14">
        <v>26.0</v>
      </c>
      <c r="D159" s="14">
        <v>17.0</v>
      </c>
      <c r="E159" s="14">
        <v>9.0</v>
      </c>
      <c r="F159" s="14">
        <v>0.654</v>
      </c>
      <c r="G159" s="14">
        <v>-4.76</v>
      </c>
      <c r="H159" s="14">
        <v>-5.43</v>
      </c>
      <c r="I159" s="20"/>
      <c r="J159" s="14">
        <v>10.0</v>
      </c>
      <c r="K159" s="14">
        <v>7.0</v>
      </c>
      <c r="L159" s="20"/>
      <c r="M159" s="14">
        <v>10.0</v>
      </c>
      <c r="N159" s="14">
        <v>3.0</v>
      </c>
      <c r="O159" s="20"/>
      <c r="P159" s="14">
        <v>6.0</v>
      </c>
      <c r="Q159" s="14">
        <v>4.0</v>
      </c>
    </row>
    <row r="160">
      <c r="A160" s="10">
        <v>158.0</v>
      </c>
      <c r="B160" s="19" t="s">
        <v>233</v>
      </c>
      <c r="C160" s="14">
        <v>26.0</v>
      </c>
      <c r="D160" s="14">
        <v>7.0</v>
      </c>
      <c r="E160" s="14">
        <v>19.0</v>
      </c>
      <c r="F160" s="14">
        <v>0.269</v>
      </c>
      <c r="G160" s="14">
        <v>-10.45</v>
      </c>
      <c r="H160" s="14">
        <v>-5.76</v>
      </c>
      <c r="I160" s="20"/>
      <c r="J160" s="14">
        <v>5.0</v>
      </c>
      <c r="K160" s="14">
        <v>13.0</v>
      </c>
      <c r="L160" s="20"/>
      <c r="M160" s="14">
        <v>5.0</v>
      </c>
      <c r="N160" s="14">
        <v>8.0</v>
      </c>
      <c r="O160" s="20"/>
      <c r="P160" s="14">
        <v>2.0</v>
      </c>
      <c r="Q160" s="14">
        <v>10.0</v>
      </c>
    </row>
    <row r="161">
      <c r="A161" s="10">
        <v>159.0</v>
      </c>
      <c r="B161" s="19" t="s">
        <v>91</v>
      </c>
      <c r="C161" s="14">
        <v>29.0</v>
      </c>
      <c r="D161" s="14">
        <v>19.0</v>
      </c>
      <c r="E161" s="14">
        <v>10.0</v>
      </c>
      <c r="F161" s="14">
        <v>0.655</v>
      </c>
      <c r="G161" s="14">
        <v>15.91</v>
      </c>
      <c r="H161" s="14">
        <v>9.36</v>
      </c>
      <c r="I161" s="20"/>
      <c r="J161" s="14">
        <v>11.0</v>
      </c>
      <c r="K161" s="14">
        <v>6.0</v>
      </c>
      <c r="L161" s="20"/>
      <c r="M161" s="14">
        <v>11.0</v>
      </c>
      <c r="N161" s="14">
        <v>2.0</v>
      </c>
      <c r="O161" s="20"/>
      <c r="P161" s="14">
        <v>4.0</v>
      </c>
      <c r="Q161" s="14">
        <v>6.0</v>
      </c>
    </row>
    <row r="162">
      <c r="A162" s="10">
        <v>160.0</v>
      </c>
      <c r="B162" s="19" t="s">
        <v>94</v>
      </c>
      <c r="C162" s="14">
        <v>29.0</v>
      </c>
      <c r="D162" s="14">
        <v>22.0</v>
      </c>
      <c r="E162" s="14">
        <v>7.0</v>
      </c>
      <c r="F162" s="14">
        <v>0.759</v>
      </c>
      <c r="G162" s="14">
        <v>7.19</v>
      </c>
      <c r="H162" s="14">
        <v>-0.84</v>
      </c>
      <c r="I162" s="20"/>
      <c r="J162" s="14">
        <v>12.0</v>
      </c>
      <c r="K162" s="14">
        <v>4.0</v>
      </c>
      <c r="L162" s="20"/>
      <c r="M162" s="14">
        <v>15.0</v>
      </c>
      <c r="N162" s="14">
        <v>1.0</v>
      </c>
      <c r="O162" s="20"/>
      <c r="P162" s="14">
        <v>5.0</v>
      </c>
      <c r="Q162" s="14">
        <v>5.0</v>
      </c>
    </row>
    <row r="163">
      <c r="A163" s="10">
        <v>161.0</v>
      </c>
      <c r="B163" s="19" t="s">
        <v>250</v>
      </c>
      <c r="C163" s="14">
        <v>20.0</v>
      </c>
      <c r="D163" s="14">
        <v>13.0</v>
      </c>
      <c r="E163" s="14">
        <v>7.0</v>
      </c>
      <c r="F163" s="14">
        <v>0.65</v>
      </c>
      <c r="G163" s="14">
        <v>10.7</v>
      </c>
      <c r="H163" s="14">
        <v>9.25</v>
      </c>
      <c r="I163" s="20"/>
      <c r="J163" s="14">
        <v>8.0</v>
      </c>
      <c r="K163" s="14">
        <v>5.0</v>
      </c>
      <c r="L163" s="20"/>
      <c r="M163" s="14">
        <v>9.0</v>
      </c>
      <c r="N163" s="14">
        <v>2.0</v>
      </c>
      <c r="O163" s="20"/>
      <c r="P163" s="14">
        <v>4.0</v>
      </c>
      <c r="Q163" s="14">
        <v>4.0</v>
      </c>
    </row>
    <row r="164">
      <c r="A164" s="10">
        <v>162.0</v>
      </c>
      <c r="B164" s="19" t="s">
        <v>22</v>
      </c>
      <c r="C164" s="14">
        <v>30.0</v>
      </c>
      <c r="D164" s="14">
        <v>26.0</v>
      </c>
      <c r="E164" s="14">
        <v>4.0</v>
      </c>
      <c r="F164" s="14">
        <v>0.867</v>
      </c>
      <c r="G164" s="14">
        <v>15.74</v>
      </c>
      <c r="H164" s="14">
        <v>1.24</v>
      </c>
      <c r="I164" s="20"/>
      <c r="J164" s="14">
        <v>16.0</v>
      </c>
      <c r="K164" s="14">
        <v>2.0</v>
      </c>
      <c r="L164" s="20"/>
      <c r="M164" s="14">
        <v>13.0</v>
      </c>
      <c r="N164" s="14">
        <v>0.0</v>
      </c>
      <c r="O164" s="20"/>
      <c r="P164" s="14">
        <v>8.0</v>
      </c>
      <c r="Q164" s="14">
        <v>3.0</v>
      </c>
    </row>
    <row r="165">
      <c r="A165" s="10">
        <v>163.0</v>
      </c>
      <c r="B165" s="19" t="s">
        <v>208</v>
      </c>
      <c r="C165" s="14">
        <v>22.0</v>
      </c>
      <c r="D165" s="14">
        <v>13.0</v>
      </c>
      <c r="E165" s="14">
        <v>9.0</v>
      </c>
      <c r="F165" s="14">
        <v>0.591</v>
      </c>
      <c r="G165" s="14">
        <v>5.31</v>
      </c>
      <c r="H165" s="14">
        <v>3.81</v>
      </c>
      <c r="I165" s="20"/>
      <c r="J165" s="14">
        <v>7.0</v>
      </c>
      <c r="K165" s="14">
        <v>5.0</v>
      </c>
      <c r="L165" s="20"/>
      <c r="M165" s="14">
        <v>8.0</v>
      </c>
      <c r="N165" s="14">
        <v>3.0</v>
      </c>
      <c r="O165" s="20"/>
      <c r="P165" s="14">
        <v>4.0</v>
      </c>
      <c r="Q165" s="14">
        <v>5.0</v>
      </c>
    </row>
    <row r="166">
      <c r="A166" s="10">
        <v>164.0</v>
      </c>
      <c r="B166" s="19" t="s">
        <v>253</v>
      </c>
      <c r="C166" s="14">
        <v>17.0</v>
      </c>
      <c r="D166" s="14">
        <v>6.0</v>
      </c>
      <c r="E166" s="14">
        <v>11.0</v>
      </c>
      <c r="F166" s="14">
        <v>0.353</v>
      </c>
      <c r="G166" s="14">
        <v>-2.06</v>
      </c>
      <c r="H166" s="14">
        <v>-3.23</v>
      </c>
      <c r="I166" s="20"/>
      <c r="J166" s="14">
        <v>4.0</v>
      </c>
      <c r="K166" s="14">
        <v>10.0</v>
      </c>
      <c r="L166" s="20"/>
      <c r="M166" s="14">
        <v>3.0</v>
      </c>
      <c r="N166" s="14">
        <v>4.0</v>
      </c>
      <c r="O166" s="20"/>
      <c r="P166" s="14">
        <v>3.0</v>
      </c>
      <c r="Q166" s="14">
        <v>7.0</v>
      </c>
    </row>
    <row r="167">
      <c r="A167" s="10">
        <v>165.0</v>
      </c>
      <c r="B167" s="19" t="s">
        <v>346</v>
      </c>
      <c r="C167" s="14">
        <v>9.0</v>
      </c>
      <c r="D167" s="14">
        <v>2.0</v>
      </c>
      <c r="E167" s="14">
        <v>7.0</v>
      </c>
      <c r="F167" s="14">
        <v>0.222</v>
      </c>
      <c r="G167" s="14">
        <v>-15.48</v>
      </c>
      <c r="H167" s="14">
        <v>-4.03</v>
      </c>
      <c r="I167" s="20"/>
      <c r="J167" s="14">
        <v>2.0</v>
      </c>
      <c r="K167" s="14">
        <v>6.0</v>
      </c>
      <c r="L167" s="20"/>
      <c r="M167" s="14">
        <v>1.0</v>
      </c>
      <c r="N167" s="14">
        <v>1.0</v>
      </c>
      <c r="O167" s="20"/>
      <c r="P167" s="14">
        <v>1.0</v>
      </c>
      <c r="Q167" s="14">
        <v>6.0</v>
      </c>
    </row>
    <row r="168">
      <c r="A168" s="10">
        <v>166.0</v>
      </c>
      <c r="B168" s="19" t="s">
        <v>322</v>
      </c>
      <c r="C168" s="14">
        <v>20.0</v>
      </c>
      <c r="D168" s="14">
        <v>7.0</v>
      </c>
      <c r="E168" s="14">
        <v>13.0</v>
      </c>
      <c r="F168" s="14">
        <v>0.35</v>
      </c>
      <c r="G168" s="14">
        <v>-11.96</v>
      </c>
      <c r="H168" s="14">
        <v>-8.11</v>
      </c>
      <c r="I168" s="20"/>
      <c r="J168" s="14">
        <v>6.0</v>
      </c>
      <c r="K168" s="14">
        <v>12.0</v>
      </c>
      <c r="L168" s="20"/>
      <c r="M168" s="14">
        <v>4.0</v>
      </c>
      <c r="N168" s="14">
        <v>6.0</v>
      </c>
      <c r="O168" s="20"/>
      <c r="P168" s="14">
        <v>3.0</v>
      </c>
      <c r="Q168" s="14">
        <v>6.0</v>
      </c>
    </row>
    <row r="169">
      <c r="A169" s="10">
        <v>167.0</v>
      </c>
      <c r="B169" s="19" t="s">
        <v>159</v>
      </c>
      <c r="C169" s="14">
        <v>21.0</v>
      </c>
      <c r="D169" s="14">
        <v>12.0</v>
      </c>
      <c r="E169" s="14">
        <v>9.0</v>
      </c>
      <c r="F169" s="14">
        <v>0.571</v>
      </c>
      <c r="G169" s="14">
        <v>-8.76</v>
      </c>
      <c r="H169" s="14">
        <v>-8.57</v>
      </c>
      <c r="I169" s="20"/>
      <c r="J169" s="14">
        <v>10.0</v>
      </c>
      <c r="K169" s="14">
        <v>8.0</v>
      </c>
      <c r="L169" s="20"/>
      <c r="M169" s="14">
        <v>6.0</v>
      </c>
      <c r="N169" s="14">
        <v>3.0</v>
      </c>
      <c r="O169" s="20"/>
      <c r="P169" s="14">
        <v>6.0</v>
      </c>
      <c r="Q169" s="14">
        <v>5.0</v>
      </c>
    </row>
    <row r="170">
      <c r="A170" s="10">
        <v>168.0</v>
      </c>
      <c r="B170" s="19" t="s">
        <v>173</v>
      </c>
      <c r="C170" s="14">
        <v>27.0</v>
      </c>
      <c r="D170" s="14">
        <v>13.0</v>
      </c>
      <c r="E170" s="14">
        <v>14.0</v>
      </c>
      <c r="F170" s="14">
        <v>0.481</v>
      </c>
      <c r="G170" s="14">
        <v>8.66</v>
      </c>
      <c r="H170" s="14">
        <v>8.73</v>
      </c>
      <c r="I170" s="20"/>
      <c r="J170" s="14">
        <v>8.0</v>
      </c>
      <c r="K170" s="14">
        <v>11.0</v>
      </c>
      <c r="L170" s="20"/>
      <c r="M170" s="14">
        <v>7.0</v>
      </c>
      <c r="N170" s="14">
        <v>7.0</v>
      </c>
      <c r="O170" s="20"/>
      <c r="P170" s="14">
        <v>6.0</v>
      </c>
      <c r="Q170" s="14">
        <v>6.0</v>
      </c>
    </row>
    <row r="171">
      <c r="A171" s="10">
        <v>169.0</v>
      </c>
      <c r="B171" s="19" t="s">
        <v>68</v>
      </c>
      <c r="C171" s="14">
        <v>22.0</v>
      </c>
      <c r="D171" s="14">
        <v>15.0</v>
      </c>
      <c r="E171" s="14">
        <v>7.0</v>
      </c>
      <c r="F171" s="14">
        <v>0.682</v>
      </c>
      <c r="G171" s="14">
        <v>5.98</v>
      </c>
      <c r="H171" s="14">
        <v>-1.39</v>
      </c>
      <c r="I171" s="20"/>
      <c r="J171" s="14">
        <v>9.0</v>
      </c>
      <c r="K171" s="14">
        <v>5.0</v>
      </c>
      <c r="L171" s="20"/>
      <c r="M171" s="14">
        <v>9.0</v>
      </c>
      <c r="N171" s="14">
        <v>3.0</v>
      </c>
      <c r="O171" s="20"/>
      <c r="P171" s="14">
        <v>6.0</v>
      </c>
      <c r="Q171" s="14">
        <v>3.0</v>
      </c>
    </row>
    <row r="172">
      <c r="A172" s="10">
        <v>170.0</v>
      </c>
      <c r="B172" s="19" t="s">
        <v>119</v>
      </c>
      <c r="C172" s="14">
        <v>20.0</v>
      </c>
      <c r="D172" s="14">
        <v>14.0</v>
      </c>
      <c r="E172" s="14">
        <v>6.0</v>
      </c>
      <c r="F172" s="14">
        <v>0.7</v>
      </c>
      <c r="G172" s="14">
        <v>-0.87</v>
      </c>
      <c r="H172" s="14">
        <v>-5.52</v>
      </c>
      <c r="I172" s="20"/>
      <c r="J172" s="14">
        <v>10.0</v>
      </c>
      <c r="K172" s="14">
        <v>4.0</v>
      </c>
      <c r="L172" s="20"/>
      <c r="M172" s="14">
        <v>5.0</v>
      </c>
      <c r="N172" s="14">
        <v>4.0</v>
      </c>
      <c r="O172" s="20"/>
      <c r="P172" s="14">
        <v>9.0</v>
      </c>
      <c r="Q172" s="14">
        <v>2.0</v>
      </c>
    </row>
    <row r="173">
      <c r="A173" s="10">
        <v>171.0</v>
      </c>
      <c r="B173" s="19" t="s">
        <v>421</v>
      </c>
      <c r="C173" s="14">
        <v>0.0</v>
      </c>
      <c r="D173" s="14">
        <v>0.0</v>
      </c>
      <c r="E173" s="14">
        <v>0.0</v>
      </c>
      <c r="F173" s="20"/>
      <c r="G173" s="20"/>
      <c r="H173" s="20"/>
      <c r="I173" s="20"/>
      <c r="J173" s="14">
        <v>0.0</v>
      </c>
      <c r="K173" s="14">
        <v>0.0</v>
      </c>
      <c r="L173" s="20"/>
      <c r="M173" s="14">
        <v>0.0</v>
      </c>
      <c r="N173" s="14">
        <v>0.0</v>
      </c>
      <c r="O173" s="20"/>
      <c r="P173" s="14">
        <v>0.0</v>
      </c>
      <c r="Q173" s="14">
        <v>0.0</v>
      </c>
    </row>
    <row r="174">
      <c r="A174" s="10">
        <v>172.0</v>
      </c>
      <c r="B174" s="19" t="s">
        <v>104</v>
      </c>
      <c r="C174" s="14">
        <v>31.0</v>
      </c>
      <c r="D174" s="14">
        <v>17.0</v>
      </c>
      <c r="E174" s="14">
        <v>14.0</v>
      </c>
      <c r="F174" s="14">
        <v>0.548</v>
      </c>
      <c r="G174" s="14">
        <v>14.05</v>
      </c>
      <c r="H174" s="14">
        <v>12.08</v>
      </c>
      <c r="I174" s="20"/>
      <c r="J174" s="14">
        <v>9.0</v>
      </c>
      <c r="K174" s="14">
        <v>11.0</v>
      </c>
      <c r="L174" s="20"/>
      <c r="M174" s="14">
        <v>11.0</v>
      </c>
      <c r="N174" s="14">
        <v>6.0</v>
      </c>
      <c r="O174" s="20"/>
      <c r="P174" s="14">
        <v>4.0</v>
      </c>
      <c r="Q174" s="14">
        <v>6.0</v>
      </c>
    </row>
    <row r="175">
      <c r="A175" s="10">
        <v>173.0</v>
      </c>
      <c r="B175" s="19" t="s">
        <v>209</v>
      </c>
      <c r="C175" s="14">
        <v>23.0</v>
      </c>
      <c r="D175" s="14">
        <v>11.0</v>
      </c>
      <c r="E175" s="14">
        <v>12.0</v>
      </c>
      <c r="F175" s="14">
        <v>0.478</v>
      </c>
      <c r="G175" s="14">
        <v>-5.88</v>
      </c>
      <c r="H175" s="14">
        <v>-3.45</v>
      </c>
      <c r="I175" s="20"/>
      <c r="J175" s="14">
        <v>7.0</v>
      </c>
      <c r="K175" s="14">
        <v>8.0</v>
      </c>
      <c r="L175" s="20"/>
      <c r="M175" s="14">
        <v>3.0</v>
      </c>
      <c r="N175" s="14">
        <v>4.0</v>
      </c>
      <c r="O175" s="20"/>
      <c r="P175" s="14">
        <v>6.0</v>
      </c>
      <c r="Q175" s="14">
        <v>6.0</v>
      </c>
    </row>
    <row r="176">
      <c r="A176" s="10">
        <v>174.0</v>
      </c>
      <c r="B176" s="19" t="s">
        <v>207</v>
      </c>
      <c r="C176" s="14">
        <v>15.0</v>
      </c>
      <c r="D176" s="14">
        <v>8.0</v>
      </c>
      <c r="E176" s="14">
        <v>7.0</v>
      </c>
      <c r="F176" s="14">
        <v>0.533</v>
      </c>
      <c r="G176" s="14">
        <v>4.94</v>
      </c>
      <c r="H176" s="14">
        <v>1.21</v>
      </c>
      <c r="I176" s="20"/>
      <c r="J176" s="14">
        <v>6.0</v>
      </c>
      <c r="K176" s="14">
        <v>4.0</v>
      </c>
      <c r="L176" s="20"/>
      <c r="M176" s="14">
        <v>4.0</v>
      </c>
      <c r="N176" s="14">
        <v>3.0</v>
      </c>
      <c r="O176" s="20"/>
      <c r="P176" s="14">
        <v>3.0</v>
      </c>
      <c r="Q176" s="14">
        <v>3.0</v>
      </c>
    </row>
    <row r="177">
      <c r="A177" s="10">
        <v>175.0</v>
      </c>
      <c r="B177" s="19" t="s">
        <v>55</v>
      </c>
      <c r="C177" s="14">
        <v>24.0</v>
      </c>
      <c r="D177" s="14">
        <v>10.0</v>
      </c>
      <c r="E177" s="14">
        <v>14.0</v>
      </c>
      <c r="F177" s="14">
        <v>0.417</v>
      </c>
      <c r="G177" s="14">
        <v>-18.36</v>
      </c>
      <c r="H177" s="14">
        <v>-11.47</v>
      </c>
      <c r="I177" s="20"/>
      <c r="J177" s="14">
        <v>4.0</v>
      </c>
      <c r="K177" s="14">
        <v>11.0</v>
      </c>
      <c r="L177" s="20"/>
      <c r="M177" s="14">
        <v>7.0</v>
      </c>
      <c r="N177" s="14">
        <v>5.0</v>
      </c>
      <c r="O177" s="20"/>
      <c r="P177" s="14">
        <v>3.0</v>
      </c>
      <c r="Q177" s="14">
        <v>8.0</v>
      </c>
    </row>
    <row r="178">
      <c r="A178" s="10">
        <v>176.0</v>
      </c>
      <c r="B178" s="19" t="s">
        <v>75</v>
      </c>
      <c r="C178" s="14">
        <v>25.0</v>
      </c>
      <c r="D178" s="14">
        <v>17.0</v>
      </c>
      <c r="E178" s="14">
        <v>8.0</v>
      </c>
      <c r="F178" s="14">
        <v>0.68</v>
      </c>
      <c r="G178" s="14">
        <v>12.86</v>
      </c>
      <c r="H178" s="14">
        <v>3.58</v>
      </c>
      <c r="I178" s="20"/>
      <c r="J178" s="14">
        <v>11.0</v>
      </c>
      <c r="K178" s="14">
        <v>4.0</v>
      </c>
      <c r="L178" s="20"/>
      <c r="M178" s="14">
        <v>10.0</v>
      </c>
      <c r="N178" s="14">
        <v>1.0</v>
      </c>
      <c r="O178" s="20"/>
      <c r="P178" s="14">
        <v>4.0</v>
      </c>
      <c r="Q178" s="14">
        <v>3.0</v>
      </c>
    </row>
    <row r="179">
      <c r="A179" s="10">
        <v>177.0</v>
      </c>
      <c r="B179" s="19" t="s">
        <v>114</v>
      </c>
      <c r="C179" s="14">
        <v>29.0</v>
      </c>
      <c r="D179" s="14">
        <v>18.0</v>
      </c>
      <c r="E179" s="14">
        <v>11.0</v>
      </c>
      <c r="F179" s="14">
        <v>0.621</v>
      </c>
      <c r="G179" s="14">
        <v>1.6</v>
      </c>
      <c r="H179" s="14">
        <v>-1.29</v>
      </c>
      <c r="I179" s="20"/>
      <c r="J179" s="14">
        <v>8.0</v>
      </c>
      <c r="K179" s="14">
        <v>9.0</v>
      </c>
      <c r="L179" s="20"/>
      <c r="M179" s="14">
        <v>9.0</v>
      </c>
      <c r="N179" s="14">
        <v>4.0</v>
      </c>
      <c r="O179" s="20"/>
      <c r="P179" s="14">
        <v>6.0</v>
      </c>
      <c r="Q179" s="14">
        <v>6.0</v>
      </c>
    </row>
    <row r="180">
      <c r="A180" s="10">
        <v>178.0</v>
      </c>
      <c r="B180" s="19" t="s">
        <v>120</v>
      </c>
      <c r="C180" s="14">
        <v>18.0</v>
      </c>
      <c r="D180" s="14">
        <v>9.0</v>
      </c>
      <c r="E180" s="14">
        <v>9.0</v>
      </c>
      <c r="F180" s="14">
        <v>0.5</v>
      </c>
      <c r="G180" s="14">
        <v>-8.82</v>
      </c>
      <c r="H180" s="14">
        <v>-8.43</v>
      </c>
      <c r="I180" s="20"/>
      <c r="J180" s="14">
        <v>9.0</v>
      </c>
      <c r="K180" s="14">
        <v>9.0</v>
      </c>
      <c r="L180" s="20"/>
      <c r="M180" s="14">
        <v>6.0</v>
      </c>
      <c r="N180" s="14">
        <v>3.0</v>
      </c>
      <c r="O180" s="20"/>
      <c r="P180" s="14">
        <v>3.0</v>
      </c>
      <c r="Q180" s="14">
        <v>6.0</v>
      </c>
    </row>
    <row r="181">
      <c r="A181" s="10">
        <v>179.0</v>
      </c>
      <c r="B181" s="19" t="s">
        <v>337</v>
      </c>
      <c r="C181" s="14">
        <v>27.0</v>
      </c>
      <c r="D181" s="14">
        <v>10.0</v>
      </c>
      <c r="E181" s="14">
        <v>17.0</v>
      </c>
      <c r="F181" s="14">
        <v>0.37</v>
      </c>
      <c r="G181" s="14">
        <v>3.65</v>
      </c>
      <c r="H181" s="14">
        <v>8.17</v>
      </c>
      <c r="I181" s="20"/>
      <c r="J181" s="14">
        <v>4.0</v>
      </c>
      <c r="K181" s="14">
        <v>15.0</v>
      </c>
      <c r="L181" s="20"/>
      <c r="M181" s="14">
        <v>7.0</v>
      </c>
      <c r="N181" s="14">
        <v>8.0</v>
      </c>
      <c r="O181" s="20"/>
      <c r="P181" s="14">
        <v>1.0</v>
      </c>
      <c r="Q181" s="14">
        <v>8.0</v>
      </c>
    </row>
    <row r="182">
      <c r="A182" s="10">
        <v>180.0</v>
      </c>
      <c r="B182" s="19" t="s">
        <v>217</v>
      </c>
      <c r="C182" s="14">
        <v>23.0</v>
      </c>
      <c r="D182" s="14">
        <v>12.0</v>
      </c>
      <c r="E182" s="14">
        <v>11.0</v>
      </c>
      <c r="F182" s="14">
        <v>0.522</v>
      </c>
      <c r="G182" s="14">
        <v>-2.51</v>
      </c>
      <c r="H182" s="14">
        <v>-2.56</v>
      </c>
      <c r="I182" s="20"/>
      <c r="J182" s="14">
        <v>9.0</v>
      </c>
      <c r="K182" s="14">
        <v>8.0</v>
      </c>
      <c r="L182" s="20"/>
      <c r="M182" s="14">
        <v>7.0</v>
      </c>
      <c r="N182" s="14">
        <v>4.0</v>
      </c>
      <c r="O182" s="20"/>
      <c r="P182" s="14">
        <v>5.0</v>
      </c>
      <c r="Q182" s="14">
        <v>6.0</v>
      </c>
    </row>
    <row r="183">
      <c r="A183" s="10">
        <v>181.0</v>
      </c>
      <c r="B183" s="19" t="s">
        <v>256</v>
      </c>
      <c r="C183" s="14">
        <v>28.0</v>
      </c>
      <c r="D183" s="14">
        <v>15.0</v>
      </c>
      <c r="E183" s="14">
        <v>13.0</v>
      </c>
      <c r="F183" s="14">
        <v>0.536</v>
      </c>
      <c r="G183" s="14">
        <v>9.84</v>
      </c>
      <c r="H183" s="14">
        <v>11.52</v>
      </c>
      <c r="I183" s="20"/>
      <c r="J183" s="14">
        <v>9.0</v>
      </c>
      <c r="K183" s="14">
        <v>11.0</v>
      </c>
      <c r="L183" s="20"/>
      <c r="M183" s="14">
        <v>12.0</v>
      </c>
      <c r="N183" s="14">
        <v>3.0</v>
      </c>
      <c r="O183" s="20"/>
      <c r="P183" s="14">
        <v>3.0</v>
      </c>
      <c r="Q183" s="14">
        <v>8.0</v>
      </c>
    </row>
    <row r="184">
      <c r="A184" s="10">
        <v>182.0</v>
      </c>
      <c r="B184" s="19" t="s">
        <v>34</v>
      </c>
      <c r="C184" s="14">
        <v>26.0</v>
      </c>
      <c r="D184" s="14">
        <v>22.0</v>
      </c>
      <c r="E184" s="14">
        <v>4.0</v>
      </c>
      <c r="F184" s="14">
        <v>0.846</v>
      </c>
      <c r="G184" s="14">
        <v>21.87</v>
      </c>
      <c r="H184" s="14">
        <v>10.9</v>
      </c>
      <c r="I184" s="20"/>
      <c r="J184" s="14">
        <v>14.0</v>
      </c>
      <c r="K184" s="14">
        <v>3.0</v>
      </c>
      <c r="L184" s="20"/>
      <c r="M184" s="14">
        <v>13.0</v>
      </c>
      <c r="N184" s="14">
        <v>1.0</v>
      </c>
      <c r="O184" s="20"/>
      <c r="P184" s="14">
        <v>6.0</v>
      </c>
      <c r="Q184" s="14">
        <v>2.0</v>
      </c>
    </row>
    <row r="185">
      <c r="A185" s="10">
        <v>183.0</v>
      </c>
      <c r="B185" s="19" t="s">
        <v>345</v>
      </c>
      <c r="C185" s="14">
        <v>23.0</v>
      </c>
      <c r="D185" s="14">
        <v>5.0</v>
      </c>
      <c r="E185" s="14">
        <v>18.0</v>
      </c>
      <c r="F185" s="14">
        <v>0.217</v>
      </c>
      <c r="G185" s="14">
        <v>-10.53</v>
      </c>
      <c r="H185" s="14">
        <v>-0.53</v>
      </c>
      <c r="I185" s="20"/>
      <c r="J185" s="14">
        <v>3.0</v>
      </c>
      <c r="K185" s="14">
        <v>13.0</v>
      </c>
      <c r="L185" s="20"/>
      <c r="M185" s="14">
        <v>5.0</v>
      </c>
      <c r="N185" s="14">
        <v>6.0</v>
      </c>
      <c r="O185" s="20"/>
      <c r="P185" s="14">
        <v>0.0</v>
      </c>
      <c r="Q185" s="14">
        <v>9.0</v>
      </c>
    </row>
    <row r="186">
      <c r="A186" s="10">
        <v>184.0</v>
      </c>
      <c r="B186" s="19" t="s">
        <v>278</v>
      </c>
      <c r="C186" s="14">
        <v>22.0</v>
      </c>
      <c r="D186" s="14">
        <v>10.0</v>
      </c>
      <c r="E186" s="14">
        <v>12.0</v>
      </c>
      <c r="F186" s="14">
        <v>0.455</v>
      </c>
      <c r="G186" s="14">
        <v>-7.58</v>
      </c>
      <c r="H186" s="14">
        <v>-6.86</v>
      </c>
      <c r="I186" s="20"/>
      <c r="J186" s="14">
        <v>7.0</v>
      </c>
      <c r="K186" s="14">
        <v>10.0</v>
      </c>
      <c r="L186" s="20"/>
      <c r="M186" s="14">
        <v>4.0</v>
      </c>
      <c r="N186" s="14">
        <v>5.0</v>
      </c>
      <c r="O186" s="20"/>
      <c r="P186" s="14">
        <v>6.0</v>
      </c>
      <c r="Q186" s="14">
        <v>6.0</v>
      </c>
    </row>
    <row r="187">
      <c r="A187" s="10">
        <v>185.0</v>
      </c>
      <c r="B187" s="19" t="s">
        <v>290</v>
      </c>
      <c r="C187" s="14">
        <v>29.0</v>
      </c>
      <c r="D187" s="14">
        <v>14.0</v>
      </c>
      <c r="E187" s="14">
        <v>15.0</v>
      </c>
      <c r="F187" s="14">
        <v>0.483</v>
      </c>
      <c r="G187" s="14">
        <v>11.08</v>
      </c>
      <c r="H187" s="14">
        <v>11.77</v>
      </c>
      <c r="I187" s="20"/>
      <c r="J187" s="14">
        <v>6.0</v>
      </c>
      <c r="K187" s="14">
        <v>14.0</v>
      </c>
      <c r="L187" s="20"/>
      <c r="M187" s="14">
        <v>13.0</v>
      </c>
      <c r="N187" s="14">
        <v>4.0</v>
      </c>
      <c r="O187" s="20"/>
      <c r="P187" s="14">
        <v>0.0</v>
      </c>
      <c r="Q187" s="14">
        <v>10.0</v>
      </c>
    </row>
    <row r="188">
      <c r="A188" s="10">
        <v>186.0</v>
      </c>
      <c r="B188" s="19" t="s">
        <v>225</v>
      </c>
      <c r="C188" s="14">
        <v>30.0</v>
      </c>
      <c r="D188" s="14">
        <v>16.0</v>
      </c>
      <c r="E188" s="14">
        <v>14.0</v>
      </c>
      <c r="F188" s="14">
        <v>0.533</v>
      </c>
      <c r="G188" s="14">
        <v>9.04</v>
      </c>
      <c r="H188" s="14">
        <v>6.67</v>
      </c>
      <c r="I188" s="20"/>
      <c r="J188" s="14">
        <v>8.0</v>
      </c>
      <c r="K188" s="14">
        <v>10.0</v>
      </c>
      <c r="L188" s="20"/>
      <c r="M188" s="14">
        <v>9.0</v>
      </c>
      <c r="N188" s="14">
        <v>6.0</v>
      </c>
      <c r="O188" s="20"/>
      <c r="P188" s="14">
        <v>5.0</v>
      </c>
      <c r="Q188" s="14">
        <v>4.0</v>
      </c>
    </row>
    <row r="189">
      <c r="A189" s="10">
        <v>187.0</v>
      </c>
      <c r="B189" s="19" t="s">
        <v>364</v>
      </c>
      <c r="C189" s="14">
        <v>24.0</v>
      </c>
      <c r="D189" s="14">
        <v>2.0</v>
      </c>
      <c r="E189" s="14">
        <v>22.0</v>
      </c>
      <c r="F189" s="14">
        <v>0.083</v>
      </c>
      <c r="G189" s="14">
        <v>-38.17</v>
      </c>
      <c r="H189" s="14">
        <v>-7.63</v>
      </c>
      <c r="I189" s="20"/>
      <c r="J189" s="14">
        <v>2.0</v>
      </c>
      <c r="K189" s="14">
        <v>13.0</v>
      </c>
      <c r="L189" s="20"/>
      <c r="M189" s="14">
        <v>1.0</v>
      </c>
      <c r="N189" s="14">
        <v>5.0</v>
      </c>
      <c r="O189" s="20"/>
      <c r="P189" s="14">
        <v>1.0</v>
      </c>
      <c r="Q189" s="14">
        <v>16.0</v>
      </c>
    </row>
    <row r="190">
      <c r="A190" s="10">
        <v>188.0</v>
      </c>
      <c r="B190" s="19" t="s">
        <v>154</v>
      </c>
      <c r="C190" s="14">
        <v>28.0</v>
      </c>
      <c r="D190" s="14">
        <v>16.0</v>
      </c>
      <c r="E190" s="14">
        <v>12.0</v>
      </c>
      <c r="F190" s="14">
        <v>0.571</v>
      </c>
      <c r="G190" s="14">
        <v>11.35</v>
      </c>
      <c r="H190" s="14">
        <v>6.17</v>
      </c>
      <c r="I190" s="20"/>
      <c r="J190" s="14">
        <v>10.0</v>
      </c>
      <c r="K190" s="14">
        <v>8.0</v>
      </c>
      <c r="L190" s="20"/>
      <c r="M190" s="14">
        <v>10.0</v>
      </c>
      <c r="N190" s="14">
        <v>4.0</v>
      </c>
      <c r="O190" s="20"/>
      <c r="P190" s="14">
        <v>5.0</v>
      </c>
      <c r="Q190" s="14">
        <v>6.0</v>
      </c>
    </row>
    <row r="191">
      <c r="A191" s="10">
        <v>189.0</v>
      </c>
      <c r="B191" s="19" t="s">
        <v>44</v>
      </c>
      <c r="C191" s="14">
        <v>24.0</v>
      </c>
      <c r="D191" s="14">
        <v>11.0</v>
      </c>
      <c r="E191" s="14">
        <v>13.0</v>
      </c>
      <c r="F191" s="14">
        <v>0.458</v>
      </c>
      <c r="G191" s="14">
        <v>-5.09</v>
      </c>
      <c r="H191" s="14">
        <v>-2.84</v>
      </c>
      <c r="I191" s="20"/>
      <c r="J191" s="14">
        <v>7.0</v>
      </c>
      <c r="K191" s="14">
        <v>7.0</v>
      </c>
      <c r="L191" s="20"/>
      <c r="M191" s="14">
        <v>8.0</v>
      </c>
      <c r="N191" s="14">
        <v>3.0</v>
      </c>
      <c r="O191" s="20"/>
      <c r="P191" s="14">
        <v>2.0</v>
      </c>
      <c r="Q191" s="14">
        <v>8.0</v>
      </c>
    </row>
    <row r="192">
      <c r="A192" s="10">
        <v>190.0</v>
      </c>
      <c r="B192" s="19" t="s">
        <v>63</v>
      </c>
      <c r="C192" s="14">
        <v>24.0</v>
      </c>
      <c r="D192" s="14">
        <v>17.0</v>
      </c>
      <c r="E192" s="14">
        <v>7.0</v>
      </c>
      <c r="F192" s="14">
        <v>0.708</v>
      </c>
      <c r="G192" s="14">
        <v>5.43</v>
      </c>
      <c r="H192" s="14">
        <v>0.24</v>
      </c>
      <c r="I192" s="20"/>
      <c r="J192" s="14">
        <v>12.0</v>
      </c>
      <c r="K192" s="14">
        <v>6.0</v>
      </c>
      <c r="L192" s="20"/>
      <c r="M192" s="14">
        <v>9.0</v>
      </c>
      <c r="N192" s="14">
        <v>4.0</v>
      </c>
      <c r="O192" s="20"/>
      <c r="P192" s="14">
        <v>7.0</v>
      </c>
      <c r="Q192" s="14">
        <v>2.0</v>
      </c>
    </row>
    <row r="193">
      <c r="A193" s="10">
        <v>191.0</v>
      </c>
      <c r="B193" s="19" t="s">
        <v>171</v>
      </c>
      <c r="C193" s="14">
        <v>26.0</v>
      </c>
      <c r="D193" s="14">
        <v>16.0</v>
      </c>
      <c r="E193" s="14">
        <v>10.0</v>
      </c>
      <c r="F193" s="14">
        <v>0.615</v>
      </c>
      <c r="G193" s="14">
        <v>12.52</v>
      </c>
      <c r="H193" s="14">
        <v>11.02</v>
      </c>
      <c r="I193" s="20"/>
      <c r="J193" s="14">
        <v>8.0</v>
      </c>
      <c r="K193" s="14">
        <v>8.0</v>
      </c>
      <c r="L193" s="20"/>
      <c r="M193" s="14">
        <v>8.0</v>
      </c>
      <c r="N193" s="14">
        <v>4.0</v>
      </c>
      <c r="O193" s="20"/>
      <c r="P193" s="14">
        <v>6.0</v>
      </c>
      <c r="Q193" s="14">
        <v>4.0</v>
      </c>
    </row>
    <row r="194">
      <c r="A194" s="10">
        <v>192.0</v>
      </c>
      <c r="B194" s="19" t="s">
        <v>178</v>
      </c>
      <c r="C194" s="14">
        <v>20.0</v>
      </c>
      <c r="D194" s="14">
        <v>12.0</v>
      </c>
      <c r="E194" s="14">
        <v>8.0</v>
      </c>
      <c r="F194" s="14">
        <v>0.6</v>
      </c>
      <c r="G194" s="14">
        <v>-5.65</v>
      </c>
      <c r="H194" s="14">
        <v>-7.4</v>
      </c>
      <c r="I194" s="20"/>
      <c r="J194" s="14">
        <v>12.0</v>
      </c>
      <c r="K194" s="14">
        <v>6.0</v>
      </c>
      <c r="L194" s="20"/>
      <c r="M194" s="14">
        <v>7.0</v>
      </c>
      <c r="N194" s="14">
        <v>2.0</v>
      </c>
      <c r="O194" s="20"/>
      <c r="P194" s="14">
        <v>5.0</v>
      </c>
      <c r="Q194" s="14">
        <v>5.0</v>
      </c>
    </row>
    <row r="195">
      <c r="A195" s="10">
        <v>193.0</v>
      </c>
      <c r="B195" s="19" t="s">
        <v>169</v>
      </c>
      <c r="C195" s="14">
        <v>23.0</v>
      </c>
      <c r="D195" s="14">
        <v>13.0</v>
      </c>
      <c r="E195" s="14">
        <v>10.0</v>
      </c>
      <c r="F195" s="14">
        <v>0.565</v>
      </c>
      <c r="G195" s="14">
        <v>-5.85</v>
      </c>
      <c r="H195" s="14">
        <v>-4.85</v>
      </c>
      <c r="I195" s="20"/>
      <c r="J195" s="14">
        <v>8.0</v>
      </c>
      <c r="K195" s="14">
        <v>6.0</v>
      </c>
      <c r="L195" s="20"/>
      <c r="M195" s="14">
        <v>5.0</v>
      </c>
      <c r="N195" s="14">
        <v>3.0</v>
      </c>
      <c r="O195" s="20"/>
      <c r="P195" s="14">
        <v>6.0</v>
      </c>
      <c r="Q195" s="14">
        <v>6.0</v>
      </c>
    </row>
    <row r="196">
      <c r="A196" s="10">
        <v>194.0</v>
      </c>
      <c r="B196" s="19" t="s">
        <v>72</v>
      </c>
      <c r="C196" s="14">
        <v>28.0</v>
      </c>
      <c r="D196" s="14">
        <v>15.0</v>
      </c>
      <c r="E196" s="14">
        <v>13.0</v>
      </c>
      <c r="F196" s="14">
        <v>0.536</v>
      </c>
      <c r="G196" s="14">
        <v>-3.89</v>
      </c>
      <c r="H196" s="14">
        <v>-1.8</v>
      </c>
      <c r="I196" s="20"/>
      <c r="J196" s="14">
        <v>7.0</v>
      </c>
      <c r="K196" s="14">
        <v>9.0</v>
      </c>
      <c r="L196" s="20"/>
      <c r="M196" s="14">
        <v>8.0</v>
      </c>
      <c r="N196" s="14">
        <v>4.0</v>
      </c>
      <c r="O196" s="20"/>
      <c r="P196" s="14">
        <v>5.0</v>
      </c>
      <c r="Q196" s="14">
        <v>8.0</v>
      </c>
    </row>
    <row r="197">
      <c r="A197" s="10">
        <v>195.0</v>
      </c>
      <c r="B197" s="19" t="s">
        <v>101</v>
      </c>
      <c r="C197" s="14">
        <v>31.0</v>
      </c>
      <c r="D197" s="14">
        <v>23.0</v>
      </c>
      <c r="E197" s="14">
        <v>8.0</v>
      </c>
      <c r="F197" s="14">
        <v>0.742</v>
      </c>
      <c r="G197" s="14">
        <v>-0.76</v>
      </c>
      <c r="H197" s="14">
        <v>-4.14</v>
      </c>
      <c r="I197" s="20"/>
      <c r="J197" s="14">
        <v>17.0</v>
      </c>
      <c r="K197" s="14">
        <v>3.0</v>
      </c>
      <c r="L197" s="20"/>
      <c r="M197" s="14">
        <v>12.0</v>
      </c>
      <c r="N197" s="14">
        <v>1.0</v>
      </c>
      <c r="O197" s="20"/>
      <c r="P197" s="14">
        <v>8.0</v>
      </c>
      <c r="Q197" s="14">
        <v>5.0</v>
      </c>
    </row>
    <row r="198">
      <c r="A198" s="10">
        <v>196.0</v>
      </c>
      <c r="B198" s="19" t="s">
        <v>93</v>
      </c>
      <c r="C198" s="14">
        <v>22.0</v>
      </c>
      <c r="D198" s="14">
        <v>14.0</v>
      </c>
      <c r="E198" s="14">
        <v>8.0</v>
      </c>
      <c r="F198" s="14">
        <v>0.636</v>
      </c>
      <c r="G198" s="14">
        <v>-6.27</v>
      </c>
      <c r="H198" s="14">
        <v>-10.96</v>
      </c>
      <c r="I198" s="20"/>
      <c r="J198" s="14">
        <v>7.0</v>
      </c>
      <c r="K198" s="14">
        <v>5.0</v>
      </c>
      <c r="L198" s="20"/>
      <c r="M198" s="14">
        <v>5.0</v>
      </c>
      <c r="N198" s="14">
        <v>5.0</v>
      </c>
      <c r="O198" s="20"/>
      <c r="P198" s="14">
        <v>7.0</v>
      </c>
      <c r="Q198" s="14">
        <v>2.0</v>
      </c>
    </row>
    <row r="199">
      <c r="A199" s="10">
        <v>197.0</v>
      </c>
      <c r="B199" s="19" t="s">
        <v>230</v>
      </c>
      <c r="C199" s="14">
        <v>23.0</v>
      </c>
      <c r="D199" s="14">
        <v>12.0</v>
      </c>
      <c r="E199" s="14">
        <v>11.0</v>
      </c>
      <c r="F199" s="14">
        <v>0.522</v>
      </c>
      <c r="G199" s="14">
        <v>-5.45</v>
      </c>
      <c r="H199" s="14">
        <v>-6.45</v>
      </c>
      <c r="I199" s="20"/>
      <c r="J199" s="14">
        <v>9.0</v>
      </c>
      <c r="K199" s="14">
        <v>7.0</v>
      </c>
      <c r="L199" s="20"/>
      <c r="M199" s="14">
        <v>6.0</v>
      </c>
      <c r="N199" s="14">
        <v>3.0</v>
      </c>
      <c r="O199" s="20"/>
      <c r="P199" s="14">
        <v>6.0</v>
      </c>
      <c r="Q199" s="14">
        <v>6.0</v>
      </c>
    </row>
    <row r="200">
      <c r="A200" s="10">
        <v>198.0</v>
      </c>
      <c r="B200" s="19" t="s">
        <v>47</v>
      </c>
      <c r="C200" s="14">
        <v>26.0</v>
      </c>
      <c r="D200" s="14">
        <v>13.0</v>
      </c>
      <c r="E200" s="14">
        <v>13.0</v>
      </c>
      <c r="F200" s="14">
        <v>0.5</v>
      </c>
      <c r="G200" s="14">
        <v>-2.66</v>
      </c>
      <c r="H200" s="14">
        <v>-7.99</v>
      </c>
      <c r="I200" s="20"/>
      <c r="J200" s="14">
        <v>10.0</v>
      </c>
      <c r="K200" s="14">
        <v>10.0</v>
      </c>
      <c r="L200" s="20"/>
      <c r="M200" s="14">
        <v>9.0</v>
      </c>
      <c r="N200" s="14">
        <v>4.0</v>
      </c>
      <c r="O200" s="20"/>
      <c r="P200" s="14">
        <v>4.0</v>
      </c>
      <c r="Q200" s="14">
        <v>8.0</v>
      </c>
    </row>
    <row r="201">
      <c r="A201" s="10">
        <v>199.0</v>
      </c>
      <c r="B201" s="19" t="s">
        <v>238</v>
      </c>
      <c r="C201" s="14">
        <v>18.0</v>
      </c>
      <c r="D201" s="14">
        <v>15.0</v>
      </c>
      <c r="E201" s="14">
        <v>3.0</v>
      </c>
      <c r="F201" s="14">
        <v>0.833</v>
      </c>
      <c r="G201" s="14">
        <v>1.24</v>
      </c>
      <c r="H201" s="14">
        <v>-3.26</v>
      </c>
      <c r="I201" s="20"/>
      <c r="J201" s="14">
        <v>12.0</v>
      </c>
      <c r="K201" s="14">
        <v>1.0</v>
      </c>
      <c r="L201" s="20"/>
      <c r="M201" s="14">
        <v>8.0</v>
      </c>
      <c r="N201" s="14">
        <v>2.0</v>
      </c>
      <c r="O201" s="20"/>
      <c r="P201" s="14">
        <v>6.0</v>
      </c>
      <c r="Q201" s="14">
        <v>1.0</v>
      </c>
    </row>
    <row r="202">
      <c r="A202" s="10">
        <v>200.0</v>
      </c>
      <c r="B202" s="19" t="s">
        <v>353</v>
      </c>
      <c r="C202" s="14">
        <v>25.0</v>
      </c>
      <c r="D202" s="14">
        <v>5.0</v>
      </c>
      <c r="E202" s="14">
        <v>20.0</v>
      </c>
      <c r="F202" s="14">
        <v>0.2</v>
      </c>
      <c r="G202" s="14">
        <v>-12.86</v>
      </c>
      <c r="H202" s="14">
        <v>-2.22</v>
      </c>
      <c r="I202" s="20"/>
      <c r="J202" s="14">
        <v>3.0</v>
      </c>
      <c r="K202" s="14">
        <v>11.0</v>
      </c>
      <c r="L202" s="20"/>
      <c r="M202" s="14">
        <v>1.0</v>
      </c>
      <c r="N202" s="14">
        <v>5.0</v>
      </c>
      <c r="O202" s="20"/>
      <c r="P202" s="14">
        <v>3.0</v>
      </c>
      <c r="Q202" s="14">
        <v>12.0</v>
      </c>
    </row>
    <row r="203">
      <c r="A203" s="10">
        <v>201.0</v>
      </c>
      <c r="B203" s="19" t="s">
        <v>295</v>
      </c>
      <c r="C203" s="14">
        <v>27.0</v>
      </c>
      <c r="D203" s="14">
        <v>7.0</v>
      </c>
      <c r="E203" s="14">
        <v>20.0</v>
      </c>
      <c r="F203" s="14">
        <v>0.259</v>
      </c>
      <c r="G203" s="14">
        <v>6.15</v>
      </c>
      <c r="H203" s="14">
        <v>12.34</v>
      </c>
      <c r="I203" s="20"/>
      <c r="J203" s="14">
        <v>3.0</v>
      </c>
      <c r="K203" s="14">
        <v>16.0</v>
      </c>
      <c r="L203" s="20"/>
      <c r="M203" s="14">
        <v>6.0</v>
      </c>
      <c r="N203" s="14">
        <v>9.0</v>
      </c>
      <c r="O203" s="20"/>
      <c r="P203" s="14">
        <v>1.0</v>
      </c>
      <c r="Q203" s="14">
        <v>10.0</v>
      </c>
    </row>
    <row r="204">
      <c r="A204" s="10">
        <v>202.0</v>
      </c>
      <c r="B204" s="19" t="s">
        <v>181</v>
      </c>
      <c r="C204" s="14">
        <v>27.0</v>
      </c>
      <c r="D204" s="14">
        <v>12.0</v>
      </c>
      <c r="E204" s="14">
        <v>15.0</v>
      </c>
      <c r="F204" s="14">
        <v>0.444</v>
      </c>
      <c r="G204" s="14">
        <v>-1.34</v>
      </c>
      <c r="H204" s="14">
        <v>1.14</v>
      </c>
      <c r="I204" s="20"/>
      <c r="J204" s="14">
        <v>8.0</v>
      </c>
      <c r="K204" s="14">
        <v>10.0</v>
      </c>
      <c r="L204" s="20"/>
      <c r="M204" s="14">
        <v>8.0</v>
      </c>
      <c r="N204" s="14">
        <v>4.0</v>
      </c>
      <c r="O204" s="20"/>
      <c r="P204" s="14">
        <v>3.0</v>
      </c>
      <c r="Q204" s="14">
        <v>7.0</v>
      </c>
    </row>
    <row r="205">
      <c r="A205" s="10">
        <v>203.0</v>
      </c>
      <c r="B205" s="19" t="s">
        <v>112</v>
      </c>
      <c r="C205" s="14">
        <v>26.0</v>
      </c>
      <c r="D205" s="14">
        <v>16.0</v>
      </c>
      <c r="E205" s="14">
        <v>10.0</v>
      </c>
      <c r="F205" s="14">
        <v>0.615</v>
      </c>
      <c r="G205" s="14">
        <v>5.44</v>
      </c>
      <c r="H205" s="14">
        <v>2.16</v>
      </c>
      <c r="I205" s="20"/>
      <c r="J205" s="14">
        <v>8.0</v>
      </c>
      <c r="K205" s="14">
        <v>7.0</v>
      </c>
      <c r="L205" s="20"/>
      <c r="M205" s="14">
        <v>10.0</v>
      </c>
      <c r="N205" s="14">
        <v>2.0</v>
      </c>
      <c r="O205" s="20"/>
      <c r="P205" s="14">
        <v>2.0</v>
      </c>
      <c r="Q205" s="14">
        <v>7.0</v>
      </c>
    </row>
    <row r="206">
      <c r="A206" s="10">
        <v>204.0</v>
      </c>
      <c r="B206" s="19" t="s">
        <v>313</v>
      </c>
      <c r="C206" s="14">
        <v>19.0</v>
      </c>
      <c r="D206" s="14">
        <v>10.0</v>
      </c>
      <c r="E206" s="14">
        <v>9.0</v>
      </c>
      <c r="F206" s="14">
        <v>0.526</v>
      </c>
      <c r="G206" s="14">
        <v>-8.03</v>
      </c>
      <c r="H206" s="14">
        <v>-6.53</v>
      </c>
      <c r="I206" s="20"/>
      <c r="J206" s="14">
        <v>9.0</v>
      </c>
      <c r="K206" s="14">
        <v>6.0</v>
      </c>
      <c r="L206" s="20"/>
      <c r="M206" s="14">
        <v>5.0</v>
      </c>
      <c r="N206" s="14">
        <v>6.0</v>
      </c>
      <c r="O206" s="20"/>
      <c r="P206" s="14">
        <v>5.0</v>
      </c>
      <c r="Q206" s="14">
        <v>3.0</v>
      </c>
    </row>
    <row r="207">
      <c r="A207" s="10">
        <v>205.0</v>
      </c>
      <c r="B207" s="19" t="s">
        <v>143</v>
      </c>
      <c r="C207" s="14">
        <v>20.0</v>
      </c>
      <c r="D207" s="14">
        <v>12.0</v>
      </c>
      <c r="E207" s="14">
        <v>8.0</v>
      </c>
      <c r="F207" s="14">
        <v>0.6</v>
      </c>
      <c r="G207" s="14">
        <v>-1.38</v>
      </c>
      <c r="H207" s="14">
        <v>-5.26</v>
      </c>
      <c r="I207" s="20"/>
      <c r="J207" s="14">
        <v>7.0</v>
      </c>
      <c r="K207" s="14">
        <v>6.0</v>
      </c>
      <c r="L207" s="20"/>
      <c r="M207" s="14">
        <v>4.0</v>
      </c>
      <c r="N207" s="14">
        <v>2.0</v>
      </c>
      <c r="O207" s="20"/>
      <c r="P207" s="14">
        <v>5.0</v>
      </c>
      <c r="Q207" s="14">
        <v>5.0</v>
      </c>
    </row>
    <row r="208">
      <c r="A208" s="10">
        <v>206.0</v>
      </c>
      <c r="B208" s="19" t="s">
        <v>354</v>
      </c>
      <c r="C208" s="14">
        <v>22.0</v>
      </c>
      <c r="D208" s="14">
        <v>6.0</v>
      </c>
      <c r="E208" s="14">
        <v>16.0</v>
      </c>
      <c r="F208" s="14">
        <v>0.273</v>
      </c>
      <c r="G208" s="14">
        <v>-12.27</v>
      </c>
      <c r="H208" s="14">
        <v>-1.62</v>
      </c>
      <c r="I208" s="20"/>
      <c r="J208" s="14">
        <v>1.0</v>
      </c>
      <c r="K208" s="14">
        <v>8.0</v>
      </c>
      <c r="L208" s="20"/>
      <c r="M208" s="14">
        <v>0.0</v>
      </c>
      <c r="N208" s="14">
        <v>0.0</v>
      </c>
      <c r="O208" s="20"/>
      <c r="P208" s="14">
        <v>3.0</v>
      </c>
      <c r="Q208" s="14">
        <v>8.0</v>
      </c>
    </row>
    <row r="209">
      <c r="A209" s="10">
        <v>207.0</v>
      </c>
      <c r="B209" s="19" t="s">
        <v>100</v>
      </c>
      <c r="C209" s="14">
        <v>25.0</v>
      </c>
      <c r="D209" s="14">
        <v>10.0</v>
      </c>
      <c r="E209" s="14">
        <v>15.0</v>
      </c>
      <c r="F209" s="14">
        <v>0.4</v>
      </c>
      <c r="G209" s="14">
        <v>-10.91</v>
      </c>
      <c r="H209" s="14">
        <v>-9.74</v>
      </c>
      <c r="I209" s="20"/>
      <c r="J209" s="14">
        <v>8.0</v>
      </c>
      <c r="K209" s="14">
        <v>7.0</v>
      </c>
      <c r="L209" s="20"/>
      <c r="M209" s="14">
        <v>6.0</v>
      </c>
      <c r="N209" s="14">
        <v>3.0</v>
      </c>
      <c r="O209" s="20"/>
      <c r="P209" s="14">
        <v>2.0</v>
      </c>
      <c r="Q209" s="14">
        <v>10.0</v>
      </c>
    </row>
    <row r="210">
      <c r="A210" s="10">
        <v>208.0</v>
      </c>
      <c r="B210" s="19" t="s">
        <v>274</v>
      </c>
      <c r="C210" s="14">
        <v>20.0</v>
      </c>
      <c r="D210" s="14">
        <v>9.0</v>
      </c>
      <c r="E210" s="14">
        <v>11.0</v>
      </c>
      <c r="F210" s="14">
        <v>0.45</v>
      </c>
      <c r="G210" s="14">
        <v>-7.29</v>
      </c>
      <c r="H210" s="14">
        <v>-6.74</v>
      </c>
      <c r="I210" s="20"/>
      <c r="J210" s="14">
        <v>7.0</v>
      </c>
      <c r="K210" s="14">
        <v>9.0</v>
      </c>
      <c r="L210" s="20"/>
      <c r="M210" s="14">
        <v>5.0</v>
      </c>
      <c r="N210" s="14">
        <v>3.0</v>
      </c>
      <c r="O210" s="20"/>
      <c r="P210" s="14">
        <v>3.0</v>
      </c>
      <c r="Q210" s="14">
        <v>7.0</v>
      </c>
    </row>
    <row r="211">
      <c r="A211" s="10">
        <v>209.0</v>
      </c>
      <c r="B211" s="19" t="s">
        <v>132</v>
      </c>
      <c r="C211" s="14">
        <v>25.0</v>
      </c>
      <c r="D211" s="14">
        <v>18.0</v>
      </c>
      <c r="E211" s="14">
        <v>7.0</v>
      </c>
      <c r="F211" s="14">
        <v>0.72</v>
      </c>
      <c r="G211" s="14">
        <v>-5.27</v>
      </c>
      <c r="H211" s="14">
        <v>-8.77</v>
      </c>
      <c r="I211" s="20"/>
      <c r="J211" s="14">
        <v>14.0</v>
      </c>
      <c r="K211" s="14">
        <v>2.0</v>
      </c>
      <c r="L211" s="20"/>
      <c r="M211" s="14">
        <v>8.0</v>
      </c>
      <c r="N211" s="14">
        <v>1.0</v>
      </c>
      <c r="O211" s="20"/>
      <c r="P211" s="14">
        <v>7.0</v>
      </c>
      <c r="Q211" s="14">
        <v>5.0</v>
      </c>
    </row>
    <row r="212">
      <c r="A212" s="10">
        <v>210.0</v>
      </c>
      <c r="B212" s="19" t="s">
        <v>334</v>
      </c>
      <c r="C212" s="14">
        <v>19.0</v>
      </c>
      <c r="D212" s="14">
        <v>7.0</v>
      </c>
      <c r="E212" s="14">
        <v>12.0</v>
      </c>
      <c r="F212" s="14">
        <v>0.368</v>
      </c>
      <c r="G212" s="14">
        <v>-9.59</v>
      </c>
      <c r="H212" s="14">
        <v>-5.54</v>
      </c>
      <c r="I212" s="20"/>
      <c r="J212" s="14">
        <v>6.0</v>
      </c>
      <c r="K212" s="14">
        <v>10.0</v>
      </c>
      <c r="L212" s="20"/>
      <c r="M212" s="14">
        <v>3.0</v>
      </c>
      <c r="N212" s="14">
        <v>5.0</v>
      </c>
      <c r="O212" s="20"/>
      <c r="P212" s="14">
        <v>4.0</v>
      </c>
      <c r="Q212" s="14">
        <v>6.0</v>
      </c>
    </row>
    <row r="213">
      <c r="A213" s="10">
        <v>211.0</v>
      </c>
      <c r="B213" s="19" t="s">
        <v>115</v>
      </c>
      <c r="C213" s="14">
        <v>25.0</v>
      </c>
      <c r="D213" s="14">
        <v>17.0</v>
      </c>
      <c r="E213" s="14">
        <v>8.0</v>
      </c>
      <c r="F213" s="14">
        <v>0.68</v>
      </c>
      <c r="G213" s="14">
        <v>-5.89</v>
      </c>
      <c r="H213" s="14">
        <v>-8.23</v>
      </c>
      <c r="I213" s="20"/>
      <c r="J213" s="14">
        <v>8.0</v>
      </c>
      <c r="K213" s="14">
        <v>4.0</v>
      </c>
      <c r="L213" s="20"/>
      <c r="M213" s="14">
        <v>7.0</v>
      </c>
      <c r="N213" s="14">
        <v>4.0</v>
      </c>
      <c r="O213" s="20"/>
      <c r="P213" s="14">
        <v>6.0</v>
      </c>
      <c r="Q213" s="14">
        <v>3.0</v>
      </c>
    </row>
    <row r="214">
      <c r="A214" s="10">
        <v>212.0</v>
      </c>
      <c r="B214" s="19" t="s">
        <v>165</v>
      </c>
      <c r="C214" s="14">
        <v>24.0</v>
      </c>
      <c r="D214" s="14">
        <v>13.0</v>
      </c>
      <c r="E214" s="14">
        <v>11.0</v>
      </c>
      <c r="F214" s="14">
        <v>0.542</v>
      </c>
      <c r="G214" s="14">
        <v>-9.75</v>
      </c>
      <c r="H214" s="14">
        <v>-6.0</v>
      </c>
      <c r="I214" s="20"/>
      <c r="J214" s="14">
        <v>7.0</v>
      </c>
      <c r="K214" s="14">
        <v>8.0</v>
      </c>
      <c r="L214" s="20"/>
      <c r="M214" s="14">
        <v>8.0</v>
      </c>
      <c r="N214" s="14">
        <v>4.0</v>
      </c>
      <c r="O214" s="20"/>
      <c r="P214" s="14">
        <v>3.0</v>
      </c>
      <c r="Q214" s="14">
        <v>6.0</v>
      </c>
    </row>
    <row r="215">
      <c r="A215" s="10">
        <v>213.0</v>
      </c>
      <c r="B215" s="19" t="s">
        <v>125</v>
      </c>
      <c r="C215" s="14">
        <v>20.0</v>
      </c>
      <c r="D215" s="14">
        <v>10.0</v>
      </c>
      <c r="E215" s="14">
        <v>10.0</v>
      </c>
      <c r="F215" s="14">
        <v>0.5</v>
      </c>
      <c r="G215" s="14">
        <v>-6.74</v>
      </c>
      <c r="H215" s="14">
        <v>-7.34</v>
      </c>
      <c r="I215" s="20"/>
      <c r="J215" s="14">
        <v>9.0</v>
      </c>
      <c r="K215" s="14">
        <v>5.0</v>
      </c>
      <c r="L215" s="20"/>
      <c r="M215" s="14">
        <v>6.0</v>
      </c>
      <c r="N215" s="14">
        <v>4.0</v>
      </c>
      <c r="O215" s="20"/>
      <c r="P215" s="14">
        <v>4.0</v>
      </c>
      <c r="Q215" s="14">
        <v>6.0</v>
      </c>
    </row>
    <row r="216">
      <c r="A216" s="10">
        <v>214.0</v>
      </c>
      <c r="B216" s="19" t="s">
        <v>213</v>
      </c>
      <c r="C216" s="14">
        <v>21.0</v>
      </c>
      <c r="D216" s="14">
        <v>11.0</v>
      </c>
      <c r="E216" s="14">
        <v>10.0</v>
      </c>
      <c r="F216" s="14">
        <v>0.524</v>
      </c>
      <c r="G216" s="14">
        <v>-14.07</v>
      </c>
      <c r="H216" s="14">
        <v>-7.86</v>
      </c>
      <c r="I216" s="20"/>
      <c r="J216" s="14">
        <v>7.0</v>
      </c>
      <c r="K216" s="14">
        <v>1.0</v>
      </c>
      <c r="L216" s="20"/>
      <c r="M216" s="14">
        <v>5.0</v>
      </c>
      <c r="N216" s="14">
        <v>4.0</v>
      </c>
      <c r="O216" s="20"/>
      <c r="P216" s="14">
        <v>5.0</v>
      </c>
      <c r="Q216" s="14">
        <v>6.0</v>
      </c>
    </row>
    <row r="217">
      <c r="A217" s="10">
        <v>215.0</v>
      </c>
      <c r="B217" s="19" t="s">
        <v>284</v>
      </c>
      <c r="C217" s="14">
        <v>14.0</v>
      </c>
      <c r="D217" s="14">
        <v>5.0</v>
      </c>
      <c r="E217" s="14">
        <v>9.0</v>
      </c>
      <c r="F217" s="14">
        <v>0.357</v>
      </c>
      <c r="G217" s="14">
        <v>-15.71</v>
      </c>
      <c r="H217" s="14">
        <v>-8.48</v>
      </c>
      <c r="I217" s="20"/>
      <c r="J217" s="14">
        <v>3.0</v>
      </c>
      <c r="K217" s="14">
        <v>5.0</v>
      </c>
      <c r="L217" s="20"/>
      <c r="M217" s="14">
        <v>4.0</v>
      </c>
      <c r="N217" s="14">
        <v>2.0</v>
      </c>
      <c r="O217" s="20"/>
      <c r="P217" s="14">
        <v>0.0</v>
      </c>
      <c r="Q217" s="14">
        <v>6.0</v>
      </c>
    </row>
    <row r="218">
      <c r="A218" s="10">
        <v>216.0</v>
      </c>
      <c r="B218" s="19" t="s">
        <v>203</v>
      </c>
      <c r="C218" s="14">
        <v>30.0</v>
      </c>
      <c r="D218" s="14">
        <v>21.0</v>
      </c>
      <c r="E218" s="14">
        <v>9.0</v>
      </c>
      <c r="F218" s="14">
        <v>0.7</v>
      </c>
      <c r="G218" s="14">
        <v>3.77</v>
      </c>
      <c r="H218" s="14">
        <v>-1.86</v>
      </c>
      <c r="I218" s="20"/>
      <c r="J218" s="14">
        <v>13.0</v>
      </c>
      <c r="K218" s="14">
        <v>5.0</v>
      </c>
      <c r="L218" s="20"/>
      <c r="M218" s="14">
        <v>7.0</v>
      </c>
      <c r="N218" s="14">
        <v>3.0</v>
      </c>
      <c r="O218" s="20"/>
      <c r="P218" s="14">
        <v>10.0</v>
      </c>
      <c r="Q218" s="14">
        <v>3.0</v>
      </c>
    </row>
    <row r="219">
      <c r="A219" s="10">
        <v>217.0</v>
      </c>
      <c r="B219" s="19" t="s">
        <v>117</v>
      </c>
      <c r="C219" s="14">
        <v>24.0</v>
      </c>
      <c r="D219" s="14">
        <v>14.0</v>
      </c>
      <c r="E219" s="14">
        <v>10.0</v>
      </c>
      <c r="F219" s="14">
        <v>0.583</v>
      </c>
      <c r="G219" s="14">
        <v>10.23</v>
      </c>
      <c r="H219" s="14">
        <v>6.82</v>
      </c>
      <c r="I219" s="20"/>
      <c r="J219" s="14">
        <v>9.0</v>
      </c>
      <c r="K219" s="14">
        <v>8.0</v>
      </c>
      <c r="L219" s="20"/>
      <c r="M219" s="14">
        <v>7.0</v>
      </c>
      <c r="N219" s="14">
        <v>4.0</v>
      </c>
      <c r="O219" s="20"/>
      <c r="P219" s="14">
        <v>5.0</v>
      </c>
      <c r="Q219" s="14">
        <v>5.0</v>
      </c>
    </row>
    <row r="220">
      <c r="A220" s="10">
        <v>218.0</v>
      </c>
      <c r="B220" s="19" t="s">
        <v>220</v>
      </c>
      <c r="C220" s="14">
        <v>17.0</v>
      </c>
      <c r="D220" s="14">
        <v>7.0</v>
      </c>
      <c r="E220" s="14">
        <v>10.0</v>
      </c>
      <c r="F220" s="14">
        <v>0.412</v>
      </c>
      <c r="G220" s="14">
        <v>-6.6</v>
      </c>
      <c r="H220" s="14">
        <v>-6.22</v>
      </c>
      <c r="I220" s="20"/>
      <c r="J220" s="14">
        <v>1.0</v>
      </c>
      <c r="K220" s="14">
        <v>6.0</v>
      </c>
      <c r="L220" s="20"/>
      <c r="M220" s="14">
        <v>3.0</v>
      </c>
      <c r="N220" s="14">
        <v>4.0</v>
      </c>
      <c r="O220" s="20"/>
      <c r="P220" s="14">
        <v>3.0</v>
      </c>
      <c r="Q220" s="14">
        <v>4.0</v>
      </c>
    </row>
    <row r="221">
      <c r="A221" s="10">
        <v>219.0</v>
      </c>
      <c r="B221" s="19" t="s">
        <v>240</v>
      </c>
      <c r="C221" s="14">
        <v>29.0</v>
      </c>
      <c r="D221" s="14">
        <v>18.0</v>
      </c>
      <c r="E221" s="14">
        <v>11.0</v>
      </c>
      <c r="F221" s="14">
        <v>0.621</v>
      </c>
      <c r="G221" s="14">
        <v>15.16</v>
      </c>
      <c r="H221" s="14">
        <v>9.88</v>
      </c>
      <c r="I221" s="20"/>
      <c r="J221" s="14">
        <v>10.0</v>
      </c>
      <c r="K221" s="14">
        <v>6.0</v>
      </c>
      <c r="L221" s="20"/>
      <c r="M221" s="14">
        <v>10.0</v>
      </c>
      <c r="N221" s="14">
        <v>1.0</v>
      </c>
      <c r="O221" s="20"/>
      <c r="P221" s="14">
        <v>3.0</v>
      </c>
      <c r="Q221" s="14">
        <v>7.0</v>
      </c>
    </row>
    <row r="222">
      <c r="A222" s="10">
        <v>220.0</v>
      </c>
      <c r="B222" s="19" t="s">
        <v>252</v>
      </c>
      <c r="C222" s="14">
        <v>27.0</v>
      </c>
      <c r="D222" s="14">
        <v>15.0</v>
      </c>
      <c r="E222" s="14">
        <v>12.0</v>
      </c>
      <c r="F222" s="14">
        <v>0.556</v>
      </c>
      <c r="G222" s="14">
        <v>-0.83</v>
      </c>
      <c r="H222" s="14">
        <v>-2.91</v>
      </c>
      <c r="I222" s="20"/>
      <c r="J222" s="14">
        <v>11.0</v>
      </c>
      <c r="K222" s="14">
        <v>5.0</v>
      </c>
      <c r="L222" s="20"/>
      <c r="M222" s="14">
        <v>6.0</v>
      </c>
      <c r="N222" s="14">
        <v>2.0</v>
      </c>
      <c r="O222" s="20"/>
      <c r="P222" s="14">
        <v>5.0</v>
      </c>
      <c r="Q222" s="14">
        <v>7.0</v>
      </c>
    </row>
    <row r="223">
      <c r="A223" s="10">
        <v>221.0</v>
      </c>
      <c r="B223" s="19" t="s">
        <v>335</v>
      </c>
      <c r="C223" s="14">
        <v>26.0</v>
      </c>
      <c r="D223" s="14">
        <v>9.0</v>
      </c>
      <c r="E223" s="14">
        <v>17.0</v>
      </c>
      <c r="F223" s="14">
        <v>0.346</v>
      </c>
      <c r="G223" s="14">
        <v>-10.51</v>
      </c>
      <c r="H223" s="14">
        <v>-3.51</v>
      </c>
      <c r="I223" s="20"/>
      <c r="J223" s="14">
        <v>8.0</v>
      </c>
      <c r="K223" s="14">
        <v>8.0</v>
      </c>
      <c r="L223" s="20"/>
      <c r="M223" s="14">
        <v>5.0</v>
      </c>
      <c r="N223" s="14">
        <v>3.0</v>
      </c>
      <c r="O223" s="20"/>
      <c r="P223" s="14">
        <v>3.0</v>
      </c>
      <c r="Q223" s="14">
        <v>11.0</v>
      </c>
    </row>
    <row r="224">
      <c r="A224" s="10">
        <v>222.0</v>
      </c>
      <c r="B224" s="19" t="s">
        <v>155</v>
      </c>
      <c r="C224" s="14">
        <v>23.0</v>
      </c>
      <c r="D224" s="14">
        <v>8.0</v>
      </c>
      <c r="E224" s="14">
        <v>15.0</v>
      </c>
      <c r="F224" s="14">
        <v>0.348</v>
      </c>
      <c r="G224" s="14">
        <v>-11.17</v>
      </c>
      <c r="H224" s="14">
        <v>-4.31</v>
      </c>
      <c r="I224" s="20"/>
      <c r="J224" s="14">
        <v>6.0</v>
      </c>
      <c r="K224" s="14">
        <v>6.0</v>
      </c>
      <c r="L224" s="20"/>
      <c r="M224" s="14">
        <v>5.0</v>
      </c>
      <c r="N224" s="14">
        <v>3.0</v>
      </c>
      <c r="O224" s="20"/>
      <c r="P224" s="14">
        <v>3.0</v>
      </c>
      <c r="Q224" s="14">
        <v>10.0</v>
      </c>
    </row>
    <row r="225">
      <c r="A225" s="10">
        <v>223.0</v>
      </c>
      <c r="B225" s="19" t="s">
        <v>31</v>
      </c>
      <c r="C225" s="14">
        <v>28.0</v>
      </c>
      <c r="D225" s="14">
        <v>18.0</v>
      </c>
      <c r="E225" s="14">
        <v>10.0</v>
      </c>
      <c r="F225" s="14">
        <v>0.643</v>
      </c>
      <c r="G225" s="14">
        <v>7.83</v>
      </c>
      <c r="H225" s="14">
        <v>1.27</v>
      </c>
      <c r="I225" s="20"/>
      <c r="J225" s="14">
        <v>9.0</v>
      </c>
      <c r="K225" s="14">
        <v>5.0</v>
      </c>
      <c r="L225" s="20"/>
      <c r="M225" s="14">
        <v>8.0</v>
      </c>
      <c r="N225" s="14">
        <v>3.0</v>
      </c>
      <c r="O225" s="20"/>
      <c r="P225" s="14">
        <v>5.0</v>
      </c>
      <c r="Q225" s="14">
        <v>6.0</v>
      </c>
    </row>
    <row r="226">
      <c r="A226" s="10">
        <v>224.0</v>
      </c>
      <c r="B226" s="19" t="s">
        <v>133</v>
      </c>
      <c r="C226" s="14">
        <v>19.0</v>
      </c>
      <c r="D226" s="14">
        <v>10.0</v>
      </c>
      <c r="E226" s="14">
        <v>9.0</v>
      </c>
      <c r="F226" s="14">
        <v>0.526</v>
      </c>
      <c r="G226" s="14">
        <v>-0.85</v>
      </c>
      <c r="H226" s="14">
        <v>0.25</v>
      </c>
      <c r="I226" s="20"/>
      <c r="J226" s="14">
        <v>8.0</v>
      </c>
      <c r="K226" s="14">
        <v>2.0</v>
      </c>
      <c r="L226" s="20"/>
      <c r="M226" s="14">
        <v>5.0</v>
      </c>
      <c r="N226" s="14">
        <v>1.0</v>
      </c>
      <c r="O226" s="20"/>
      <c r="P226" s="14">
        <v>4.0</v>
      </c>
      <c r="Q226" s="14">
        <v>7.0</v>
      </c>
    </row>
    <row r="227">
      <c r="A227" s="10">
        <v>225.0</v>
      </c>
      <c r="B227" s="19" t="s">
        <v>362</v>
      </c>
      <c r="C227" s="14">
        <v>22.0</v>
      </c>
      <c r="D227" s="14">
        <v>6.0</v>
      </c>
      <c r="E227" s="14">
        <v>16.0</v>
      </c>
      <c r="F227" s="14">
        <v>0.273</v>
      </c>
      <c r="G227" s="14">
        <v>-13.15</v>
      </c>
      <c r="H227" s="14">
        <v>-1.78</v>
      </c>
      <c r="I227" s="20"/>
      <c r="J227" s="14">
        <v>4.0</v>
      </c>
      <c r="K227" s="14">
        <v>10.0</v>
      </c>
      <c r="L227" s="20"/>
      <c r="M227" s="14">
        <v>1.0</v>
      </c>
      <c r="N227" s="14">
        <v>7.0</v>
      </c>
      <c r="O227" s="20"/>
      <c r="P227" s="14">
        <v>4.0</v>
      </c>
      <c r="Q227" s="14">
        <v>7.0</v>
      </c>
    </row>
    <row r="228">
      <c r="A228" s="10">
        <v>226.0</v>
      </c>
      <c r="B228" s="19" t="s">
        <v>161</v>
      </c>
      <c r="C228" s="14">
        <v>22.0</v>
      </c>
      <c r="D228" s="14">
        <v>11.0</v>
      </c>
      <c r="E228" s="14">
        <v>11.0</v>
      </c>
      <c r="F228" s="14">
        <v>0.5</v>
      </c>
      <c r="G228" s="14">
        <v>-6.92</v>
      </c>
      <c r="H228" s="14">
        <v>-4.44</v>
      </c>
      <c r="I228" s="20"/>
      <c r="J228" s="14">
        <v>6.0</v>
      </c>
      <c r="K228" s="14">
        <v>8.0</v>
      </c>
      <c r="L228" s="20"/>
      <c r="M228" s="14">
        <v>6.0</v>
      </c>
      <c r="N228" s="14">
        <v>5.0</v>
      </c>
      <c r="O228" s="20"/>
      <c r="P228" s="14">
        <v>4.0</v>
      </c>
      <c r="Q228" s="14">
        <v>5.0</v>
      </c>
    </row>
    <row r="229">
      <c r="A229" s="10">
        <v>227.0</v>
      </c>
      <c r="B229" s="19" t="s">
        <v>363</v>
      </c>
      <c r="C229" s="14">
        <v>19.0</v>
      </c>
      <c r="D229" s="14">
        <v>3.0</v>
      </c>
      <c r="E229" s="14">
        <v>16.0</v>
      </c>
      <c r="F229" s="14">
        <v>0.158</v>
      </c>
      <c r="G229" s="14">
        <v>-17.71</v>
      </c>
      <c r="H229" s="14">
        <v>-2.61</v>
      </c>
      <c r="I229" s="20"/>
      <c r="J229" s="14">
        <v>2.0</v>
      </c>
      <c r="K229" s="14">
        <v>12.0</v>
      </c>
      <c r="L229" s="20"/>
      <c r="M229" s="14">
        <v>2.0</v>
      </c>
      <c r="N229" s="14">
        <v>7.0</v>
      </c>
      <c r="O229" s="20"/>
      <c r="P229" s="14">
        <v>1.0</v>
      </c>
      <c r="Q229" s="14">
        <v>9.0</v>
      </c>
    </row>
    <row r="230">
      <c r="A230" s="10">
        <v>228.0</v>
      </c>
      <c r="B230" s="19" t="s">
        <v>316</v>
      </c>
      <c r="C230" s="14">
        <v>25.0</v>
      </c>
      <c r="D230" s="14">
        <v>10.0</v>
      </c>
      <c r="E230" s="14">
        <v>15.0</v>
      </c>
      <c r="F230" s="14">
        <v>0.4</v>
      </c>
      <c r="G230" s="14">
        <v>-1.48</v>
      </c>
      <c r="H230" s="14">
        <v>2.69</v>
      </c>
      <c r="I230" s="20"/>
      <c r="J230" s="14">
        <v>7.0</v>
      </c>
      <c r="K230" s="14">
        <v>11.0</v>
      </c>
      <c r="L230" s="20"/>
      <c r="M230" s="14">
        <v>6.0</v>
      </c>
      <c r="N230" s="14">
        <v>5.0</v>
      </c>
      <c r="O230" s="20"/>
      <c r="P230" s="14">
        <v>3.0</v>
      </c>
      <c r="Q230" s="14">
        <v>7.0</v>
      </c>
    </row>
    <row r="231">
      <c r="A231" s="10">
        <v>229.0</v>
      </c>
      <c r="B231" s="19" t="s">
        <v>211</v>
      </c>
      <c r="C231" s="14">
        <v>25.0</v>
      </c>
      <c r="D231" s="14">
        <v>14.0</v>
      </c>
      <c r="E231" s="14">
        <v>11.0</v>
      </c>
      <c r="F231" s="14">
        <v>0.56</v>
      </c>
      <c r="G231" s="14">
        <v>-6.62</v>
      </c>
      <c r="H231" s="14">
        <v>-6.74</v>
      </c>
      <c r="I231" s="20"/>
      <c r="J231" s="14">
        <v>11.0</v>
      </c>
      <c r="K231" s="14">
        <v>7.0</v>
      </c>
      <c r="L231" s="20"/>
      <c r="M231" s="14">
        <v>9.0</v>
      </c>
      <c r="N231" s="14">
        <v>4.0</v>
      </c>
      <c r="O231" s="20"/>
      <c r="P231" s="14">
        <v>5.0</v>
      </c>
      <c r="Q231" s="14">
        <v>6.0</v>
      </c>
    </row>
    <row r="232">
      <c r="A232" s="10">
        <v>230.0</v>
      </c>
      <c r="B232" s="19" t="s">
        <v>305</v>
      </c>
      <c r="C232" s="14">
        <v>29.0</v>
      </c>
      <c r="D232" s="14">
        <v>11.0</v>
      </c>
      <c r="E232" s="14">
        <v>18.0</v>
      </c>
      <c r="F232" s="14">
        <v>0.379</v>
      </c>
      <c r="G232" s="14">
        <v>-13.49</v>
      </c>
      <c r="H232" s="14">
        <v>-4.95</v>
      </c>
      <c r="I232" s="20"/>
      <c r="J232" s="14">
        <v>9.0</v>
      </c>
      <c r="K232" s="14">
        <v>7.0</v>
      </c>
      <c r="L232" s="20"/>
      <c r="M232" s="14">
        <v>6.0</v>
      </c>
      <c r="N232" s="14">
        <v>4.0</v>
      </c>
      <c r="O232" s="20"/>
      <c r="P232" s="14">
        <v>4.0</v>
      </c>
      <c r="Q232" s="14">
        <v>12.0</v>
      </c>
    </row>
    <row r="233">
      <c r="A233" s="10">
        <v>231.0</v>
      </c>
      <c r="B233" s="19" t="s">
        <v>216</v>
      </c>
      <c r="C233" s="14">
        <v>24.0</v>
      </c>
      <c r="D233" s="14">
        <v>9.0</v>
      </c>
      <c r="E233" s="14">
        <v>15.0</v>
      </c>
      <c r="F233" s="14">
        <v>0.375</v>
      </c>
      <c r="G233" s="14">
        <v>9.79</v>
      </c>
      <c r="H233" s="14">
        <v>11.83</v>
      </c>
      <c r="I233" s="20"/>
      <c r="J233" s="14">
        <v>6.0</v>
      </c>
      <c r="K233" s="14">
        <v>13.0</v>
      </c>
      <c r="L233" s="20"/>
      <c r="M233" s="14">
        <v>7.0</v>
      </c>
      <c r="N233" s="14">
        <v>6.0</v>
      </c>
      <c r="O233" s="20"/>
      <c r="P233" s="14">
        <v>2.0</v>
      </c>
      <c r="Q233" s="14">
        <v>8.0</v>
      </c>
    </row>
    <row r="234">
      <c r="A234" s="10">
        <v>232.0</v>
      </c>
      <c r="B234" s="19" t="s">
        <v>205</v>
      </c>
      <c r="C234" s="14">
        <v>26.0</v>
      </c>
      <c r="D234" s="14">
        <v>11.0</v>
      </c>
      <c r="E234" s="14">
        <v>15.0</v>
      </c>
      <c r="F234" s="14">
        <v>0.423</v>
      </c>
      <c r="G234" s="14">
        <v>8.1</v>
      </c>
      <c r="H234" s="14">
        <v>9.76</v>
      </c>
      <c r="I234" s="20"/>
      <c r="J234" s="14">
        <v>7.0</v>
      </c>
      <c r="K234" s="14">
        <v>11.0</v>
      </c>
      <c r="L234" s="20"/>
      <c r="M234" s="14">
        <v>6.0</v>
      </c>
      <c r="N234" s="14">
        <v>5.0</v>
      </c>
      <c r="O234" s="20"/>
      <c r="P234" s="14">
        <v>4.0</v>
      </c>
      <c r="Q234" s="14">
        <v>8.0</v>
      </c>
    </row>
    <row r="235">
      <c r="A235" s="10">
        <v>233.0</v>
      </c>
      <c r="B235" s="19" t="s">
        <v>333</v>
      </c>
      <c r="C235" s="14">
        <v>30.0</v>
      </c>
      <c r="D235" s="14">
        <v>12.0</v>
      </c>
      <c r="E235" s="14">
        <v>18.0</v>
      </c>
      <c r="F235" s="14">
        <v>0.4</v>
      </c>
      <c r="G235" s="14">
        <v>-9.2</v>
      </c>
      <c r="H235" s="14">
        <v>-2.67</v>
      </c>
      <c r="I235" s="20"/>
      <c r="J235" s="14">
        <v>10.0</v>
      </c>
      <c r="K235" s="14">
        <v>10.0</v>
      </c>
      <c r="L235" s="20"/>
      <c r="M235" s="14">
        <v>5.0</v>
      </c>
      <c r="N235" s="14">
        <v>4.0</v>
      </c>
      <c r="O235" s="20"/>
      <c r="P235" s="14">
        <v>6.0</v>
      </c>
      <c r="Q235" s="14">
        <v>11.0</v>
      </c>
    </row>
    <row r="236">
      <c r="A236" s="10">
        <v>234.0</v>
      </c>
      <c r="B236" s="19" t="s">
        <v>136</v>
      </c>
      <c r="C236" s="14">
        <v>31.0</v>
      </c>
      <c r="D236" s="14">
        <v>21.0</v>
      </c>
      <c r="E236" s="14">
        <v>10.0</v>
      </c>
      <c r="F236" s="14">
        <v>0.677</v>
      </c>
      <c r="G236" s="14">
        <v>18.27</v>
      </c>
      <c r="H236" s="14">
        <v>12.2</v>
      </c>
      <c r="I236" s="20"/>
      <c r="J236" s="14">
        <v>12.0</v>
      </c>
      <c r="K236" s="14">
        <v>8.0</v>
      </c>
      <c r="L236" s="20"/>
      <c r="M236" s="14">
        <v>10.0</v>
      </c>
      <c r="N236" s="14">
        <v>4.0</v>
      </c>
      <c r="O236" s="20"/>
      <c r="P236" s="14">
        <v>7.0</v>
      </c>
      <c r="Q236" s="14">
        <v>4.0</v>
      </c>
    </row>
    <row r="237">
      <c r="A237" s="10">
        <v>235.0</v>
      </c>
      <c r="B237" s="19" t="s">
        <v>89</v>
      </c>
      <c r="C237" s="14">
        <v>25.0</v>
      </c>
      <c r="D237" s="14">
        <v>17.0</v>
      </c>
      <c r="E237" s="14">
        <v>8.0</v>
      </c>
      <c r="F237" s="14">
        <v>0.68</v>
      </c>
      <c r="G237" s="14">
        <v>5.68</v>
      </c>
      <c r="H237" s="14">
        <v>-0.36</v>
      </c>
      <c r="I237" s="20"/>
      <c r="J237" s="14">
        <v>9.0</v>
      </c>
      <c r="K237" s="14">
        <v>5.0</v>
      </c>
      <c r="L237" s="20"/>
      <c r="M237" s="14">
        <v>8.0</v>
      </c>
      <c r="N237" s="14">
        <v>3.0</v>
      </c>
      <c r="O237" s="20"/>
      <c r="P237" s="14">
        <v>4.0</v>
      </c>
      <c r="Q237" s="14">
        <v>4.0</v>
      </c>
    </row>
    <row r="238">
      <c r="A238" s="10">
        <v>236.0</v>
      </c>
      <c r="B238" s="19" t="s">
        <v>88</v>
      </c>
      <c r="C238" s="14">
        <v>30.0</v>
      </c>
      <c r="D238" s="14">
        <v>21.0</v>
      </c>
      <c r="E238" s="14">
        <v>9.0</v>
      </c>
      <c r="F238" s="14">
        <v>0.7</v>
      </c>
      <c r="G238" s="14">
        <v>13.33</v>
      </c>
      <c r="H238" s="14">
        <v>9.47</v>
      </c>
      <c r="I238" s="20"/>
      <c r="J238" s="14">
        <v>11.0</v>
      </c>
      <c r="K238" s="14">
        <v>7.0</v>
      </c>
      <c r="L238" s="20"/>
      <c r="M238" s="14">
        <v>10.0</v>
      </c>
      <c r="N238" s="14">
        <v>3.0</v>
      </c>
      <c r="O238" s="20"/>
      <c r="P238" s="14">
        <v>8.0</v>
      </c>
      <c r="Q238" s="14">
        <v>4.0</v>
      </c>
    </row>
    <row r="239">
      <c r="A239" s="10">
        <v>237.0</v>
      </c>
      <c r="B239" s="19" t="s">
        <v>156</v>
      </c>
      <c r="C239" s="14">
        <v>27.0</v>
      </c>
      <c r="D239" s="14">
        <v>16.0</v>
      </c>
      <c r="E239" s="14">
        <v>11.0</v>
      </c>
      <c r="F239" s="14">
        <v>0.593</v>
      </c>
      <c r="G239" s="14">
        <v>13.32</v>
      </c>
      <c r="H239" s="14">
        <v>8.66</v>
      </c>
      <c r="I239" s="20"/>
      <c r="J239" s="14">
        <v>9.0</v>
      </c>
      <c r="K239" s="14">
        <v>8.0</v>
      </c>
      <c r="L239" s="20"/>
      <c r="M239" s="14">
        <v>10.0</v>
      </c>
      <c r="N239" s="14">
        <v>3.0</v>
      </c>
      <c r="O239" s="20"/>
      <c r="P239" s="14">
        <v>4.0</v>
      </c>
      <c r="Q239" s="14">
        <v>7.0</v>
      </c>
    </row>
    <row r="240">
      <c r="A240" s="10">
        <v>238.0</v>
      </c>
      <c r="B240" s="19" t="s">
        <v>243</v>
      </c>
      <c r="C240" s="14">
        <v>23.0</v>
      </c>
      <c r="D240" s="14">
        <v>15.0</v>
      </c>
      <c r="E240" s="14">
        <v>8.0</v>
      </c>
      <c r="F240" s="14">
        <v>0.652</v>
      </c>
      <c r="G240" s="14">
        <v>-0.84</v>
      </c>
      <c r="H240" s="14">
        <v>-0.61</v>
      </c>
      <c r="I240" s="20"/>
      <c r="J240" s="14">
        <v>11.0</v>
      </c>
      <c r="K240" s="14">
        <v>5.0</v>
      </c>
      <c r="L240" s="20"/>
      <c r="M240" s="14">
        <v>9.0</v>
      </c>
      <c r="N240" s="14">
        <v>1.0</v>
      </c>
      <c r="O240" s="20"/>
      <c r="P240" s="14">
        <v>6.0</v>
      </c>
      <c r="Q240" s="14">
        <v>6.0</v>
      </c>
    </row>
    <row r="241">
      <c r="A241" s="10">
        <v>239.0</v>
      </c>
      <c r="B241" s="19" t="s">
        <v>49</v>
      </c>
      <c r="C241" s="14">
        <v>28.0</v>
      </c>
      <c r="D241" s="14">
        <v>18.0</v>
      </c>
      <c r="E241" s="14">
        <v>10.0</v>
      </c>
      <c r="F241" s="14">
        <v>0.643</v>
      </c>
      <c r="G241" s="14">
        <v>1.06</v>
      </c>
      <c r="H241" s="14">
        <v>-0.86</v>
      </c>
      <c r="I241" s="20"/>
      <c r="J241" s="14">
        <v>10.0</v>
      </c>
      <c r="K241" s="14">
        <v>5.0</v>
      </c>
      <c r="L241" s="20"/>
      <c r="M241" s="14">
        <v>8.0</v>
      </c>
      <c r="N241" s="14">
        <v>3.0</v>
      </c>
      <c r="O241" s="20"/>
      <c r="P241" s="14">
        <v>5.0</v>
      </c>
      <c r="Q241" s="14">
        <v>7.0</v>
      </c>
    </row>
    <row r="242">
      <c r="A242" s="10">
        <v>240.0</v>
      </c>
      <c r="B242" s="19" t="s">
        <v>141</v>
      </c>
      <c r="C242" s="14">
        <v>31.0</v>
      </c>
      <c r="D242" s="14">
        <v>19.0</v>
      </c>
      <c r="E242" s="14">
        <v>12.0</v>
      </c>
      <c r="F242" s="14">
        <v>0.613</v>
      </c>
      <c r="G242" s="14">
        <v>10.6</v>
      </c>
      <c r="H242" s="14">
        <v>9.93</v>
      </c>
      <c r="I242" s="20"/>
      <c r="J242" s="14">
        <v>10.0</v>
      </c>
      <c r="K242" s="14">
        <v>10.0</v>
      </c>
      <c r="L242" s="20"/>
      <c r="M242" s="14">
        <v>10.0</v>
      </c>
      <c r="N242" s="14">
        <v>6.0</v>
      </c>
      <c r="O242" s="20"/>
      <c r="P242" s="14">
        <v>4.0</v>
      </c>
      <c r="Q242" s="14">
        <v>6.0</v>
      </c>
    </row>
    <row r="243">
      <c r="A243" s="10">
        <v>241.0</v>
      </c>
      <c r="B243" s="19" t="s">
        <v>102</v>
      </c>
      <c r="C243" s="14">
        <v>28.0</v>
      </c>
      <c r="D243" s="14">
        <v>21.0</v>
      </c>
      <c r="E243" s="14">
        <v>6.0</v>
      </c>
      <c r="F243" s="14">
        <v>0.778</v>
      </c>
      <c r="G243" s="14">
        <v>16.09</v>
      </c>
      <c r="H243" s="14">
        <v>8.83</v>
      </c>
      <c r="I243" s="20"/>
      <c r="J243" s="14">
        <v>14.0</v>
      </c>
      <c r="K243" s="14">
        <v>4.0</v>
      </c>
      <c r="L243" s="20"/>
      <c r="M243" s="14">
        <v>11.0</v>
      </c>
      <c r="N243" s="14">
        <v>2.0</v>
      </c>
      <c r="O243" s="20"/>
      <c r="P243" s="14">
        <v>7.0</v>
      </c>
      <c r="Q243" s="14">
        <v>2.0</v>
      </c>
    </row>
    <row r="244">
      <c r="A244" s="10">
        <v>242.0</v>
      </c>
      <c r="B244" s="19" t="s">
        <v>320</v>
      </c>
      <c r="C244" s="14">
        <v>18.0</v>
      </c>
      <c r="D244" s="14">
        <v>9.0</v>
      </c>
      <c r="E244" s="14">
        <v>9.0</v>
      </c>
      <c r="F244" s="14">
        <v>0.5</v>
      </c>
      <c r="G244" s="14">
        <v>2.38</v>
      </c>
      <c r="H244" s="14">
        <v>4.97</v>
      </c>
      <c r="I244" s="20"/>
      <c r="J244" s="14">
        <v>6.0</v>
      </c>
      <c r="K244" s="14">
        <v>7.0</v>
      </c>
      <c r="L244" s="20"/>
      <c r="M244" s="14">
        <v>6.0</v>
      </c>
      <c r="N244" s="14">
        <v>2.0</v>
      </c>
      <c r="O244" s="20"/>
      <c r="P244" s="14">
        <v>3.0</v>
      </c>
      <c r="Q244" s="14">
        <v>6.0</v>
      </c>
    </row>
    <row r="245">
      <c r="A245" s="10">
        <v>243.0</v>
      </c>
      <c r="B245" s="19" t="s">
        <v>315</v>
      </c>
      <c r="C245" s="14">
        <v>25.0</v>
      </c>
      <c r="D245" s="14">
        <v>11.0</v>
      </c>
      <c r="E245" s="14">
        <v>14.0</v>
      </c>
      <c r="F245" s="14">
        <v>0.44</v>
      </c>
      <c r="G245" s="14">
        <v>13.62</v>
      </c>
      <c r="H245" s="14">
        <v>13.98</v>
      </c>
      <c r="I245" s="20"/>
      <c r="J245" s="14">
        <v>7.0</v>
      </c>
      <c r="K245" s="14">
        <v>12.0</v>
      </c>
      <c r="L245" s="20"/>
      <c r="M245" s="14">
        <v>7.0</v>
      </c>
      <c r="N245" s="14">
        <v>5.0</v>
      </c>
      <c r="O245" s="20"/>
      <c r="P245" s="14">
        <v>3.0</v>
      </c>
      <c r="Q245" s="14">
        <v>8.0</v>
      </c>
    </row>
    <row r="246">
      <c r="A246" s="10">
        <v>244.0</v>
      </c>
      <c r="B246" s="19" t="s">
        <v>422</v>
      </c>
      <c r="C246" s="14">
        <v>0.0</v>
      </c>
      <c r="D246" s="14">
        <v>0.0</v>
      </c>
      <c r="E246" s="14">
        <v>0.0</v>
      </c>
      <c r="F246" s="20"/>
      <c r="G246" s="20"/>
      <c r="H246" s="20"/>
      <c r="I246" s="20"/>
      <c r="J246" s="14">
        <v>0.0</v>
      </c>
      <c r="K246" s="14">
        <v>0.0</v>
      </c>
      <c r="L246" s="20"/>
      <c r="M246" s="14">
        <v>0.0</v>
      </c>
      <c r="N246" s="14">
        <v>0.0</v>
      </c>
      <c r="O246" s="20"/>
      <c r="P246" s="14">
        <v>0.0</v>
      </c>
      <c r="Q246" s="14">
        <v>0.0</v>
      </c>
    </row>
    <row r="247">
      <c r="A247" s="10">
        <v>245.0</v>
      </c>
      <c r="B247" s="19" t="s">
        <v>130</v>
      </c>
      <c r="C247" s="14">
        <v>25.0</v>
      </c>
      <c r="D247" s="14">
        <v>13.0</v>
      </c>
      <c r="E247" s="14">
        <v>12.0</v>
      </c>
      <c r="F247" s="14">
        <v>0.52</v>
      </c>
      <c r="G247" s="14">
        <v>4.59</v>
      </c>
      <c r="H247" s="14">
        <v>5.37</v>
      </c>
      <c r="I247" s="20"/>
      <c r="J247" s="14">
        <v>7.0</v>
      </c>
      <c r="K247" s="14">
        <v>6.0</v>
      </c>
      <c r="L247" s="20"/>
      <c r="M247" s="14">
        <v>7.0</v>
      </c>
      <c r="N247" s="14">
        <v>5.0</v>
      </c>
      <c r="O247" s="20"/>
      <c r="P247" s="14">
        <v>3.0</v>
      </c>
      <c r="Q247" s="14">
        <v>5.0</v>
      </c>
    </row>
    <row r="248">
      <c r="A248" s="10">
        <v>246.0</v>
      </c>
      <c r="B248" s="19" t="s">
        <v>286</v>
      </c>
      <c r="C248" s="14">
        <v>22.0</v>
      </c>
      <c r="D248" s="14">
        <v>10.0</v>
      </c>
      <c r="E248" s="14">
        <v>12.0</v>
      </c>
      <c r="F248" s="14">
        <v>0.455</v>
      </c>
      <c r="G248" s="14">
        <v>8.21</v>
      </c>
      <c r="H248" s="14">
        <v>7.17</v>
      </c>
      <c r="I248" s="20"/>
      <c r="J248" s="14">
        <v>6.0</v>
      </c>
      <c r="K248" s="14">
        <v>10.0</v>
      </c>
      <c r="L248" s="20"/>
      <c r="M248" s="14">
        <v>7.0</v>
      </c>
      <c r="N248" s="14">
        <v>6.0</v>
      </c>
      <c r="O248" s="20"/>
      <c r="P248" s="14">
        <v>3.0</v>
      </c>
      <c r="Q248" s="14">
        <v>5.0</v>
      </c>
    </row>
    <row r="249">
      <c r="A249" s="10">
        <v>247.0</v>
      </c>
      <c r="B249" s="19" t="s">
        <v>282</v>
      </c>
      <c r="C249" s="14">
        <v>22.0</v>
      </c>
      <c r="D249" s="14">
        <v>9.0</v>
      </c>
      <c r="E249" s="14">
        <v>13.0</v>
      </c>
      <c r="F249" s="14">
        <v>0.409</v>
      </c>
      <c r="G249" s="14">
        <v>-6.61</v>
      </c>
      <c r="H249" s="14">
        <v>-4.94</v>
      </c>
      <c r="I249" s="20"/>
      <c r="J249" s="14">
        <v>6.0</v>
      </c>
      <c r="K249" s="14">
        <v>8.0</v>
      </c>
      <c r="L249" s="20"/>
      <c r="M249" s="14">
        <v>7.0</v>
      </c>
      <c r="N249" s="14">
        <v>6.0</v>
      </c>
      <c r="O249" s="20"/>
      <c r="P249" s="14">
        <v>2.0</v>
      </c>
      <c r="Q249" s="14">
        <v>6.0</v>
      </c>
    </row>
    <row r="250">
      <c r="A250" s="10">
        <v>248.0</v>
      </c>
      <c r="B250" s="19" t="s">
        <v>355</v>
      </c>
      <c r="C250" s="14">
        <v>21.0</v>
      </c>
      <c r="D250" s="14">
        <v>6.0</v>
      </c>
      <c r="E250" s="14">
        <v>15.0</v>
      </c>
      <c r="F250" s="14">
        <v>0.286</v>
      </c>
      <c r="G250" s="14">
        <v>-12.94</v>
      </c>
      <c r="H250" s="14">
        <v>4.73</v>
      </c>
      <c r="I250" s="20"/>
      <c r="J250" s="14">
        <v>0.0</v>
      </c>
      <c r="K250" s="14">
        <v>11.0</v>
      </c>
      <c r="L250" s="20"/>
      <c r="M250" s="14">
        <v>5.0</v>
      </c>
      <c r="N250" s="14">
        <v>8.0</v>
      </c>
      <c r="O250" s="20"/>
      <c r="P250" s="14">
        <v>1.0</v>
      </c>
      <c r="Q250" s="14">
        <v>6.0</v>
      </c>
    </row>
    <row r="251">
      <c r="A251" s="10">
        <v>249.0</v>
      </c>
      <c r="B251" s="19" t="s">
        <v>66</v>
      </c>
      <c r="C251" s="14">
        <v>21.0</v>
      </c>
      <c r="D251" s="14">
        <v>16.0</v>
      </c>
      <c r="E251" s="14">
        <v>5.0</v>
      </c>
      <c r="F251" s="14">
        <v>0.762</v>
      </c>
      <c r="G251" s="14">
        <v>-8.02</v>
      </c>
      <c r="H251" s="14">
        <v>-15.07</v>
      </c>
      <c r="I251" s="20"/>
      <c r="J251" s="14">
        <v>13.0</v>
      </c>
      <c r="K251" s="14">
        <v>0.0</v>
      </c>
      <c r="L251" s="20"/>
      <c r="M251" s="14">
        <v>8.0</v>
      </c>
      <c r="N251" s="14">
        <v>0.0</v>
      </c>
      <c r="O251" s="20"/>
      <c r="P251" s="14">
        <v>5.0</v>
      </c>
      <c r="Q251" s="14">
        <v>3.0</v>
      </c>
    </row>
    <row r="252">
      <c r="A252" s="10">
        <v>250.0</v>
      </c>
      <c r="B252" s="19" t="s">
        <v>296</v>
      </c>
      <c r="C252" s="14">
        <v>22.0</v>
      </c>
      <c r="D252" s="14">
        <v>7.0</v>
      </c>
      <c r="E252" s="14">
        <v>15.0</v>
      </c>
      <c r="F252" s="14">
        <v>0.318</v>
      </c>
      <c r="G252" s="14">
        <v>-13.7</v>
      </c>
      <c r="H252" s="14">
        <v>-8.75</v>
      </c>
      <c r="I252" s="20"/>
      <c r="J252" s="14">
        <v>5.0</v>
      </c>
      <c r="K252" s="14">
        <v>12.0</v>
      </c>
      <c r="L252" s="20"/>
      <c r="M252" s="14">
        <v>5.0</v>
      </c>
      <c r="N252" s="14">
        <v>6.0</v>
      </c>
      <c r="O252" s="20"/>
      <c r="P252" s="14">
        <v>2.0</v>
      </c>
      <c r="Q252" s="14">
        <v>9.0</v>
      </c>
    </row>
    <row r="253">
      <c r="A253" s="10">
        <v>251.0</v>
      </c>
      <c r="B253" s="19" t="s">
        <v>423</v>
      </c>
      <c r="C253" s="14">
        <v>0.0</v>
      </c>
      <c r="D253" s="14">
        <v>0.0</v>
      </c>
      <c r="E253" s="14">
        <v>0.0</v>
      </c>
      <c r="F253" s="20"/>
      <c r="G253" s="20"/>
      <c r="H253" s="20"/>
      <c r="I253" s="20"/>
      <c r="J253" s="14">
        <v>0.0</v>
      </c>
      <c r="K253" s="14">
        <v>0.0</v>
      </c>
      <c r="L253" s="20"/>
      <c r="M253" s="14">
        <v>0.0</v>
      </c>
      <c r="N253" s="14">
        <v>0.0</v>
      </c>
      <c r="O253" s="20"/>
      <c r="P253" s="14">
        <v>0.0</v>
      </c>
      <c r="Q253" s="14">
        <v>0.0</v>
      </c>
    </row>
    <row r="254">
      <c r="A254" s="10">
        <v>252.0</v>
      </c>
      <c r="B254" s="19" t="s">
        <v>239</v>
      </c>
      <c r="C254" s="14">
        <v>26.0</v>
      </c>
      <c r="D254" s="14">
        <v>13.0</v>
      </c>
      <c r="E254" s="14">
        <v>13.0</v>
      </c>
      <c r="F254" s="14">
        <v>0.5</v>
      </c>
      <c r="G254" s="14">
        <v>9.17</v>
      </c>
      <c r="H254" s="14">
        <v>9.05</v>
      </c>
      <c r="I254" s="20"/>
      <c r="J254" s="14">
        <v>9.0</v>
      </c>
      <c r="K254" s="14">
        <v>10.0</v>
      </c>
      <c r="L254" s="20"/>
      <c r="M254" s="14">
        <v>8.0</v>
      </c>
      <c r="N254" s="14">
        <v>3.0</v>
      </c>
      <c r="O254" s="20"/>
      <c r="P254" s="14">
        <v>4.0</v>
      </c>
      <c r="Q254" s="14">
        <v>7.0</v>
      </c>
    </row>
    <row r="255">
      <c r="A255" s="10">
        <v>253.0</v>
      </c>
      <c r="B255" s="19" t="s">
        <v>187</v>
      </c>
      <c r="C255" s="14">
        <v>28.0</v>
      </c>
      <c r="D255" s="14">
        <v>18.0</v>
      </c>
      <c r="E255" s="14">
        <v>10.0</v>
      </c>
      <c r="F255" s="14">
        <v>0.643</v>
      </c>
      <c r="G255" s="14">
        <v>15.67</v>
      </c>
      <c r="H255" s="14">
        <v>11.35</v>
      </c>
      <c r="I255" s="20"/>
      <c r="J255" s="14">
        <v>13.0</v>
      </c>
      <c r="K255" s="14">
        <v>6.0</v>
      </c>
      <c r="L255" s="20"/>
      <c r="M255" s="14">
        <v>11.0</v>
      </c>
      <c r="N255" s="14">
        <v>1.0</v>
      </c>
      <c r="O255" s="20"/>
      <c r="P255" s="14">
        <v>5.0</v>
      </c>
      <c r="Q255" s="14">
        <v>6.0</v>
      </c>
    </row>
    <row r="256">
      <c r="A256" s="10">
        <v>254.0</v>
      </c>
      <c r="B256" s="19" t="s">
        <v>190</v>
      </c>
      <c r="C256" s="14">
        <v>22.0</v>
      </c>
      <c r="D256" s="14">
        <v>9.0</v>
      </c>
      <c r="E256" s="14">
        <v>13.0</v>
      </c>
      <c r="F256" s="14">
        <v>0.409</v>
      </c>
      <c r="G256" s="14">
        <v>-8.87</v>
      </c>
      <c r="H256" s="14">
        <v>-7.37</v>
      </c>
      <c r="I256" s="20"/>
      <c r="J256" s="14">
        <v>7.0</v>
      </c>
      <c r="K256" s="14">
        <v>10.0</v>
      </c>
      <c r="L256" s="20"/>
      <c r="M256" s="14">
        <v>8.0</v>
      </c>
      <c r="N256" s="14">
        <v>5.0</v>
      </c>
      <c r="O256" s="20"/>
      <c r="P256" s="14">
        <v>1.0</v>
      </c>
      <c r="Q256" s="14">
        <v>5.0</v>
      </c>
    </row>
    <row r="257">
      <c r="A257" s="10">
        <v>255.0</v>
      </c>
      <c r="B257" s="19" t="s">
        <v>189</v>
      </c>
      <c r="C257" s="14">
        <v>27.0</v>
      </c>
      <c r="D257" s="14">
        <v>15.0</v>
      </c>
      <c r="E257" s="14">
        <v>12.0</v>
      </c>
      <c r="F257" s="14">
        <v>0.556</v>
      </c>
      <c r="G257" s="14">
        <v>-5.95</v>
      </c>
      <c r="H257" s="14">
        <v>-6.35</v>
      </c>
      <c r="I257" s="20"/>
      <c r="J257" s="14">
        <v>12.0</v>
      </c>
      <c r="K257" s="14">
        <v>6.0</v>
      </c>
      <c r="L257" s="20"/>
      <c r="M257" s="14">
        <v>9.0</v>
      </c>
      <c r="N257" s="14">
        <v>5.0</v>
      </c>
      <c r="O257" s="20"/>
      <c r="P257" s="14">
        <v>6.0</v>
      </c>
      <c r="Q257" s="14">
        <v>6.0</v>
      </c>
    </row>
    <row r="258">
      <c r="A258" s="10">
        <v>256.0</v>
      </c>
      <c r="B258" s="19" t="s">
        <v>232</v>
      </c>
      <c r="C258" s="14">
        <v>25.0</v>
      </c>
      <c r="D258" s="14">
        <v>10.0</v>
      </c>
      <c r="E258" s="14">
        <v>15.0</v>
      </c>
      <c r="F258" s="14">
        <v>0.4</v>
      </c>
      <c r="G258" s="14">
        <v>5.41</v>
      </c>
      <c r="H258" s="14">
        <v>5.05</v>
      </c>
      <c r="I258" s="20"/>
      <c r="J258" s="14">
        <v>7.0</v>
      </c>
      <c r="K258" s="14">
        <v>10.0</v>
      </c>
      <c r="L258" s="20"/>
      <c r="M258" s="14">
        <v>6.0</v>
      </c>
      <c r="N258" s="14">
        <v>3.0</v>
      </c>
      <c r="O258" s="20"/>
      <c r="P258" s="14">
        <v>2.0</v>
      </c>
      <c r="Q258" s="14">
        <v>9.0</v>
      </c>
    </row>
    <row r="259">
      <c r="A259" s="10">
        <v>257.0</v>
      </c>
      <c r="B259" s="19" t="s">
        <v>174</v>
      </c>
      <c r="C259" s="14">
        <v>28.0</v>
      </c>
      <c r="D259" s="14">
        <v>15.0</v>
      </c>
      <c r="E259" s="14">
        <v>13.0</v>
      </c>
      <c r="F259" s="14">
        <v>0.536</v>
      </c>
      <c r="G259" s="14">
        <v>-3.51</v>
      </c>
      <c r="H259" s="14">
        <v>-1.27</v>
      </c>
      <c r="I259" s="20"/>
      <c r="J259" s="14">
        <v>6.0</v>
      </c>
      <c r="K259" s="14">
        <v>10.0</v>
      </c>
      <c r="L259" s="20"/>
      <c r="M259" s="14">
        <v>9.0</v>
      </c>
      <c r="N259" s="14">
        <v>3.0</v>
      </c>
      <c r="O259" s="20"/>
      <c r="P259" s="14">
        <v>3.0</v>
      </c>
      <c r="Q259" s="14">
        <v>9.0</v>
      </c>
    </row>
    <row r="260">
      <c r="A260" s="10">
        <v>258.0</v>
      </c>
      <c r="B260" s="19" t="s">
        <v>98</v>
      </c>
      <c r="C260" s="14">
        <v>22.0</v>
      </c>
      <c r="D260" s="14">
        <v>14.0</v>
      </c>
      <c r="E260" s="14">
        <v>8.0</v>
      </c>
      <c r="F260" s="14">
        <v>0.636</v>
      </c>
      <c r="G260" s="14">
        <v>9.27</v>
      </c>
      <c r="H260" s="14">
        <v>4.98</v>
      </c>
      <c r="I260" s="20"/>
      <c r="J260" s="14">
        <v>6.0</v>
      </c>
      <c r="K260" s="14">
        <v>5.0</v>
      </c>
      <c r="L260" s="20"/>
      <c r="M260" s="14">
        <v>6.0</v>
      </c>
      <c r="N260" s="14">
        <v>4.0</v>
      </c>
      <c r="O260" s="20"/>
      <c r="P260" s="14">
        <v>5.0</v>
      </c>
      <c r="Q260" s="14">
        <v>3.0</v>
      </c>
    </row>
    <row r="261">
      <c r="A261" s="10">
        <v>259.0</v>
      </c>
      <c r="B261" s="19" t="s">
        <v>310</v>
      </c>
      <c r="C261" s="14">
        <v>23.0</v>
      </c>
      <c r="D261" s="14">
        <v>6.0</v>
      </c>
      <c r="E261" s="14">
        <v>17.0</v>
      </c>
      <c r="F261" s="14">
        <v>0.261</v>
      </c>
      <c r="G261" s="14">
        <v>-11.99</v>
      </c>
      <c r="H261" s="14">
        <v>-5.52</v>
      </c>
      <c r="I261" s="20"/>
      <c r="J261" s="14">
        <v>5.0</v>
      </c>
      <c r="K261" s="14">
        <v>13.0</v>
      </c>
      <c r="L261" s="20"/>
      <c r="M261" s="14">
        <v>1.0</v>
      </c>
      <c r="N261" s="14">
        <v>8.0</v>
      </c>
      <c r="O261" s="20"/>
      <c r="P261" s="14">
        <v>4.0</v>
      </c>
      <c r="Q261" s="14">
        <v>8.0</v>
      </c>
    </row>
    <row r="262">
      <c r="A262" s="10">
        <v>260.0</v>
      </c>
      <c r="B262" s="19" t="s">
        <v>314</v>
      </c>
      <c r="C262" s="14">
        <v>19.0</v>
      </c>
      <c r="D262" s="14">
        <v>4.0</v>
      </c>
      <c r="E262" s="14">
        <v>15.0</v>
      </c>
      <c r="F262" s="14">
        <v>0.211</v>
      </c>
      <c r="G262" s="14">
        <v>-13.04</v>
      </c>
      <c r="H262" s="14">
        <v>-5.37</v>
      </c>
      <c r="I262" s="20"/>
      <c r="J262" s="14">
        <v>3.0</v>
      </c>
      <c r="K262" s="14">
        <v>12.0</v>
      </c>
      <c r="L262" s="20"/>
      <c r="M262" s="14">
        <v>3.0</v>
      </c>
      <c r="N262" s="14">
        <v>6.0</v>
      </c>
      <c r="O262" s="20"/>
      <c r="P262" s="14">
        <v>1.0</v>
      </c>
      <c r="Q262" s="14">
        <v>9.0</v>
      </c>
    </row>
    <row r="263">
      <c r="A263" s="10">
        <v>261.0</v>
      </c>
      <c r="B263" s="19" t="s">
        <v>202</v>
      </c>
      <c r="C263" s="14">
        <v>28.0</v>
      </c>
      <c r="D263" s="14">
        <v>16.0</v>
      </c>
      <c r="E263" s="14">
        <v>12.0</v>
      </c>
      <c r="F263" s="14">
        <v>0.571</v>
      </c>
      <c r="G263" s="14">
        <v>14.26</v>
      </c>
      <c r="H263" s="14">
        <v>12.61</v>
      </c>
      <c r="I263" s="20"/>
      <c r="J263" s="14">
        <v>10.0</v>
      </c>
      <c r="K263" s="14">
        <v>10.0</v>
      </c>
      <c r="L263" s="20"/>
      <c r="M263" s="14">
        <v>10.0</v>
      </c>
      <c r="N263" s="14">
        <v>4.0</v>
      </c>
      <c r="O263" s="20"/>
      <c r="P263" s="14">
        <v>4.0</v>
      </c>
      <c r="Q263" s="14">
        <v>6.0</v>
      </c>
    </row>
    <row r="264">
      <c r="A264" s="10">
        <v>262.0</v>
      </c>
      <c r="B264" s="19" t="s">
        <v>300</v>
      </c>
      <c r="C264" s="14">
        <v>20.0</v>
      </c>
      <c r="D264" s="14">
        <v>8.0</v>
      </c>
      <c r="E264" s="14">
        <v>12.0</v>
      </c>
      <c r="F264" s="14">
        <v>0.4</v>
      </c>
      <c r="G264" s="14">
        <v>-7.98</v>
      </c>
      <c r="H264" s="14">
        <v>-3.87</v>
      </c>
      <c r="I264" s="20"/>
      <c r="J264" s="14">
        <v>5.0</v>
      </c>
      <c r="K264" s="14">
        <v>9.0</v>
      </c>
      <c r="L264" s="20"/>
      <c r="M264" s="14">
        <v>5.0</v>
      </c>
      <c r="N264" s="14">
        <v>3.0</v>
      </c>
      <c r="O264" s="20"/>
      <c r="P264" s="14">
        <v>3.0</v>
      </c>
      <c r="Q264" s="14">
        <v>8.0</v>
      </c>
    </row>
    <row r="265">
      <c r="A265" s="10">
        <v>263.0</v>
      </c>
      <c r="B265" s="19" t="s">
        <v>288</v>
      </c>
      <c r="C265" s="14">
        <v>18.0</v>
      </c>
      <c r="D265" s="14">
        <v>9.0</v>
      </c>
      <c r="E265" s="14">
        <v>9.0</v>
      </c>
      <c r="F265" s="14">
        <v>0.5</v>
      </c>
      <c r="G265" s="14">
        <v>-11.95</v>
      </c>
      <c r="H265" s="14">
        <v>-7.23</v>
      </c>
      <c r="I265" s="20"/>
      <c r="J265" s="14">
        <v>9.0</v>
      </c>
      <c r="K265" s="14">
        <v>7.0</v>
      </c>
      <c r="L265" s="20"/>
      <c r="M265" s="14">
        <v>4.0</v>
      </c>
      <c r="N265" s="14">
        <v>3.0</v>
      </c>
      <c r="O265" s="20"/>
      <c r="P265" s="14">
        <v>5.0</v>
      </c>
      <c r="Q265" s="14">
        <v>6.0</v>
      </c>
    </row>
    <row r="266">
      <c r="A266" s="10">
        <v>264.0</v>
      </c>
      <c r="B266" s="19" t="s">
        <v>307</v>
      </c>
      <c r="C266" s="14">
        <v>22.0</v>
      </c>
      <c r="D266" s="14">
        <v>6.0</v>
      </c>
      <c r="E266" s="14">
        <v>16.0</v>
      </c>
      <c r="F266" s="14">
        <v>0.273</v>
      </c>
      <c r="G266" s="14">
        <v>-10.05</v>
      </c>
      <c r="H266" s="14">
        <v>-5.55</v>
      </c>
      <c r="I266" s="20"/>
      <c r="J266" s="14">
        <v>5.0</v>
      </c>
      <c r="K266" s="14">
        <v>13.0</v>
      </c>
      <c r="L266" s="20"/>
      <c r="M266" s="14">
        <v>4.0</v>
      </c>
      <c r="N266" s="14">
        <v>6.0</v>
      </c>
      <c r="O266" s="20"/>
      <c r="P266" s="14">
        <v>2.0</v>
      </c>
      <c r="Q266" s="14">
        <v>10.0</v>
      </c>
    </row>
    <row r="267">
      <c r="A267" s="10">
        <v>265.0</v>
      </c>
      <c r="B267" s="19" t="s">
        <v>325</v>
      </c>
      <c r="C267" s="14">
        <v>20.0</v>
      </c>
      <c r="D267" s="14">
        <v>5.0</v>
      </c>
      <c r="E267" s="14">
        <v>15.0</v>
      </c>
      <c r="F267" s="14">
        <v>0.25</v>
      </c>
      <c r="G267" s="14">
        <v>-4.41</v>
      </c>
      <c r="H267" s="14">
        <v>6.04</v>
      </c>
      <c r="I267" s="20"/>
      <c r="J267" s="14">
        <v>3.0</v>
      </c>
      <c r="K267" s="14">
        <v>9.0</v>
      </c>
      <c r="L267" s="20"/>
      <c r="M267" s="14">
        <v>3.0</v>
      </c>
      <c r="N267" s="14">
        <v>3.0</v>
      </c>
      <c r="O267" s="20"/>
      <c r="P267" s="14">
        <v>1.0</v>
      </c>
      <c r="Q267" s="14">
        <v>9.0</v>
      </c>
    </row>
    <row r="268">
      <c r="A268" s="10">
        <v>266.0</v>
      </c>
      <c r="B268" s="19" t="s">
        <v>122</v>
      </c>
      <c r="C268" s="14">
        <v>21.0</v>
      </c>
      <c r="D268" s="14">
        <v>14.0</v>
      </c>
      <c r="E268" s="14">
        <v>7.0</v>
      </c>
      <c r="F268" s="14">
        <v>0.667</v>
      </c>
      <c r="G268" s="14">
        <v>11.89</v>
      </c>
      <c r="H268" s="14">
        <v>2.32</v>
      </c>
      <c r="I268" s="20"/>
      <c r="J268" s="14">
        <v>6.0</v>
      </c>
      <c r="K268" s="14">
        <v>4.0</v>
      </c>
      <c r="L268" s="20"/>
      <c r="M268" s="14">
        <v>12.0</v>
      </c>
      <c r="N268" s="14">
        <v>1.0</v>
      </c>
      <c r="O268" s="20"/>
      <c r="P268" s="14">
        <v>1.0</v>
      </c>
      <c r="Q268" s="14">
        <v>4.0</v>
      </c>
    </row>
    <row r="269">
      <c r="A269" s="10">
        <v>267.0</v>
      </c>
      <c r="B269" s="19" t="s">
        <v>237</v>
      </c>
      <c r="C269" s="14">
        <v>24.0</v>
      </c>
      <c r="D269" s="14">
        <v>14.0</v>
      </c>
      <c r="E269" s="14">
        <v>10.0</v>
      </c>
      <c r="F269" s="14">
        <v>0.583</v>
      </c>
      <c r="G269" s="14">
        <v>7.89</v>
      </c>
      <c r="H269" s="14">
        <v>6.26</v>
      </c>
      <c r="I269" s="20"/>
      <c r="J269" s="14">
        <v>4.0</v>
      </c>
      <c r="K269" s="14">
        <v>6.0</v>
      </c>
      <c r="L269" s="20"/>
      <c r="M269" s="14">
        <v>9.0</v>
      </c>
      <c r="N269" s="14">
        <v>3.0</v>
      </c>
      <c r="O269" s="20"/>
      <c r="P269" s="14">
        <v>2.0</v>
      </c>
      <c r="Q269" s="14">
        <v>3.0</v>
      </c>
    </row>
    <row r="270">
      <c r="A270" s="10">
        <v>268.0</v>
      </c>
      <c r="B270" s="19" t="s">
        <v>137</v>
      </c>
      <c r="C270" s="14">
        <v>25.0</v>
      </c>
      <c r="D270" s="14">
        <v>14.0</v>
      </c>
      <c r="E270" s="14">
        <v>11.0</v>
      </c>
      <c r="F270" s="14">
        <v>0.56</v>
      </c>
      <c r="G270" s="14">
        <v>-5.26</v>
      </c>
      <c r="H270" s="14">
        <v>-6.98</v>
      </c>
      <c r="I270" s="20"/>
      <c r="J270" s="14">
        <v>10.0</v>
      </c>
      <c r="K270" s="14">
        <v>8.0</v>
      </c>
      <c r="L270" s="20"/>
      <c r="M270" s="14">
        <v>8.0</v>
      </c>
      <c r="N270" s="14">
        <v>3.0</v>
      </c>
      <c r="O270" s="20"/>
      <c r="P270" s="14">
        <v>4.0</v>
      </c>
      <c r="Q270" s="14">
        <v>7.0</v>
      </c>
    </row>
    <row r="271">
      <c r="A271" s="10">
        <v>269.0</v>
      </c>
      <c r="B271" s="19" t="s">
        <v>37</v>
      </c>
      <c r="C271" s="14">
        <v>28.0</v>
      </c>
      <c r="D271" s="14">
        <v>19.0</v>
      </c>
      <c r="E271" s="14">
        <v>9.0</v>
      </c>
      <c r="F271" s="14">
        <v>0.679</v>
      </c>
      <c r="G271" s="14">
        <v>-3.31</v>
      </c>
      <c r="H271" s="14">
        <v>-4.89</v>
      </c>
      <c r="I271" s="20"/>
      <c r="J271" s="14">
        <v>13.0</v>
      </c>
      <c r="K271" s="14">
        <v>3.0</v>
      </c>
      <c r="L271" s="20"/>
      <c r="M271" s="14">
        <v>12.0</v>
      </c>
      <c r="N271" s="14">
        <v>1.0</v>
      </c>
      <c r="O271" s="20"/>
      <c r="P271" s="14">
        <v>7.0</v>
      </c>
      <c r="Q271" s="14">
        <v>6.0</v>
      </c>
    </row>
    <row r="272">
      <c r="A272" s="10">
        <v>270.0</v>
      </c>
      <c r="B272" s="19" t="s">
        <v>277</v>
      </c>
      <c r="C272" s="14">
        <v>19.0</v>
      </c>
      <c r="D272" s="14">
        <v>6.0</v>
      </c>
      <c r="E272" s="14">
        <v>13.0</v>
      </c>
      <c r="F272" s="14">
        <v>0.316</v>
      </c>
      <c r="G272" s="14">
        <v>-8.65</v>
      </c>
      <c r="H272" s="14">
        <v>-1.35</v>
      </c>
      <c r="I272" s="20"/>
      <c r="J272" s="14">
        <v>2.0</v>
      </c>
      <c r="K272" s="14">
        <v>9.0</v>
      </c>
      <c r="L272" s="20"/>
      <c r="M272" s="14">
        <v>4.0</v>
      </c>
      <c r="N272" s="14">
        <v>5.0</v>
      </c>
      <c r="O272" s="20"/>
      <c r="P272" s="14">
        <v>2.0</v>
      </c>
      <c r="Q272" s="14">
        <v>7.0</v>
      </c>
    </row>
    <row r="273">
      <c r="A273" s="10">
        <v>271.0</v>
      </c>
      <c r="B273" s="19" t="s">
        <v>43</v>
      </c>
      <c r="C273" s="14">
        <v>28.0</v>
      </c>
      <c r="D273" s="14">
        <v>23.0</v>
      </c>
      <c r="E273" s="14">
        <v>5.0</v>
      </c>
      <c r="F273" s="14">
        <v>0.821</v>
      </c>
      <c r="G273" s="14">
        <v>14.36</v>
      </c>
      <c r="H273" s="14">
        <v>2.99</v>
      </c>
      <c r="I273" s="20"/>
      <c r="J273" s="14">
        <v>14.0</v>
      </c>
      <c r="K273" s="14">
        <v>3.0</v>
      </c>
      <c r="L273" s="20"/>
      <c r="M273" s="14">
        <v>13.0</v>
      </c>
      <c r="N273" s="14">
        <v>2.0</v>
      </c>
      <c r="O273" s="20"/>
      <c r="P273" s="14">
        <v>6.0</v>
      </c>
      <c r="Q273" s="14">
        <v>2.0</v>
      </c>
    </row>
    <row r="274">
      <c r="A274" s="10">
        <v>272.0</v>
      </c>
      <c r="B274" s="19" t="s">
        <v>358</v>
      </c>
      <c r="C274" s="14">
        <v>14.0</v>
      </c>
      <c r="D274" s="14">
        <v>3.0</v>
      </c>
      <c r="E274" s="14">
        <v>11.0</v>
      </c>
      <c r="F274" s="14">
        <v>0.214</v>
      </c>
      <c r="G274" s="14">
        <v>-5.54</v>
      </c>
      <c r="H274" s="14">
        <v>5.32</v>
      </c>
      <c r="I274" s="20"/>
      <c r="J274" s="14">
        <v>2.0</v>
      </c>
      <c r="K274" s="14">
        <v>7.0</v>
      </c>
      <c r="L274" s="20"/>
      <c r="M274" s="14">
        <v>0.0</v>
      </c>
      <c r="N274" s="14">
        <v>5.0</v>
      </c>
      <c r="O274" s="20"/>
      <c r="P274" s="14">
        <v>3.0</v>
      </c>
      <c r="Q274" s="14">
        <v>5.0</v>
      </c>
    </row>
    <row r="275">
      <c r="A275" s="10">
        <v>273.0</v>
      </c>
      <c r="B275" s="19" t="s">
        <v>160</v>
      </c>
      <c r="C275" s="14">
        <v>25.0</v>
      </c>
      <c r="D275" s="14">
        <v>11.0</v>
      </c>
      <c r="E275" s="14">
        <v>14.0</v>
      </c>
      <c r="F275" s="14">
        <v>0.44</v>
      </c>
      <c r="G275" s="14">
        <v>5.82</v>
      </c>
      <c r="H275" s="14">
        <v>3.66</v>
      </c>
      <c r="I275" s="20"/>
      <c r="J275" s="14">
        <v>4.0</v>
      </c>
      <c r="K275" s="14">
        <v>9.0</v>
      </c>
      <c r="L275" s="20"/>
      <c r="M275" s="14">
        <v>3.0</v>
      </c>
      <c r="N275" s="14">
        <v>5.0</v>
      </c>
      <c r="O275" s="20"/>
      <c r="P275" s="14">
        <v>4.0</v>
      </c>
      <c r="Q275" s="14">
        <v>6.0</v>
      </c>
    </row>
    <row r="276">
      <c r="A276" s="10">
        <v>274.0</v>
      </c>
      <c r="B276" s="19" t="s">
        <v>359</v>
      </c>
      <c r="C276" s="14">
        <v>21.0</v>
      </c>
      <c r="D276" s="14">
        <v>5.0</v>
      </c>
      <c r="E276" s="14">
        <v>16.0</v>
      </c>
      <c r="F276" s="14">
        <v>0.238</v>
      </c>
      <c r="G276" s="14">
        <v>-17.48</v>
      </c>
      <c r="H276" s="14">
        <v>1.1</v>
      </c>
      <c r="I276" s="20"/>
      <c r="J276" s="14">
        <v>2.0</v>
      </c>
      <c r="K276" s="14">
        <v>12.0</v>
      </c>
      <c r="L276" s="20"/>
      <c r="M276" s="14">
        <v>4.0</v>
      </c>
      <c r="N276" s="14">
        <v>6.0</v>
      </c>
      <c r="O276" s="20"/>
      <c r="P276" s="14">
        <v>0.0</v>
      </c>
      <c r="Q276" s="14">
        <v>8.0</v>
      </c>
    </row>
    <row r="277">
      <c r="A277" s="10">
        <v>275.0</v>
      </c>
      <c r="B277" s="19" t="s">
        <v>249</v>
      </c>
      <c r="C277" s="14">
        <v>20.0</v>
      </c>
      <c r="D277" s="14">
        <v>12.0</v>
      </c>
      <c r="E277" s="14">
        <v>8.0</v>
      </c>
      <c r="F277" s="14">
        <v>0.6</v>
      </c>
      <c r="G277" s="14">
        <v>-0.32</v>
      </c>
      <c r="H277" s="14">
        <v>1.9</v>
      </c>
      <c r="I277" s="20"/>
      <c r="J277" s="14">
        <v>4.0</v>
      </c>
      <c r="K277" s="14">
        <v>5.0</v>
      </c>
      <c r="L277" s="20"/>
      <c r="M277" s="14">
        <v>6.0</v>
      </c>
      <c r="N277" s="14">
        <v>3.0</v>
      </c>
      <c r="O277" s="20"/>
      <c r="P277" s="14">
        <v>4.0</v>
      </c>
      <c r="Q277" s="14">
        <v>3.0</v>
      </c>
    </row>
    <row r="278">
      <c r="A278" s="10">
        <v>276.0</v>
      </c>
      <c r="B278" s="19" t="s">
        <v>140</v>
      </c>
      <c r="C278" s="14">
        <v>23.0</v>
      </c>
      <c r="D278" s="14">
        <v>12.0</v>
      </c>
      <c r="E278" s="14">
        <v>11.0</v>
      </c>
      <c r="F278" s="14">
        <v>0.522</v>
      </c>
      <c r="G278" s="14">
        <v>-5.52</v>
      </c>
      <c r="H278" s="14">
        <v>-3.79</v>
      </c>
      <c r="I278" s="20"/>
      <c r="J278" s="14">
        <v>4.0</v>
      </c>
      <c r="K278" s="14">
        <v>5.0</v>
      </c>
      <c r="L278" s="20"/>
      <c r="M278" s="14">
        <v>6.0</v>
      </c>
      <c r="N278" s="14">
        <v>3.0</v>
      </c>
      <c r="O278" s="20"/>
      <c r="P278" s="14">
        <v>3.0</v>
      </c>
      <c r="Q278" s="14">
        <v>6.0</v>
      </c>
    </row>
    <row r="279">
      <c r="A279" s="10">
        <v>277.0</v>
      </c>
      <c r="B279" s="19" t="s">
        <v>199</v>
      </c>
      <c r="C279" s="14">
        <v>27.0</v>
      </c>
      <c r="D279" s="14">
        <v>14.0</v>
      </c>
      <c r="E279" s="14">
        <v>13.0</v>
      </c>
      <c r="F279" s="14">
        <v>0.519</v>
      </c>
      <c r="G279" s="14">
        <v>11.35</v>
      </c>
      <c r="H279" s="14">
        <v>9.76</v>
      </c>
      <c r="I279" s="20"/>
      <c r="J279" s="14">
        <v>10.0</v>
      </c>
      <c r="K279" s="14">
        <v>9.0</v>
      </c>
      <c r="L279" s="20"/>
      <c r="M279" s="14">
        <v>7.0</v>
      </c>
      <c r="N279" s="14">
        <v>4.0</v>
      </c>
      <c r="O279" s="20"/>
      <c r="P279" s="14">
        <v>6.0</v>
      </c>
      <c r="Q279" s="14">
        <v>7.0</v>
      </c>
    </row>
    <row r="280">
      <c r="A280" s="10">
        <v>278.0</v>
      </c>
      <c r="B280" s="19" t="s">
        <v>107</v>
      </c>
      <c r="C280" s="14">
        <v>17.0</v>
      </c>
      <c r="D280" s="14">
        <v>12.0</v>
      </c>
      <c r="E280" s="14">
        <v>5.0</v>
      </c>
      <c r="F280" s="14">
        <v>0.706</v>
      </c>
      <c r="G280" s="14">
        <v>-3.75</v>
      </c>
      <c r="H280" s="14">
        <v>-8.34</v>
      </c>
      <c r="I280" s="20"/>
      <c r="J280" s="14">
        <v>12.0</v>
      </c>
      <c r="K280" s="14">
        <v>4.0</v>
      </c>
      <c r="L280" s="20"/>
      <c r="M280" s="14">
        <v>6.0</v>
      </c>
      <c r="N280" s="14">
        <v>2.0</v>
      </c>
      <c r="O280" s="20"/>
      <c r="P280" s="14">
        <v>6.0</v>
      </c>
      <c r="Q280" s="14">
        <v>2.0</v>
      </c>
    </row>
    <row r="281">
      <c r="A281" s="10">
        <v>279.0</v>
      </c>
      <c r="B281" s="19" t="s">
        <v>148</v>
      </c>
      <c r="C281" s="14">
        <v>28.0</v>
      </c>
      <c r="D281" s="14">
        <v>17.0</v>
      </c>
      <c r="E281" s="14">
        <v>11.0</v>
      </c>
      <c r="F281" s="14">
        <v>0.607</v>
      </c>
      <c r="G281" s="14">
        <v>-5.52</v>
      </c>
      <c r="H281" s="14">
        <v>-5.35</v>
      </c>
      <c r="I281" s="20"/>
      <c r="J281" s="14">
        <v>10.0</v>
      </c>
      <c r="K281" s="14">
        <v>7.0</v>
      </c>
      <c r="L281" s="20"/>
      <c r="M281" s="14">
        <v>10.0</v>
      </c>
      <c r="N281" s="14">
        <v>5.0</v>
      </c>
      <c r="O281" s="20"/>
      <c r="P281" s="14">
        <v>6.0</v>
      </c>
      <c r="Q281" s="14">
        <v>5.0</v>
      </c>
    </row>
    <row r="282">
      <c r="A282" s="10">
        <v>280.0</v>
      </c>
      <c r="B282" s="19" t="s">
        <v>360</v>
      </c>
      <c r="C282" s="14">
        <v>18.0</v>
      </c>
      <c r="D282" s="14">
        <v>1.0</v>
      </c>
      <c r="E282" s="14">
        <v>17.0</v>
      </c>
      <c r="F282" s="14">
        <v>0.056</v>
      </c>
      <c r="G282" s="14">
        <v>-24.64</v>
      </c>
      <c r="H282" s="14">
        <v>-7.31</v>
      </c>
      <c r="I282" s="20"/>
      <c r="J282" s="14">
        <v>1.0</v>
      </c>
      <c r="K282" s="14">
        <v>7.0</v>
      </c>
      <c r="L282" s="20"/>
      <c r="M282" s="14">
        <v>1.0</v>
      </c>
      <c r="N282" s="14">
        <v>6.0</v>
      </c>
      <c r="O282" s="20"/>
      <c r="P282" s="14">
        <v>0.0</v>
      </c>
      <c r="Q282" s="14">
        <v>11.0</v>
      </c>
    </row>
    <row r="283">
      <c r="A283" s="10">
        <v>281.0</v>
      </c>
      <c r="B283" s="19" t="s">
        <v>308</v>
      </c>
      <c r="C283" s="14">
        <v>23.0</v>
      </c>
      <c r="D283" s="14">
        <v>5.0</v>
      </c>
      <c r="E283" s="14">
        <v>18.0</v>
      </c>
      <c r="F283" s="14">
        <v>0.217</v>
      </c>
      <c r="G283" s="14">
        <v>-13.44</v>
      </c>
      <c r="H283" s="14">
        <v>-4.94</v>
      </c>
      <c r="I283" s="20"/>
      <c r="J283" s="14">
        <v>5.0</v>
      </c>
      <c r="K283" s="14">
        <v>11.0</v>
      </c>
      <c r="L283" s="20"/>
      <c r="M283" s="14">
        <v>3.0</v>
      </c>
      <c r="N283" s="14">
        <v>8.0</v>
      </c>
      <c r="O283" s="20"/>
      <c r="P283" s="14">
        <v>2.0</v>
      </c>
      <c r="Q283" s="14">
        <v>10.0</v>
      </c>
    </row>
    <row r="284">
      <c r="A284" s="10">
        <v>282.0</v>
      </c>
      <c r="B284" s="19" t="s">
        <v>342</v>
      </c>
      <c r="C284" s="14">
        <v>21.0</v>
      </c>
      <c r="D284" s="14">
        <v>6.0</v>
      </c>
      <c r="E284" s="14">
        <v>15.0</v>
      </c>
      <c r="F284" s="14">
        <v>0.286</v>
      </c>
      <c r="G284" s="14">
        <v>3.56</v>
      </c>
      <c r="H284" s="14">
        <v>10.18</v>
      </c>
      <c r="I284" s="20"/>
      <c r="J284" s="14">
        <v>4.0</v>
      </c>
      <c r="K284" s="14">
        <v>12.0</v>
      </c>
      <c r="L284" s="20"/>
      <c r="M284" s="14">
        <v>3.0</v>
      </c>
      <c r="N284" s="14">
        <v>6.0</v>
      </c>
      <c r="O284" s="20"/>
      <c r="P284" s="14">
        <v>2.0</v>
      </c>
      <c r="Q284" s="14">
        <v>7.0</v>
      </c>
    </row>
    <row r="285">
      <c r="A285" s="10">
        <v>283.0</v>
      </c>
      <c r="B285" s="19" t="s">
        <v>124</v>
      </c>
      <c r="C285" s="14">
        <v>23.0</v>
      </c>
      <c r="D285" s="14">
        <v>16.0</v>
      </c>
      <c r="E285" s="14">
        <v>7.0</v>
      </c>
      <c r="F285" s="14">
        <v>0.696</v>
      </c>
      <c r="G285" s="14">
        <v>3.06</v>
      </c>
      <c r="H285" s="14">
        <v>-2.26</v>
      </c>
      <c r="I285" s="20"/>
      <c r="J285" s="14">
        <v>9.0</v>
      </c>
      <c r="K285" s="14">
        <v>3.0</v>
      </c>
      <c r="L285" s="20"/>
      <c r="M285" s="14">
        <v>8.0</v>
      </c>
      <c r="N285" s="14">
        <v>1.0</v>
      </c>
      <c r="O285" s="20"/>
      <c r="P285" s="14">
        <v>4.0</v>
      </c>
      <c r="Q285" s="14">
        <v>2.0</v>
      </c>
    </row>
    <row r="286">
      <c r="A286" s="10">
        <v>284.0</v>
      </c>
      <c r="B286" s="19" t="s">
        <v>96</v>
      </c>
      <c r="C286" s="14">
        <v>25.0</v>
      </c>
      <c r="D286" s="14">
        <v>14.0</v>
      </c>
      <c r="E286" s="14">
        <v>11.0</v>
      </c>
      <c r="F286" s="14">
        <v>0.56</v>
      </c>
      <c r="G286" s="14">
        <v>-1.41</v>
      </c>
      <c r="H286" s="14">
        <v>-3.66</v>
      </c>
      <c r="I286" s="20"/>
      <c r="J286" s="14">
        <v>11.0</v>
      </c>
      <c r="K286" s="14">
        <v>4.0</v>
      </c>
      <c r="L286" s="20"/>
      <c r="M286" s="14">
        <v>7.0</v>
      </c>
      <c r="N286" s="14">
        <v>2.0</v>
      </c>
      <c r="O286" s="20"/>
      <c r="P286" s="14">
        <v>5.0</v>
      </c>
      <c r="Q286" s="14">
        <v>4.0</v>
      </c>
    </row>
    <row r="287">
      <c r="A287" s="10">
        <v>285.0</v>
      </c>
      <c r="B287" s="19" t="s">
        <v>350</v>
      </c>
      <c r="C287" s="14">
        <v>22.0</v>
      </c>
      <c r="D287" s="14">
        <v>9.0</v>
      </c>
      <c r="E287" s="14">
        <v>13.0</v>
      </c>
      <c r="F287" s="14">
        <v>0.409</v>
      </c>
      <c r="G287" s="14">
        <v>-0.02</v>
      </c>
      <c r="H287" s="14">
        <v>6.26</v>
      </c>
      <c r="I287" s="20"/>
      <c r="J287" s="14">
        <v>4.0</v>
      </c>
      <c r="K287" s="14">
        <v>10.0</v>
      </c>
      <c r="L287" s="20"/>
      <c r="M287" s="14">
        <v>4.0</v>
      </c>
      <c r="N287" s="14">
        <v>6.0</v>
      </c>
      <c r="O287" s="20"/>
      <c r="P287" s="14">
        <v>3.0</v>
      </c>
      <c r="Q287" s="14">
        <v>4.0</v>
      </c>
    </row>
    <row r="288">
      <c r="A288" s="10">
        <v>286.0</v>
      </c>
      <c r="B288" s="19" t="s">
        <v>268</v>
      </c>
      <c r="C288" s="14">
        <v>27.0</v>
      </c>
      <c r="D288" s="14">
        <v>11.0</v>
      </c>
      <c r="E288" s="14">
        <v>16.0</v>
      </c>
      <c r="F288" s="14">
        <v>0.407</v>
      </c>
      <c r="G288" s="14">
        <v>-9.99</v>
      </c>
      <c r="H288" s="14">
        <v>-7.32</v>
      </c>
      <c r="I288" s="20"/>
      <c r="J288" s="14">
        <v>9.0</v>
      </c>
      <c r="K288" s="14">
        <v>11.0</v>
      </c>
      <c r="L288" s="20"/>
      <c r="M288" s="14">
        <v>7.0</v>
      </c>
      <c r="N288" s="14">
        <v>6.0</v>
      </c>
      <c r="O288" s="20"/>
      <c r="P288" s="14">
        <v>3.0</v>
      </c>
      <c r="Q288" s="14">
        <v>9.0</v>
      </c>
    </row>
    <row r="289">
      <c r="A289" s="10">
        <v>287.0</v>
      </c>
      <c r="B289" s="19" t="s">
        <v>349</v>
      </c>
      <c r="C289" s="14">
        <v>26.0</v>
      </c>
      <c r="D289" s="14">
        <v>8.0</v>
      </c>
      <c r="E289" s="14">
        <v>18.0</v>
      </c>
      <c r="F289" s="14">
        <v>0.308</v>
      </c>
      <c r="G289" s="14">
        <v>-17.39</v>
      </c>
      <c r="H289" s="14">
        <v>-8.0</v>
      </c>
      <c r="I289" s="20"/>
      <c r="J289" s="14">
        <v>5.0</v>
      </c>
      <c r="K289" s="14">
        <v>11.0</v>
      </c>
      <c r="L289" s="20"/>
      <c r="M289" s="14">
        <v>3.0</v>
      </c>
      <c r="N289" s="14">
        <v>4.0</v>
      </c>
      <c r="O289" s="20"/>
      <c r="P289" s="14">
        <v>4.0</v>
      </c>
      <c r="Q289" s="14">
        <v>13.0</v>
      </c>
    </row>
    <row r="290">
      <c r="A290" s="10">
        <v>288.0</v>
      </c>
      <c r="B290" s="19" t="s">
        <v>95</v>
      </c>
      <c r="C290" s="14">
        <v>31.0</v>
      </c>
      <c r="D290" s="14">
        <v>24.0</v>
      </c>
      <c r="E290" s="14">
        <v>7.0</v>
      </c>
      <c r="F290" s="14">
        <v>0.774</v>
      </c>
      <c r="G290" s="14">
        <v>20.16</v>
      </c>
      <c r="H290" s="14">
        <v>9.52</v>
      </c>
      <c r="I290" s="20"/>
      <c r="J290" s="14">
        <v>15.0</v>
      </c>
      <c r="K290" s="14">
        <v>5.0</v>
      </c>
      <c r="L290" s="20"/>
      <c r="M290" s="14">
        <v>13.0</v>
      </c>
      <c r="N290" s="14">
        <v>2.0</v>
      </c>
      <c r="O290" s="20"/>
      <c r="P290" s="14">
        <v>7.0</v>
      </c>
      <c r="Q290" s="14">
        <v>3.0</v>
      </c>
    </row>
    <row r="291">
      <c r="A291" s="10">
        <v>289.0</v>
      </c>
      <c r="B291" s="19" t="s">
        <v>258</v>
      </c>
      <c r="C291" s="14">
        <v>26.0</v>
      </c>
      <c r="D291" s="14">
        <v>9.0</v>
      </c>
      <c r="E291" s="14">
        <v>17.0</v>
      </c>
      <c r="F291" s="14">
        <v>0.346</v>
      </c>
      <c r="G291" s="14">
        <v>-14.76</v>
      </c>
      <c r="H291" s="14">
        <v>-5.84</v>
      </c>
      <c r="I291" s="20"/>
      <c r="J291" s="14">
        <v>7.0</v>
      </c>
      <c r="K291" s="14">
        <v>12.0</v>
      </c>
      <c r="L291" s="20"/>
      <c r="M291" s="14">
        <v>2.0</v>
      </c>
      <c r="N291" s="14">
        <v>8.0</v>
      </c>
      <c r="O291" s="20"/>
      <c r="P291" s="14">
        <v>6.0</v>
      </c>
      <c r="Q291" s="14">
        <v>7.0</v>
      </c>
    </row>
    <row r="292">
      <c r="A292" s="10">
        <v>290.0</v>
      </c>
      <c r="B292" s="19" t="s">
        <v>255</v>
      </c>
      <c r="C292" s="14">
        <v>26.0</v>
      </c>
      <c r="D292" s="14">
        <v>12.0</v>
      </c>
      <c r="E292" s="14">
        <v>14.0</v>
      </c>
      <c r="F292" s="14">
        <v>0.462</v>
      </c>
      <c r="G292" s="14">
        <v>-3.3</v>
      </c>
      <c r="H292" s="14">
        <v>0.98</v>
      </c>
      <c r="I292" s="20"/>
      <c r="J292" s="14">
        <v>5.0</v>
      </c>
      <c r="K292" s="14">
        <v>13.0</v>
      </c>
      <c r="L292" s="20"/>
      <c r="M292" s="14">
        <v>8.0</v>
      </c>
      <c r="N292" s="14">
        <v>5.0</v>
      </c>
      <c r="O292" s="20"/>
      <c r="P292" s="14">
        <v>3.0</v>
      </c>
      <c r="Q292" s="14">
        <v>8.0</v>
      </c>
    </row>
    <row r="293">
      <c r="A293" s="10">
        <v>291.0</v>
      </c>
      <c r="B293" s="19" t="s">
        <v>60</v>
      </c>
      <c r="C293" s="14">
        <v>17.0</v>
      </c>
      <c r="D293" s="14">
        <v>11.0</v>
      </c>
      <c r="E293" s="14">
        <v>6.0</v>
      </c>
      <c r="F293" s="14">
        <v>0.647</v>
      </c>
      <c r="G293" s="14">
        <v>10.9</v>
      </c>
      <c r="H293" s="14">
        <v>4.37</v>
      </c>
      <c r="I293" s="20"/>
      <c r="J293" s="14">
        <v>7.0</v>
      </c>
      <c r="K293" s="14">
        <v>4.0</v>
      </c>
      <c r="L293" s="20"/>
      <c r="M293" s="14">
        <v>6.0</v>
      </c>
      <c r="N293" s="14">
        <v>2.0</v>
      </c>
      <c r="O293" s="20"/>
      <c r="P293" s="14">
        <v>5.0</v>
      </c>
      <c r="Q293" s="14">
        <v>2.0</v>
      </c>
    </row>
    <row r="294">
      <c r="A294" s="10">
        <v>292.0</v>
      </c>
      <c r="B294" s="19" t="s">
        <v>275</v>
      </c>
      <c r="C294" s="14">
        <v>25.0</v>
      </c>
      <c r="D294" s="14">
        <v>8.0</v>
      </c>
      <c r="E294" s="14">
        <v>17.0</v>
      </c>
      <c r="F294" s="14">
        <v>0.32</v>
      </c>
      <c r="G294" s="14">
        <v>-6.63</v>
      </c>
      <c r="H294" s="14">
        <v>-1.85</v>
      </c>
      <c r="I294" s="20"/>
      <c r="J294" s="14">
        <v>4.0</v>
      </c>
      <c r="K294" s="14">
        <v>13.0</v>
      </c>
      <c r="L294" s="20"/>
      <c r="M294" s="14">
        <v>6.0</v>
      </c>
      <c r="N294" s="14">
        <v>7.0</v>
      </c>
      <c r="O294" s="20"/>
      <c r="P294" s="14">
        <v>2.0</v>
      </c>
      <c r="Q294" s="14">
        <v>9.0</v>
      </c>
    </row>
    <row r="295">
      <c r="A295" s="10">
        <v>293.0</v>
      </c>
      <c r="B295" s="19" t="s">
        <v>50</v>
      </c>
      <c r="C295" s="14">
        <v>24.0</v>
      </c>
      <c r="D295" s="14">
        <v>20.0</v>
      </c>
      <c r="E295" s="14">
        <v>4.0</v>
      </c>
      <c r="F295" s="14">
        <v>0.833</v>
      </c>
      <c r="G295" s="14">
        <v>0.41</v>
      </c>
      <c r="H295" s="14">
        <v>-5.91</v>
      </c>
      <c r="I295" s="20"/>
      <c r="J295" s="14">
        <v>12.0</v>
      </c>
      <c r="K295" s="14">
        <v>2.0</v>
      </c>
      <c r="L295" s="20"/>
      <c r="M295" s="14">
        <v>14.0</v>
      </c>
      <c r="N295" s="14">
        <v>0.0</v>
      </c>
      <c r="O295" s="20"/>
      <c r="P295" s="14">
        <v>5.0</v>
      </c>
      <c r="Q295" s="14">
        <v>3.0</v>
      </c>
    </row>
    <row r="296">
      <c r="A296" s="10">
        <v>294.0</v>
      </c>
      <c r="B296" s="19" t="s">
        <v>197</v>
      </c>
      <c r="C296" s="14">
        <v>19.0</v>
      </c>
      <c r="D296" s="14">
        <v>8.0</v>
      </c>
      <c r="E296" s="14">
        <v>11.0</v>
      </c>
      <c r="F296" s="14">
        <v>0.421</v>
      </c>
      <c r="G296" s="14">
        <v>-13.43</v>
      </c>
      <c r="H296" s="14">
        <v>-13.01</v>
      </c>
      <c r="I296" s="20"/>
      <c r="J296" s="14">
        <v>8.0</v>
      </c>
      <c r="K296" s="14">
        <v>6.0</v>
      </c>
      <c r="L296" s="20"/>
      <c r="M296" s="14">
        <v>5.0</v>
      </c>
      <c r="N296" s="14">
        <v>2.0</v>
      </c>
      <c r="O296" s="20"/>
      <c r="P296" s="14">
        <v>3.0</v>
      </c>
      <c r="Q296" s="14">
        <v>7.0</v>
      </c>
    </row>
    <row r="297">
      <c r="A297" s="10">
        <v>295.0</v>
      </c>
      <c r="B297" s="19" t="s">
        <v>76</v>
      </c>
      <c r="C297" s="14">
        <v>21.0</v>
      </c>
      <c r="D297" s="14">
        <v>16.0</v>
      </c>
      <c r="E297" s="14">
        <v>5.0</v>
      </c>
      <c r="F297" s="14">
        <v>0.762</v>
      </c>
      <c r="G297" s="14">
        <v>13.6</v>
      </c>
      <c r="H297" s="14">
        <v>4.64</v>
      </c>
      <c r="I297" s="20"/>
      <c r="J297" s="14">
        <v>11.0</v>
      </c>
      <c r="K297" s="14">
        <v>4.0</v>
      </c>
      <c r="L297" s="20"/>
      <c r="M297" s="14">
        <v>8.0</v>
      </c>
      <c r="N297" s="14">
        <v>1.0</v>
      </c>
      <c r="O297" s="20"/>
      <c r="P297" s="14">
        <v>4.0</v>
      </c>
      <c r="Q297" s="14">
        <v>3.0</v>
      </c>
    </row>
    <row r="298">
      <c r="A298" s="10">
        <v>296.0</v>
      </c>
      <c r="B298" s="19" t="s">
        <v>283</v>
      </c>
      <c r="C298" s="14">
        <v>19.0</v>
      </c>
      <c r="D298" s="14">
        <v>9.0</v>
      </c>
      <c r="E298" s="14">
        <v>10.0</v>
      </c>
      <c r="F298" s="14">
        <v>0.474</v>
      </c>
      <c r="G298" s="14">
        <v>-9.98</v>
      </c>
      <c r="H298" s="14">
        <v>-8.14</v>
      </c>
      <c r="I298" s="20"/>
      <c r="J298" s="14">
        <v>9.0</v>
      </c>
      <c r="K298" s="14">
        <v>9.0</v>
      </c>
      <c r="L298" s="20"/>
      <c r="M298" s="14">
        <v>4.0</v>
      </c>
      <c r="N298" s="14">
        <v>6.0</v>
      </c>
      <c r="O298" s="20"/>
      <c r="P298" s="14">
        <v>5.0</v>
      </c>
      <c r="Q298" s="14">
        <v>4.0</v>
      </c>
    </row>
    <row r="299">
      <c r="A299" s="10">
        <v>297.0</v>
      </c>
      <c r="B299" s="19" t="s">
        <v>168</v>
      </c>
      <c r="C299" s="14">
        <v>27.0</v>
      </c>
      <c r="D299" s="14">
        <v>16.0</v>
      </c>
      <c r="E299" s="14">
        <v>11.0</v>
      </c>
      <c r="F299" s="14">
        <v>0.593</v>
      </c>
      <c r="G299" s="14">
        <v>9.62</v>
      </c>
      <c r="H299" s="14">
        <v>7.4</v>
      </c>
      <c r="I299" s="20"/>
      <c r="J299" s="14">
        <v>10.0</v>
      </c>
      <c r="K299" s="14">
        <v>9.0</v>
      </c>
      <c r="L299" s="20"/>
      <c r="M299" s="14">
        <v>11.0</v>
      </c>
      <c r="N299" s="14">
        <v>3.0</v>
      </c>
      <c r="O299" s="20"/>
      <c r="P299" s="14">
        <v>4.0</v>
      </c>
      <c r="Q299" s="14">
        <v>6.0</v>
      </c>
    </row>
    <row r="300">
      <c r="A300" s="10">
        <v>298.0</v>
      </c>
      <c r="B300" s="19" t="s">
        <v>121</v>
      </c>
      <c r="C300" s="14">
        <v>27.0</v>
      </c>
      <c r="D300" s="14">
        <v>14.0</v>
      </c>
      <c r="E300" s="14">
        <v>13.0</v>
      </c>
      <c r="F300" s="14">
        <v>0.519</v>
      </c>
      <c r="G300" s="14">
        <v>9.8</v>
      </c>
      <c r="H300" s="14">
        <v>9.65</v>
      </c>
      <c r="I300" s="20"/>
      <c r="J300" s="14">
        <v>10.0</v>
      </c>
      <c r="K300" s="14">
        <v>10.0</v>
      </c>
      <c r="L300" s="20"/>
      <c r="M300" s="14">
        <v>5.0</v>
      </c>
      <c r="N300" s="14">
        <v>4.0</v>
      </c>
      <c r="O300" s="20"/>
      <c r="P300" s="14">
        <v>6.0</v>
      </c>
      <c r="Q300" s="14">
        <v>6.0</v>
      </c>
    </row>
    <row r="301">
      <c r="A301" s="10">
        <v>299.0</v>
      </c>
      <c r="B301" s="19" t="s">
        <v>52</v>
      </c>
      <c r="C301" s="14">
        <v>21.0</v>
      </c>
      <c r="D301" s="14">
        <v>16.0</v>
      </c>
      <c r="E301" s="14">
        <v>5.0</v>
      </c>
      <c r="F301" s="14">
        <v>0.762</v>
      </c>
      <c r="G301" s="14">
        <v>-1.74</v>
      </c>
      <c r="H301" s="14">
        <v>-8.57</v>
      </c>
      <c r="I301" s="20"/>
      <c r="J301" s="14">
        <v>13.0</v>
      </c>
      <c r="K301" s="14">
        <v>3.0</v>
      </c>
      <c r="L301" s="20"/>
      <c r="M301" s="14">
        <v>10.0</v>
      </c>
      <c r="N301" s="14">
        <v>1.0</v>
      </c>
      <c r="O301" s="20"/>
      <c r="P301" s="14">
        <v>6.0</v>
      </c>
      <c r="Q301" s="14">
        <v>4.0</v>
      </c>
    </row>
    <row r="302">
      <c r="A302" s="10">
        <v>300.0</v>
      </c>
      <c r="B302" s="19" t="s">
        <v>235</v>
      </c>
      <c r="C302" s="14">
        <v>26.0</v>
      </c>
      <c r="D302" s="14">
        <v>12.0</v>
      </c>
      <c r="E302" s="14">
        <v>14.0</v>
      </c>
      <c r="F302" s="14">
        <v>0.462</v>
      </c>
      <c r="G302" s="14">
        <v>-6.95</v>
      </c>
      <c r="H302" s="14">
        <v>-4.29</v>
      </c>
      <c r="I302" s="20"/>
      <c r="J302" s="14">
        <v>7.0</v>
      </c>
      <c r="K302" s="14">
        <v>9.0</v>
      </c>
      <c r="L302" s="20"/>
      <c r="M302" s="14">
        <v>7.0</v>
      </c>
      <c r="N302" s="14">
        <v>5.0</v>
      </c>
      <c r="O302" s="20"/>
      <c r="P302" s="14">
        <v>3.0</v>
      </c>
      <c r="Q302" s="14">
        <v>8.0</v>
      </c>
    </row>
    <row r="303">
      <c r="A303" s="10">
        <v>301.0</v>
      </c>
      <c r="B303" s="19" t="s">
        <v>248</v>
      </c>
      <c r="C303" s="14">
        <v>23.0</v>
      </c>
      <c r="D303" s="14">
        <v>9.0</v>
      </c>
      <c r="E303" s="14">
        <v>14.0</v>
      </c>
      <c r="F303" s="14">
        <v>0.391</v>
      </c>
      <c r="G303" s="14">
        <v>-5.96</v>
      </c>
      <c r="H303" s="14">
        <v>-4.55</v>
      </c>
      <c r="I303" s="20"/>
      <c r="J303" s="14">
        <v>7.0</v>
      </c>
      <c r="K303" s="14">
        <v>9.0</v>
      </c>
      <c r="L303" s="20"/>
      <c r="M303" s="14">
        <v>5.0</v>
      </c>
      <c r="N303" s="14">
        <v>5.0</v>
      </c>
      <c r="O303" s="20"/>
      <c r="P303" s="14">
        <v>4.0</v>
      </c>
      <c r="Q303" s="14">
        <v>8.0</v>
      </c>
    </row>
    <row r="304">
      <c r="A304" s="10">
        <v>302.0</v>
      </c>
      <c r="B304" s="19" t="s">
        <v>83</v>
      </c>
      <c r="C304" s="14">
        <v>27.0</v>
      </c>
      <c r="D304" s="14">
        <v>18.0</v>
      </c>
      <c r="E304" s="14">
        <v>9.0</v>
      </c>
      <c r="F304" s="14">
        <v>0.667</v>
      </c>
      <c r="G304" s="14">
        <v>13.89</v>
      </c>
      <c r="H304" s="14">
        <v>8.45</v>
      </c>
      <c r="I304" s="20"/>
      <c r="J304" s="14">
        <v>9.0</v>
      </c>
      <c r="K304" s="14">
        <v>7.0</v>
      </c>
      <c r="L304" s="20"/>
      <c r="M304" s="14">
        <v>13.0</v>
      </c>
      <c r="N304" s="14">
        <v>1.0</v>
      </c>
      <c r="O304" s="20"/>
      <c r="P304" s="14">
        <v>2.0</v>
      </c>
      <c r="Q304" s="14">
        <v>7.0</v>
      </c>
    </row>
    <row r="305">
      <c r="A305" s="10">
        <v>303.0</v>
      </c>
      <c r="B305" s="19" t="s">
        <v>33</v>
      </c>
      <c r="C305" s="14">
        <v>20.0</v>
      </c>
      <c r="D305" s="14">
        <v>10.0</v>
      </c>
      <c r="E305" s="14">
        <v>10.0</v>
      </c>
      <c r="F305" s="14">
        <v>0.5</v>
      </c>
      <c r="G305" s="14">
        <v>-7.42</v>
      </c>
      <c r="H305" s="14">
        <v>-3.15</v>
      </c>
      <c r="I305" s="20"/>
      <c r="J305" s="14">
        <v>5.0</v>
      </c>
      <c r="K305" s="14">
        <v>7.0</v>
      </c>
      <c r="L305" s="20"/>
      <c r="M305" s="14">
        <v>6.0</v>
      </c>
      <c r="N305" s="14">
        <v>3.0</v>
      </c>
      <c r="O305" s="20"/>
      <c r="P305" s="14">
        <v>4.0</v>
      </c>
      <c r="Q305" s="14">
        <v>7.0</v>
      </c>
    </row>
    <row r="306">
      <c r="A306" s="10">
        <v>304.0</v>
      </c>
      <c r="B306" s="19" t="s">
        <v>247</v>
      </c>
      <c r="C306" s="14">
        <v>16.0</v>
      </c>
      <c r="D306" s="14">
        <v>5.0</v>
      </c>
      <c r="E306" s="14">
        <v>11.0</v>
      </c>
      <c r="F306" s="14">
        <v>0.313</v>
      </c>
      <c r="G306" s="14">
        <v>2.61</v>
      </c>
      <c r="H306" s="14">
        <v>5.61</v>
      </c>
      <c r="I306" s="20"/>
      <c r="J306" s="14">
        <v>4.0</v>
      </c>
      <c r="K306" s="14">
        <v>10.0</v>
      </c>
      <c r="L306" s="20"/>
      <c r="M306" s="14">
        <v>3.0</v>
      </c>
      <c r="N306" s="14">
        <v>5.0</v>
      </c>
      <c r="O306" s="20"/>
      <c r="P306" s="14">
        <v>2.0</v>
      </c>
      <c r="Q306" s="14">
        <v>5.0</v>
      </c>
    </row>
    <row r="307">
      <c r="A307" s="10">
        <v>305.0</v>
      </c>
      <c r="B307" s="19" t="s">
        <v>351</v>
      </c>
      <c r="C307" s="14">
        <v>24.0</v>
      </c>
      <c r="D307" s="14">
        <v>8.0</v>
      </c>
      <c r="E307" s="14">
        <v>16.0</v>
      </c>
      <c r="F307" s="14">
        <v>0.333</v>
      </c>
      <c r="G307" s="14">
        <v>-19.23</v>
      </c>
      <c r="H307" s="14">
        <v>-5.71</v>
      </c>
      <c r="I307" s="20"/>
      <c r="J307" s="14">
        <v>6.0</v>
      </c>
      <c r="K307" s="14">
        <v>14.0</v>
      </c>
      <c r="L307" s="20"/>
      <c r="M307" s="14">
        <v>6.0</v>
      </c>
      <c r="N307" s="14">
        <v>7.0</v>
      </c>
      <c r="O307" s="20"/>
      <c r="P307" s="14">
        <v>2.0</v>
      </c>
      <c r="Q307" s="14">
        <v>9.0</v>
      </c>
    </row>
    <row r="308">
      <c r="A308" s="10">
        <v>306.0</v>
      </c>
      <c r="B308" s="19" t="s">
        <v>257</v>
      </c>
      <c r="C308" s="14">
        <v>23.0</v>
      </c>
      <c r="D308" s="14">
        <v>4.0</v>
      </c>
      <c r="E308" s="14">
        <v>19.0</v>
      </c>
      <c r="F308" s="14">
        <v>0.174</v>
      </c>
      <c r="G308" s="14">
        <v>-13.9</v>
      </c>
      <c r="H308" s="14">
        <v>-7.03</v>
      </c>
      <c r="I308" s="20"/>
      <c r="J308" s="14">
        <v>3.0</v>
      </c>
      <c r="K308" s="14">
        <v>17.0</v>
      </c>
      <c r="L308" s="20"/>
      <c r="M308" s="14">
        <v>4.0</v>
      </c>
      <c r="N308" s="14">
        <v>8.0</v>
      </c>
      <c r="O308" s="20"/>
      <c r="P308" s="14">
        <v>0.0</v>
      </c>
      <c r="Q308" s="14">
        <v>11.0</v>
      </c>
    </row>
    <row r="309">
      <c r="A309" s="10">
        <v>307.0</v>
      </c>
      <c r="B309" s="19" t="s">
        <v>332</v>
      </c>
      <c r="C309" s="14">
        <v>27.0</v>
      </c>
      <c r="D309" s="14">
        <v>5.0</v>
      </c>
      <c r="E309" s="14">
        <v>22.0</v>
      </c>
      <c r="F309" s="14">
        <v>0.185</v>
      </c>
      <c r="G309" s="14">
        <v>-13.93</v>
      </c>
      <c r="H309" s="14">
        <v>-3.63</v>
      </c>
      <c r="I309" s="20"/>
      <c r="J309" s="14">
        <v>5.0</v>
      </c>
      <c r="K309" s="14">
        <v>15.0</v>
      </c>
      <c r="L309" s="20"/>
      <c r="M309" s="14">
        <v>5.0</v>
      </c>
      <c r="N309" s="14">
        <v>6.0</v>
      </c>
      <c r="O309" s="20"/>
      <c r="P309" s="14">
        <v>0.0</v>
      </c>
      <c r="Q309" s="14">
        <v>16.0</v>
      </c>
    </row>
    <row r="310">
      <c r="A310" s="10">
        <v>308.0</v>
      </c>
      <c r="B310" s="19" t="s">
        <v>59</v>
      </c>
      <c r="C310" s="14">
        <v>27.0</v>
      </c>
      <c r="D310" s="14">
        <v>18.0</v>
      </c>
      <c r="E310" s="14">
        <v>9.0</v>
      </c>
      <c r="F310" s="14">
        <v>0.667</v>
      </c>
      <c r="G310" s="14">
        <v>17.0</v>
      </c>
      <c r="H310" s="14">
        <v>8.6</v>
      </c>
      <c r="I310" s="20"/>
      <c r="J310" s="14">
        <v>10.0</v>
      </c>
      <c r="K310" s="14">
        <v>7.0</v>
      </c>
      <c r="L310" s="20"/>
      <c r="M310" s="14">
        <v>13.0</v>
      </c>
      <c r="N310" s="14">
        <v>3.0</v>
      </c>
      <c r="O310" s="20"/>
      <c r="P310" s="14">
        <v>4.0</v>
      </c>
      <c r="Q310" s="14">
        <v>4.0</v>
      </c>
    </row>
    <row r="311">
      <c r="A311" s="10">
        <v>309.0</v>
      </c>
      <c r="B311" s="19" t="s">
        <v>272</v>
      </c>
      <c r="C311" s="14">
        <v>24.0</v>
      </c>
      <c r="D311" s="14">
        <v>5.0</v>
      </c>
      <c r="E311" s="14">
        <v>19.0</v>
      </c>
      <c r="F311" s="14">
        <v>0.208</v>
      </c>
      <c r="G311" s="14">
        <v>-16.8</v>
      </c>
      <c r="H311" s="14">
        <v>-6.13</v>
      </c>
      <c r="I311" s="20"/>
      <c r="J311" s="14">
        <v>2.0</v>
      </c>
      <c r="K311" s="14">
        <v>13.0</v>
      </c>
      <c r="L311" s="20"/>
      <c r="M311" s="14">
        <v>4.0</v>
      </c>
      <c r="N311" s="14">
        <v>8.0</v>
      </c>
      <c r="O311" s="20"/>
      <c r="P311" s="14">
        <v>1.0</v>
      </c>
      <c r="Q311" s="14">
        <v>10.0</v>
      </c>
    </row>
    <row r="312">
      <c r="A312" s="10">
        <v>310.0</v>
      </c>
      <c r="B312" s="19" t="s">
        <v>293</v>
      </c>
      <c r="C312" s="14">
        <v>18.0</v>
      </c>
      <c r="D312" s="14">
        <v>8.0</v>
      </c>
      <c r="E312" s="14">
        <v>10.0</v>
      </c>
      <c r="F312" s="14">
        <v>0.444</v>
      </c>
      <c r="G312" s="14">
        <v>2.26</v>
      </c>
      <c r="H312" s="14">
        <v>4.93</v>
      </c>
      <c r="I312" s="20"/>
      <c r="J312" s="14">
        <v>2.0</v>
      </c>
      <c r="K312" s="14">
        <v>8.0</v>
      </c>
      <c r="L312" s="20"/>
      <c r="M312" s="14">
        <v>6.0</v>
      </c>
      <c r="N312" s="14">
        <v>4.0</v>
      </c>
      <c r="O312" s="20"/>
      <c r="P312" s="14">
        <v>2.0</v>
      </c>
      <c r="Q312" s="14">
        <v>4.0</v>
      </c>
    </row>
    <row r="313">
      <c r="A313" s="10">
        <v>311.0</v>
      </c>
      <c r="B313" s="19" t="s">
        <v>195</v>
      </c>
      <c r="C313" s="14">
        <v>26.0</v>
      </c>
      <c r="D313" s="14">
        <v>13.0</v>
      </c>
      <c r="E313" s="14">
        <v>13.0</v>
      </c>
      <c r="F313" s="14">
        <v>0.5</v>
      </c>
      <c r="G313" s="14">
        <v>-7.09</v>
      </c>
      <c r="H313" s="14">
        <v>-4.44</v>
      </c>
      <c r="I313" s="20"/>
      <c r="J313" s="14">
        <v>9.0</v>
      </c>
      <c r="K313" s="14">
        <v>8.0</v>
      </c>
      <c r="L313" s="20"/>
      <c r="M313" s="14">
        <v>9.0</v>
      </c>
      <c r="N313" s="14">
        <v>4.0</v>
      </c>
      <c r="O313" s="20"/>
      <c r="P313" s="14">
        <v>3.0</v>
      </c>
      <c r="Q313" s="14">
        <v>8.0</v>
      </c>
    </row>
    <row r="314">
      <c r="A314" s="10">
        <v>312.0</v>
      </c>
      <c r="B314" s="19" t="s">
        <v>271</v>
      </c>
      <c r="C314" s="14">
        <v>26.0</v>
      </c>
      <c r="D314" s="14">
        <v>12.0</v>
      </c>
      <c r="E314" s="14">
        <v>14.0</v>
      </c>
      <c r="F314" s="14">
        <v>0.462</v>
      </c>
      <c r="G314" s="14">
        <v>2.41</v>
      </c>
      <c r="H314" s="14">
        <v>6.79</v>
      </c>
      <c r="I314" s="20"/>
      <c r="J314" s="14">
        <v>5.0</v>
      </c>
      <c r="K314" s="14">
        <v>11.0</v>
      </c>
      <c r="L314" s="20"/>
      <c r="M314" s="14">
        <v>6.0</v>
      </c>
      <c r="N314" s="14">
        <v>7.0</v>
      </c>
      <c r="O314" s="20"/>
      <c r="P314" s="14">
        <v>3.0</v>
      </c>
      <c r="Q314" s="14">
        <v>6.0</v>
      </c>
    </row>
    <row r="315">
      <c r="A315" s="10">
        <v>313.0</v>
      </c>
      <c r="B315" s="19" t="s">
        <v>215</v>
      </c>
      <c r="C315" s="14">
        <v>24.0</v>
      </c>
      <c r="D315" s="14">
        <v>12.0</v>
      </c>
      <c r="E315" s="14">
        <v>12.0</v>
      </c>
      <c r="F315" s="14">
        <v>0.5</v>
      </c>
      <c r="G315" s="14">
        <v>1.23</v>
      </c>
      <c r="H315" s="14">
        <v>1.43</v>
      </c>
      <c r="I315" s="20"/>
      <c r="J315" s="14">
        <v>8.0</v>
      </c>
      <c r="K315" s="14">
        <v>8.0</v>
      </c>
      <c r="L315" s="20"/>
      <c r="M315" s="14">
        <v>10.0</v>
      </c>
      <c r="N315" s="14">
        <v>2.0</v>
      </c>
      <c r="O315" s="20"/>
      <c r="P315" s="14">
        <v>2.0</v>
      </c>
      <c r="Q315" s="14">
        <v>9.0</v>
      </c>
    </row>
    <row r="316">
      <c r="A316" s="10">
        <v>314.0</v>
      </c>
      <c r="B316" s="19" t="s">
        <v>147</v>
      </c>
      <c r="C316" s="14">
        <v>19.0</v>
      </c>
      <c r="D316" s="14">
        <v>9.0</v>
      </c>
      <c r="E316" s="14">
        <v>10.0</v>
      </c>
      <c r="F316" s="14">
        <v>0.474</v>
      </c>
      <c r="G316" s="14">
        <v>-9.71</v>
      </c>
      <c r="H316" s="14">
        <v>-5.31</v>
      </c>
      <c r="I316" s="20"/>
      <c r="J316" s="14">
        <v>2.0</v>
      </c>
      <c r="K316" s="14">
        <v>5.0</v>
      </c>
      <c r="L316" s="20"/>
      <c r="M316" s="14">
        <v>8.0</v>
      </c>
      <c r="N316" s="14">
        <v>3.0</v>
      </c>
      <c r="O316" s="20"/>
      <c r="P316" s="14">
        <v>1.0</v>
      </c>
      <c r="Q316" s="14">
        <v>6.0</v>
      </c>
    </row>
    <row r="317">
      <c r="A317" s="10">
        <v>315.0</v>
      </c>
      <c r="B317" s="19" t="s">
        <v>123</v>
      </c>
      <c r="C317" s="14">
        <v>26.0</v>
      </c>
      <c r="D317" s="14">
        <v>15.0</v>
      </c>
      <c r="E317" s="14">
        <v>11.0</v>
      </c>
      <c r="F317" s="14">
        <v>0.577</v>
      </c>
      <c r="G317" s="14">
        <v>-1.03</v>
      </c>
      <c r="H317" s="14">
        <v>0.01</v>
      </c>
      <c r="I317" s="20"/>
      <c r="J317" s="14">
        <v>9.0</v>
      </c>
      <c r="K317" s="14">
        <v>7.0</v>
      </c>
      <c r="L317" s="20"/>
      <c r="M317" s="14">
        <v>12.0</v>
      </c>
      <c r="N317" s="14">
        <v>2.0</v>
      </c>
      <c r="O317" s="20"/>
      <c r="P317" s="14">
        <v>2.0</v>
      </c>
      <c r="Q317" s="14">
        <v>8.0</v>
      </c>
    </row>
    <row r="318">
      <c r="A318" s="10">
        <v>316.0</v>
      </c>
      <c r="B318" s="19" t="s">
        <v>183</v>
      </c>
      <c r="C318" s="14">
        <v>26.0</v>
      </c>
      <c r="D318" s="14">
        <v>17.0</v>
      </c>
      <c r="E318" s="14">
        <v>9.0</v>
      </c>
      <c r="F318" s="14">
        <v>0.654</v>
      </c>
      <c r="G318" s="14">
        <v>-6.2</v>
      </c>
      <c r="H318" s="14">
        <v>-9.08</v>
      </c>
      <c r="I318" s="20"/>
      <c r="J318" s="14">
        <v>10.0</v>
      </c>
      <c r="K318" s="14">
        <v>3.0</v>
      </c>
      <c r="L318" s="20"/>
      <c r="M318" s="14">
        <v>8.0</v>
      </c>
      <c r="N318" s="14">
        <v>2.0</v>
      </c>
      <c r="O318" s="20"/>
      <c r="P318" s="14">
        <v>5.0</v>
      </c>
      <c r="Q318" s="14">
        <v>6.0</v>
      </c>
    </row>
    <row r="319">
      <c r="A319" s="10">
        <v>317.0</v>
      </c>
      <c r="B319" s="19" t="s">
        <v>82</v>
      </c>
      <c r="C319" s="14">
        <v>25.0</v>
      </c>
      <c r="D319" s="14">
        <v>18.0</v>
      </c>
      <c r="E319" s="14">
        <v>7.0</v>
      </c>
      <c r="F319" s="14">
        <v>0.72</v>
      </c>
      <c r="G319" s="14">
        <v>-3.79</v>
      </c>
      <c r="H319" s="14">
        <v>-7.31</v>
      </c>
      <c r="I319" s="20"/>
      <c r="J319" s="14">
        <v>12.0</v>
      </c>
      <c r="K319" s="14">
        <v>3.0</v>
      </c>
      <c r="L319" s="20"/>
      <c r="M319" s="14">
        <v>8.0</v>
      </c>
      <c r="N319" s="14">
        <v>3.0</v>
      </c>
      <c r="O319" s="20"/>
      <c r="P319" s="14">
        <v>9.0</v>
      </c>
      <c r="Q319" s="14">
        <v>3.0</v>
      </c>
    </row>
    <row r="320">
      <c r="A320" s="10">
        <v>318.0</v>
      </c>
      <c r="B320" s="19" t="s">
        <v>61</v>
      </c>
      <c r="C320" s="14">
        <v>29.0</v>
      </c>
      <c r="D320" s="14">
        <v>18.0</v>
      </c>
      <c r="E320" s="14">
        <v>11.0</v>
      </c>
      <c r="F320" s="14">
        <v>0.621</v>
      </c>
      <c r="G320" s="14">
        <v>16.4</v>
      </c>
      <c r="H320" s="14">
        <v>7.09</v>
      </c>
      <c r="I320" s="20"/>
      <c r="J320" s="14">
        <v>9.0</v>
      </c>
      <c r="K320" s="14">
        <v>8.0</v>
      </c>
      <c r="L320" s="20"/>
      <c r="M320" s="14">
        <v>11.0</v>
      </c>
      <c r="N320" s="14">
        <v>4.0</v>
      </c>
      <c r="O320" s="20"/>
      <c r="P320" s="14">
        <v>5.0</v>
      </c>
      <c r="Q320" s="14">
        <v>4.0</v>
      </c>
    </row>
    <row r="321">
      <c r="A321" s="10">
        <v>319.0</v>
      </c>
      <c r="B321" s="19" t="s">
        <v>58</v>
      </c>
      <c r="C321" s="14">
        <v>27.0</v>
      </c>
      <c r="D321" s="14">
        <v>19.0</v>
      </c>
      <c r="E321" s="14">
        <v>8.0</v>
      </c>
      <c r="F321" s="14">
        <v>0.704</v>
      </c>
      <c r="G321" s="14">
        <v>15.32</v>
      </c>
      <c r="H321" s="14">
        <v>9.17</v>
      </c>
      <c r="I321" s="20"/>
      <c r="J321" s="14">
        <v>11.0</v>
      </c>
      <c r="K321" s="14">
        <v>6.0</v>
      </c>
      <c r="L321" s="20"/>
      <c r="M321" s="14">
        <v>8.0</v>
      </c>
      <c r="N321" s="14">
        <v>5.0</v>
      </c>
      <c r="O321" s="20"/>
      <c r="P321" s="14">
        <v>6.0</v>
      </c>
      <c r="Q321" s="14">
        <v>2.0</v>
      </c>
    </row>
    <row r="322">
      <c r="A322" s="10">
        <v>320.0</v>
      </c>
      <c r="B322" s="19" t="s">
        <v>77</v>
      </c>
      <c r="C322" s="14">
        <v>30.0</v>
      </c>
      <c r="D322" s="14">
        <v>21.0</v>
      </c>
      <c r="E322" s="14">
        <v>9.0</v>
      </c>
      <c r="F322" s="14">
        <v>0.7</v>
      </c>
      <c r="G322" s="14">
        <v>6.75</v>
      </c>
      <c r="H322" s="14">
        <v>-1.71</v>
      </c>
      <c r="I322" s="20"/>
      <c r="J322" s="14">
        <v>15.0</v>
      </c>
      <c r="K322" s="14">
        <v>4.0</v>
      </c>
      <c r="L322" s="20"/>
      <c r="M322" s="14">
        <v>12.0</v>
      </c>
      <c r="N322" s="14">
        <v>1.0</v>
      </c>
      <c r="O322" s="20"/>
      <c r="P322" s="14">
        <v>7.0</v>
      </c>
      <c r="Q322" s="14">
        <v>5.0</v>
      </c>
    </row>
    <row r="323">
      <c r="A323" s="10">
        <v>321.0</v>
      </c>
      <c r="B323" s="19" t="s">
        <v>348</v>
      </c>
      <c r="C323" s="14">
        <v>18.0</v>
      </c>
      <c r="D323" s="14">
        <v>4.0</v>
      </c>
      <c r="E323" s="14">
        <v>14.0</v>
      </c>
      <c r="F323" s="14">
        <v>0.222</v>
      </c>
      <c r="G323" s="14">
        <v>-9.61</v>
      </c>
      <c r="H323" s="14">
        <v>-2.11</v>
      </c>
      <c r="I323" s="20"/>
      <c r="J323" s="14">
        <v>3.0</v>
      </c>
      <c r="K323" s="14">
        <v>9.0</v>
      </c>
      <c r="L323" s="20"/>
      <c r="M323" s="14">
        <v>4.0</v>
      </c>
      <c r="N323" s="14">
        <v>4.0</v>
      </c>
      <c r="O323" s="20"/>
      <c r="P323" s="14">
        <v>0.0</v>
      </c>
      <c r="Q323" s="14">
        <v>6.0</v>
      </c>
    </row>
    <row r="324">
      <c r="A324" s="10">
        <v>322.0</v>
      </c>
      <c r="B324" s="19" t="s">
        <v>306</v>
      </c>
      <c r="C324" s="14">
        <v>28.0</v>
      </c>
      <c r="D324" s="14">
        <v>11.0</v>
      </c>
      <c r="E324" s="14">
        <v>17.0</v>
      </c>
      <c r="F324" s="14">
        <v>0.393</v>
      </c>
      <c r="G324" s="14">
        <v>-11.53</v>
      </c>
      <c r="H324" s="14">
        <v>-3.53</v>
      </c>
      <c r="I324" s="20"/>
      <c r="J324" s="14">
        <v>4.0</v>
      </c>
      <c r="K324" s="14">
        <v>12.0</v>
      </c>
      <c r="L324" s="20"/>
      <c r="M324" s="14">
        <v>7.0</v>
      </c>
      <c r="N324" s="14">
        <v>4.0</v>
      </c>
      <c r="O324" s="20"/>
      <c r="P324" s="14">
        <v>2.0</v>
      </c>
      <c r="Q324" s="14">
        <v>11.0</v>
      </c>
    </row>
    <row r="325">
      <c r="A325" s="10">
        <v>323.0</v>
      </c>
      <c r="B325" s="19" t="s">
        <v>265</v>
      </c>
      <c r="C325" s="14">
        <v>23.0</v>
      </c>
      <c r="D325" s="14">
        <v>10.0</v>
      </c>
      <c r="E325" s="14">
        <v>13.0</v>
      </c>
      <c r="F325" s="14">
        <v>0.435</v>
      </c>
      <c r="G325" s="14">
        <v>1.0</v>
      </c>
      <c r="H325" s="14">
        <v>3.57</v>
      </c>
      <c r="I325" s="20"/>
      <c r="J325" s="14">
        <v>4.0</v>
      </c>
      <c r="K325" s="14">
        <v>12.0</v>
      </c>
      <c r="L325" s="20"/>
      <c r="M325" s="14">
        <v>6.0</v>
      </c>
      <c r="N325" s="14">
        <v>6.0</v>
      </c>
      <c r="O325" s="20"/>
      <c r="P325" s="14">
        <v>3.0</v>
      </c>
      <c r="Q325" s="14">
        <v>6.0</v>
      </c>
    </row>
    <row r="326">
      <c r="A326" s="10">
        <v>324.0</v>
      </c>
      <c r="B326" s="19" t="s">
        <v>87</v>
      </c>
      <c r="C326" s="14">
        <v>23.0</v>
      </c>
      <c r="D326" s="14">
        <v>11.0</v>
      </c>
      <c r="E326" s="14">
        <v>12.0</v>
      </c>
      <c r="F326" s="14">
        <v>0.478</v>
      </c>
      <c r="G326" s="14">
        <v>4.13</v>
      </c>
      <c r="H326" s="14">
        <v>5.36</v>
      </c>
      <c r="I326" s="20"/>
      <c r="J326" s="14">
        <v>7.0</v>
      </c>
      <c r="K326" s="14">
        <v>9.0</v>
      </c>
      <c r="L326" s="20"/>
      <c r="M326" s="14">
        <v>7.0</v>
      </c>
      <c r="N326" s="14">
        <v>5.0</v>
      </c>
      <c r="O326" s="20"/>
      <c r="P326" s="14">
        <v>4.0</v>
      </c>
      <c r="Q326" s="14">
        <v>4.0</v>
      </c>
    </row>
    <row r="327">
      <c r="A327" s="10">
        <v>325.0</v>
      </c>
      <c r="B327" s="19" t="s">
        <v>188</v>
      </c>
      <c r="C327" s="14">
        <v>29.0</v>
      </c>
      <c r="D327" s="14">
        <v>20.0</v>
      </c>
      <c r="E327" s="14">
        <v>9.0</v>
      </c>
      <c r="F327" s="14">
        <v>0.69</v>
      </c>
      <c r="G327" s="14">
        <v>14.93</v>
      </c>
      <c r="H327" s="14">
        <v>9.76</v>
      </c>
      <c r="I327" s="20"/>
      <c r="J327" s="14">
        <v>13.0</v>
      </c>
      <c r="K327" s="14">
        <v>6.0</v>
      </c>
      <c r="L327" s="20"/>
      <c r="M327" s="14">
        <v>11.0</v>
      </c>
      <c r="N327" s="14">
        <v>1.0</v>
      </c>
      <c r="O327" s="20"/>
      <c r="P327" s="14">
        <v>5.0</v>
      </c>
      <c r="Q327" s="14">
        <v>6.0</v>
      </c>
    </row>
    <row r="328">
      <c r="A328" s="10">
        <v>326.0</v>
      </c>
      <c r="B328" s="19" t="s">
        <v>99</v>
      </c>
      <c r="C328" s="14">
        <v>29.0</v>
      </c>
      <c r="D328" s="14">
        <v>20.0</v>
      </c>
      <c r="E328" s="14">
        <v>9.0</v>
      </c>
      <c r="F328" s="14">
        <v>0.69</v>
      </c>
      <c r="G328" s="14">
        <v>11.1</v>
      </c>
      <c r="H328" s="14">
        <v>1.42</v>
      </c>
      <c r="I328" s="20"/>
      <c r="J328" s="14">
        <v>13.0</v>
      </c>
      <c r="K328" s="14">
        <v>4.0</v>
      </c>
      <c r="L328" s="20"/>
      <c r="M328" s="14">
        <v>10.0</v>
      </c>
      <c r="N328" s="14">
        <v>2.0</v>
      </c>
      <c r="O328" s="20"/>
      <c r="P328" s="14">
        <v>5.0</v>
      </c>
      <c r="Q328" s="14">
        <v>3.0</v>
      </c>
    </row>
    <row r="329">
      <c r="A329" s="10">
        <v>327.0</v>
      </c>
      <c r="B329" s="19" t="s">
        <v>236</v>
      </c>
      <c r="C329" s="14">
        <v>22.0</v>
      </c>
      <c r="D329" s="14">
        <v>11.0</v>
      </c>
      <c r="E329" s="14">
        <v>11.0</v>
      </c>
      <c r="F329" s="14">
        <v>0.5</v>
      </c>
      <c r="G329" s="14">
        <v>-3.56</v>
      </c>
      <c r="H329" s="14">
        <v>-1.76</v>
      </c>
      <c r="I329" s="20"/>
      <c r="J329" s="14">
        <v>9.0</v>
      </c>
      <c r="K329" s="14">
        <v>4.0</v>
      </c>
      <c r="L329" s="20"/>
      <c r="M329" s="14">
        <v>8.0</v>
      </c>
      <c r="N329" s="14">
        <v>4.0</v>
      </c>
      <c r="O329" s="20"/>
      <c r="P329" s="14">
        <v>3.0</v>
      </c>
      <c r="Q329" s="14">
        <v>6.0</v>
      </c>
    </row>
    <row r="330">
      <c r="A330" s="10">
        <v>328.0</v>
      </c>
      <c r="B330" s="19" t="s">
        <v>103</v>
      </c>
      <c r="C330" s="14">
        <v>25.0</v>
      </c>
      <c r="D330" s="14">
        <v>12.0</v>
      </c>
      <c r="E330" s="14">
        <v>13.0</v>
      </c>
      <c r="F330" s="14">
        <v>0.48</v>
      </c>
      <c r="G330" s="14">
        <v>11.38</v>
      </c>
      <c r="H330" s="14">
        <v>9.06</v>
      </c>
      <c r="I330" s="20"/>
      <c r="J330" s="14">
        <v>8.0</v>
      </c>
      <c r="K330" s="14">
        <v>11.0</v>
      </c>
      <c r="L330" s="20"/>
      <c r="M330" s="14">
        <v>8.0</v>
      </c>
      <c r="N330" s="14">
        <v>5.0</v>
      </c>
      <c r="O330" s="20"/>
      <c r="P330" s="14">
        <v>3.0</v>
      </c>
      <c r="Q330" s="14">
        <v>7.0</v>
      </c>
    </row>
    <row r="331">
      <c r="A331" s="10">
        <v>329.0</v>
      </c>
      <c r="B331" s="19" t="s">
        <v>245</v>
      </c>
      <c r="C331" s="14">
        <v>28.0</v>
      </c>
      <c r="D331" s="14">
        <v>10.0</v>
      </c>
      <c r="E331" s="14">
        <v>18.0</v>
      </c>
      <c r="F331" s="14">
        <v>0.357</v>
      </c>
      <c r="G331" s="14">
        <v>-3.95</v>
      </c>
      <c r="H331" s="14">
        <v>1.4</v>
      </c>
      <c r="I331" s="20"/>
      <c r="J331" s="14">
        <v>7.0</v>
      </c>
      <c r="K331" s="14">
        <v>11.0</v>
      </c>
      <c r="L331" s="20"/>
      <c r="M331" s="14">
        <v>6.0</v>
      </c>
      <c r="N331" s="14">
        <v>6.0</v>
      </c>
      <c r="O331" s="20"/>
      <c r="P331" s="14">
        <v>4.0</v>
      </c>
      <c r="Q331" s="14">
        <v>11.0</v>
      </c>
    </row>
    <row r="332">
      <c r="A332" s="10">
        <v>330.0</v>
      </c>
      <c r="B332" s="19" t="s">
        <v>210</v>
      </c>
      <c r="C332" s="14">
        <v>25.0</v>
      </c>
      <c r="D332" s="14">
        <v>9.0</v>
      </c>
      <c r="E332" s="14">
        <v>16.0</v>
      </c>
      <c r="F332" s="14">
        <v>0.36</v>
      </c>
      <c r="G332" s="14">
        <v>6.3</v>
      </c>
      <c r="H332" s="14">
        <v>6.9</v>
      </c>
      <c r="I332" s="20"/>
      <c r="J332" s="14">
        <v>3.0</v>
      </c>
      <c r="K332" s="14">
        <v>13.0</v>
      </c>
      <c r="L332" s="20"/>
      <c r="M332" s="14">
        <v>6.0</v>
      </c>
      <c r="N332" s="14">
        <v>7.0</v>
      </c>
      <c r="O332" s="20"/>
      <c r="P332" s="14">
        <v>2.0</v>
      </c>
      <c r="Q332" s="14">
        <v>8.0</v>
      </c>
    </row>
    <row r="333">
      <c r="A333" s="10">
        <v>331.0</v>
      </c>
      <c r="B333" s="19" t="s">
        <v>42</v>
      </c>
      <c r="C333" s="14">
        <v>15.0</v>
      </c>
      <c r="D333" s="14">
        <v>10.0</v>
      </c>
      <c r="E333" s="14">
        <v>5.0</v>
      </c>
      <c r="F333" s="14">
        <v>0.667</v>
      </c>
      <c r="G333" s="14">
        <v>2.16</v>
      </c>
      <c r="H333" s="14">
        <v>-7.44</v>
      </c>
      <c r="I333" s="20"/>
      <c r="J333" s="14">
        <v>10.0</v>
      </c>
      <c r="K333" s="14">
        <v>4.0</v>
      </c>
      <c r="L333" s="20"/>
      <c r="M333" s="14">
        <v>6.0</v>
      </c>
      <c r="N333" s="14">
        <v>3.0</v>
      </c>
      <c r="O333" s="20"/>
      <c r="P333" s="14">
        <v>4.0</v>
      </c>
      <c r="Q333" s="14">
        <v>2.0</v>
      </c>
    </row>
    <row r="334">
      <c r="A334" s="10">
        <v>332.0</v>
      </c>
      <c r="B334" s="19" t="s">
        <v>111</v>
      </c>
      <c r="C334" s="14">
        <v>24.0</v>
      </c>
      <c r="D334" s="14">
        <v>18.0</v>
      </c>
      <c r="E334" s="14">
        <v>6.0</v>
      </c>
      <c r="F334" s="14">
        <v>0.75</v>
      </c>
      <c r="G334" s="14">
        <v>17.82</v>
      </c>
      <c r="H334" s="14">
        <v>8.73</v>
      </c>
      <c r="I334" s="20"/>
      <c r="J334" s="14">
        <v>11.0</v>
      </c>
      <c r="K334" s="14">
        <v>4.0</v>
      </c>
      <c r="L334" s="20"/>
      <c r="M334" s="14">
        <v>9.0</v>
      </c>
      <c r="N334" s="14">
        <v>0.0</v>
      </c>
      <c r="O334" s="20"/>
      <c r="P334" s="14">
        <v>4.0</v>
      </c>
      <c r="Q334" s="14">
        <v>4.0</v>
      </c>
    </row>
    <row r="335">
      <c r="A335" s="10">
        <v>333.0</v>
      </c>
      <c r="B335" s="19" t="s">
        <v>32</v>
      </c>
      <c r="C335" s="14">
        <v>27.0</v>
      </c>
      <c r="D335" s="14">
        <v>19.0</v>
      </c>
      <c r="E335" s="14">
        <v>7.0</v>
      </c>
      <c r="F335" s="14">
        <v>0.731</v>
      </c>
      <c r="G335" s="14">
        <v>11.41</v>
      </c>
      <c r="H335" s="14">
        <v>4.87</v>
      </c>
      <c r="I335" s="20"/>
      <c r="J335" s="14">
        <v>10.0</v>
      </c>
      <c r="K335" s="14">
        <v>4.0</v>
      </c>
      <c r="L335" s="20"/>
      <c r="M335" s="14">
        <v>12.0</v>
      </c>
      <c r="N335" s="14">
        <v>2.0</v>
      </c>
      <c r="O335" s="20"/>
      <c r="P335" s="14">
        <v>5.0</v>
      </c>
      <c r="Q335" s="14">
        <v>3.0</v>
      </c>
    </row>
    <row r="336">
      <c r="A336" s="10">
        <v>334.0</v>
      </c>
      <c r="B336" s="19" t="s">
        <v>110</v>
      </c>
      <c r="C336" s="14">
        <v>25.0</v>
      </c>
      <c r="D336" s="14">
        <v>13.0</v>
      </c>
      <c r="E336" s="14">
        <v>12.0</v>
      </c>
      <c r="F336" s="14">
        <v>0.52</v>
      </c>
      <c r="G336" s="14">
        <v>-0.14</v>
      </c>
      <c r="H336" s="14">
        <v>-0.51</v>
      </c>
      <c r="I336" s="20"/>
      <c r="J336" s="14">
        <v>7.0</v>
      </c>
      <c r="K336" s="14">
        <v>7.0</v>
      </c>
      <c r="L336" s="20"/>
      <c r="M336" s="14">
        <v>11.0</v>
      </c>
      <c r="N336" s="14">
        <v>1.0</v>
      </c>
      <c r="O336" s="20"/>
      <c r="P336" s="14">
        <v>1.0</v>
      </c>
      <c r="Q336" s="14">
        <v>10.0</v>
      </c>
    </row>
    <row r="337">
      <c r="A337" s="10">
        <v>335.0</v>
      </c>
      <c r="B337" s="19" t="s">
        <v>135</v>
      </c>
      <c r="C337" s="14">
        <v>22.0</v>
      </c>
      <c r="D337" s="14">
        <v>15.0</v>
      </c>
      <c r="E337" s="14">
        <v>7.0</v>
      </c>
      <c r="F337" s="14">
        <v>0.682</v>
      </c>
      <c r="G337" s="14">
        <v>12.93</v>
      </c>
      <c r="H337" s="14">
        <v>6.84</v>
      </c>
      <c r="I337" s="20"/>
      <c r="J337" s="14">
        <v>9.0</v>
      </c>
      <c r="K337" s="14">
        <v>4.0</v>
      </c>
      <c r="L337" s="20"/>
      <c r="M337" s="14">
        <v>10.0</v>
      </c>
      <c r="N337" s="14">
        <v>2.0</v>
      </c>
      <c r="O337" s="20"/>
      <c r="P337" s="14">
        <v>3.0</v>
      </c>
      <c r="Q337" s="14">
        <v>3.0</v>
      </c>
    </row>
    <row r="338">
      <c r="A338" s="10">
        <v>336.0</v>
      </c>
      <c r="B338" s="19" t="s">
        <v>54</v>
      </c>
      <c r="C338" s="14">
        <v>25.0</v>
      </c>
      <c r="D338" s="14">
        <v>18.0</v>
      </c>
      <c r="E338" s="14">
        <v>7.0</v>
      </c>
      <c r="F338" s="14">
        <v>0.72</v>
      </c>
      <c r="G338" s="14">
        <v>15.65</v>
      </c>
      <c r="H338" s="14">
        <v>7.97</v>
      </c>
      <c r="I338" s="20"/>
      <c r="J338" s="14">
        <v>13.0</v>
      </c>
      <c r="K338" s="14">
        <v>4.0</v>
      </c>
      <c r="L338" s="20"/>
      <c r="M338" s="14">
        <v>10.0</v>
      </c>
      <c r="N338" s="14">
        <v>1.0</v>
      </c>
      <c r="O338" s="20"/>
      <c r="P338" s="14">
        <v>6.0</v>
      </c>
      <c r="Q338" s="14">
        <v>3.0</v>
      </c>
    </row>
    <row r="339">
      <c r="A339" s="10">
        <v>337.0</v>
      </c>
      <c r="B339" s="19" t="s">
        <v>228</v>
      </c>
      <c r="C339" s="14">
        <v>20.0</v>
      </c>
      <c r="D339" s="14">
        <v>13.0</v>
      </c>
      <c r="E339" s="14">
        <v>7.0</v>
      </c>
      <c r="F339" s="14">
        <v>0.65</v>
      </c>
      <c r="G339" s="14">
        <v>-5.11</v>
      </c>
      <c r="H339" s="14">
        <v>-7.66</v>
      </c>
      <c r="I339" s="20"/>
      <c r="J339" s="14">
        <v>13.0</v>
      </c>
      <c r="K339" s="14">
        <v>5.0</v>
      </c>
      <c r="L339" s="20"/>
      <c r="M339" s="14">
        <v>7.0</v>
      </c>
      <c r="N339" s="14">
        <v>3.0</v>
      </c>
      <c r="O339" s="20"/>
      <c r="P339" s="14">
        <v>6.0</v>
      </c>
      <c r="Q339" s="14">
        <v>4.0</v>
      </c>
    </row>
    <row r="340">
      <c r="A340" s="10">
        <v>338.0</v>
      </c>
      <c r="B340" s="19" t="s">
        <v>328</v>
      </c>
      <c r="C340" s="14">
        <v>22.0</v>
      </c>
      <c r="D340" s="14">
        <v>6.0</v>
      </c>
      <c r="E340" s="14">
        <v>16.0</v>
      </c>
      <c r="F340" s="14">
        <v>0.273</v>
      </c>
      <c r="G340" s="14">
        <v>2.15</v>
      </c>
      <c r="H340" s="14">
        <v>8.48</v>
      </c>
      <c r="I340" s="20"/>
      <c r="J340" s="14">
        <v>3.0</v>
      </c>
      <c r="K340" s="14">
        <v>15.0</v>
      </c>
      <c r="L340" s="20"/>
      <c r="M340" s="14">
        <v>5.0</v>
      </c>
      <c r="N340" s="14">
        <v>6.0</v>
      </c>
      <c r="O340" s="20"/>
      <c r="P340" s="14">
        <v>1.0</v>
      </c>
      <c r="Q340" s="14">
        <v>9.0</v>
      </c>
    </row>
    <row r="341">
      <c r="A341" s="10">
        <v>339.0</v>
      </c>
      <c r="B341" s="19" t="s">
        <v>184</v>
      </c>
      <c r="C341" s="14">
        <v>27.0</v>
      </c>
      <c r="D341" s="14">
        <v>14.0</v>
      </c>
      <c r="E341" s="14">
        <v>13.0</v>
      </c>
      <c r="F341" s="14">
        <v>0.519</v>
      </c>
      <c r="G341" s="14">
        <v>7.67</v>
      </c>
      <c r="H341" s="14">
        <v>6.49</v>
      </c>
      <c r="I341" s="20"/>
      <c r="J341" s="14">
        <v>7.0</v>
      </c>
      <c r="K341" s="14">
        <v>12.0</v>
      </c>
      <c r="L341" s="20"/>
      <c r="M341" s="14">
        <v>11.0</v>
      </c>
      <c r="N341" s="14">
        <v>5.0</v>
      </c>
      <c r="O341" s="20"/>
      <c r="P341" s="14">
        <v>3.0</v>
      </c>
      <c r="Q341" s="14">
        <v>6.0</v>
      </c>
    </row>
    <row r="342">
      <c r="A342" s="10">
        <v>340.0</v>
      </c>
      <c r="B342" s="19" t="s">
        <v>279</v>
      </c>
      <c r="C342" s="14">
        <v>26.0</v>
      </c>
      <c r="D342" s="14">
        <v>5.0</v>
      </c>
      <c r="E342" s="14">
        <v>21.0</v>
      </c>
      <c r="F342" s="14">
        <v>0.192</v>
      </c>
      <c r="G342" s="14">
        <v>1.37</v>
      </c>
      <c r="H342" s="14">
        <v>11.1</v>
      </c>
      <c r="I342" s="20"/>
      <c r="J342" s="14">
        <v>4.0</v>
      </c>
      <c r="K342" s="14">
        <v>16.0</v>
      </c>
      <c r="L342" s="20"/>
      <c r="M342" s="14">
        <v>4.0</v>
      </c>
      <c r="N342" s="14">
        <v>7.0</v>
      </c>
      <c r="O342" s="20"/>
      <c r="P342" s="14">
        <v>1.0</v>
      </c>
      <c r="Q342" s="14">
        <v>9.0</v>
      </c>
    </row>
    <row r="343">
      <c r="A343" s="10">
        <v>341.0</v>
      </c>
      <c r="B343" s="19" t="s">
        <v>25</v>
      </c>
      <c r="C343" s="14">
        <v>23.0</v>
      </c>
      <c r="D343" s="14">
        <v>17.0</v>
      </c>
      <c r="E343" s="14">
        <v>6.0</v>
      </c>
      <c r="F343" s="14">
        <v>0.739</v>
      </c>
      <c r="G343" s="14">
        <v>2.93</v>
      </c>
      <c r="H343" s="14">
        <v>-5.42</v>
      </c>
      <c r="I343" s="20"/>
      <c r="J343" s="14">
        <v>12.0</v>
      </c>
      <c r="K343" s="14">
        <v>3.0</v>
      </c>
      <c r="L343" s="20"/>
      <c r="M343" s="14">
        <v>11.0</v>
      </c>
      <c r="N343" s="14">
        <v>0.0</v>
      </c>
      <c r="O343" s="20"/>
      <c r="P343" s="14">
        <v>6.0</v>
      </c>
      <c r="Q343" s="14">
        <v>5.0</v>
      </c>
    </row>
    <row r="344">
      <c r="A344" s="10">
        <v>342.0</v>
      </c>
      <c r="B344" s="19" t="s">
        <v>186</v>
      </c>
      <c r="C344" s="14">
        <v>29.0</v>
      </c>
      <c r="D344" s="14">
        <v>19.0</v>
      </c>
      <c r="E344" s="14">
        <v>10.0</v>
      </c>
      <c r="F344" s="14">
        <v>0.655</v>
      </c>
      <c r="G344" s="14">
        <v>15.24</v>
      </c>
      <c r="H344" s="14">
        <v>9.93</v>
      </c>
      <c r="I344" s="20"/>
      <c r="J344" s="14">
        <v>11.0</v>
      </c>
      <c r="K344" s="14">
        <v>6.0</v>
      </c>
      <c r="L344" s="20"/>
      <c r="M344" s="14">
        <v>8.0</v>
      </c>
      <c r="N344" s="14">
        <v>5.0</v>
      </c>
      <c r="O344" s="20"/>
      <c r="P344" s="14">
        <v>7.0</v>
      </c>
      <c r="Q344" s="14">
        <v>2.0</v>
      </c>
    </row>
    <row r="345">
      <c r="A345" s="10">
        <v>343.0</v>
      </c>
      <c r="B345" s="19" t="s">
        <v>254</v>
      </c>
      <c r="C345" s="14">
        <v>27.0</v>
      </c>
      <c r="D345" s="14">
        <v>11.0</v>
      </c>
      <c r="E345" s="14">
        <v>16.0</v>
      </c>
      <c r="F345" s="14">
        <v>0.407</v>
      </c>
      <c r="G345" s="14">
        <v>-7.15</v>
      </c>
      <c r="H345" s="14">
        <v>-1.75</v>
      </c>
      <c r="I345" s="20"/>
      <c r="J345" s="14">
        <v>4.0</v>
      </c>
      <c r="K345" s="14">
        <v>13.0</v>
      </c>
      <c r="L345" s="20"/>
      <c r="M345" s="14">
        <v>6.0</v>
      </c>
      <c r="N345" s="14">
        <v>5.0</v>
      </c>
      <c r="O345" s="20"/>
      <c r="P345" s="14">
        <v>4.0</v>
      </c>
      <c r="Q345" s="14">
        <v>9.0</v>
      </c>
    </row>
    <row r="346">
      <c r="A346" s="10">
        <v>344.0</v>
      </c>
      <c r="B346" s="19" t="s">
        <v>356</v>
      </c>
      <c r="C346" s="14">
        <v>22.0</v>
      </c>
      <c r="D346" s="14">
        <v>7.0</v>
      </c>
      <c r="E346" s="14">
        <v>15.0</v>
      </c>
      <c r="F346" s="14">
        <v>0.318</v>
      </c>
      <c r="G346" s="14">
        <v>-12.61</v>
      </c>
      <c r="H346" s="14">
        <v>-4.75</v>
      </c>
      <c r="I346" s="20"/>
      <c r="J346" s="14">
        <v>5.0</v>
      </c>
      <c r="K346" s="14">
        <v>9.0</v>
      </c>
      <c r="L346" s="20"/>
      <c r="M346" s="14">
        <v>2.0</v>
      </c>
      <c r="N346" s="14">
        <v>5.0</v>
      </c>
      <c r="O346" s="20"/>
      <c r="P346" s="14">
        <v>4.0</v>
      </c>
      <c r="Q346" s="14">
        <v>9.0</v>
      </c>
    </row>
    <row r="347">
      <c r="A347" s="10">
        <v>345.0</v>
      </c>
      <c r="B347" s="19" t="s">
        <v>127</v>
      </c>
      <c r="C347" s="14">
        <v>28.0</v>
      </c>
      <c r="D347" s="14">
        <v>21.0</v>
      </c>
      <c r="E347" s="14">
        <v>7.0</v>
      </c>
      <c r="F347" s="14">
        <v>0.75</v>
      </c>
      <c r="G347" s="14">
        <v>5.6</v>
      </c>
      <c r="H347" s="14">
        <v>0.5</v>
      </c>
      <c r="I347" s="20"/>
      <c r="J347" s="14">
        <v>11.0</v>
      </c>
      <c r="K347" s="14">
        <v>3.0</v>
      </c>
      <c r="L347" s="20"/>
      <c r="M347" s="14">
        <v>11.0</v>
      </c>
      <c r="N347" s="14">
        <v>2.0</v>
      </c>
      <c r="O347" s="20"/>
      <c r="P347" s="14">
        <v>5.0</v>
      </c>
      <c r="Q347" s="14">
        <v>3.0</v>
      </c>
    </row>
    <row r="348">
      <c r="A348" s="10">
        <v>346.0</v>
      </c>
      <c r="B348" s="19" t="s">
        <v>304</v>
      </c>
      <c r="C348" s="14">
        <v>21.0</v>
      </c>
      <c r="D348" s="14">
        <v>5.0</v>
      </c>
      <c r="E348" s="14">
        <v>16.0</v>
      </c>
      <c r="F348" s="14">
        <v>0.238</v>
      </c>
      <c r="G348" s="14">
        <v>-11.33</v>
      </c>
      <c r="H348" s="14">
        <v>-1.03</v>
      </c>
      <c r="I348" s="20"/>
      <c r="J348" s="14">
        <v>4.0</v>
      </c>
      <c r="K348" s="14">
        <v>12.0</v>
      </c>
      <c r="L348" s="20"/>
      <c r="M348" s="14">
        <v>2.0</v>
      </c>
      <c r="N348" s="14">
        <v>9.0</v>
      </c>
      <c r="O348" s="20"/>
      <c r="P348" s="14">
        <v>3.0</v>
      </c>
      <c r="Q348" s="14">
        <v>7.0</v>
      </c>
    </row>
    <row r="349">
      <c r="A349" s="10">
        <v>347.0</v>
      </c>
      <c r="B349" s="19" t="s">
        <v>192</v>
      </c>
      <c r="C349" s="14">
        <v>22.0</v>
      </c>
      <c r="D349" s="14">
        <v>16.0</v>
      </c>
      <c r="E349" s="14">
        <v>6.0</v>
      </c>
      <c r="F349" s="14">
        <v>0.727</v>
      </c>
      <c r="G349" s="14">
        <v>9.32</v>
      </c>
      <c r="H349" s="14">
        <v>6.87</v>
      </c>
      <c r="I349" s="20"/>
      <c r="J349" s="14">
        <v>11.0</v>
      </c>
      <c r="K349" s="14">
        <v>2.0</v>
      </c>
      <c r="L349" s="20"/>
      <c r="M349" s="14">
        <v>10.0</v>
      </c>
      <c r="N349" s="14">
        <v>2.0</v>
      </c>
      <c r="O349" s="20"/>
      <c r="P349" s="14">
        <v>5.0</v>
      </c>
      <c r="Q349" s="14">
        <v>2.0</v>
      </c>
    </row>
    <row r="350">
      <c r="A350" s="10">
        <v>348.0</v>
      </c>
      <c r="B350" s="19" t="s">
        <v>329</v>
      </c>
      <c r="C350" s="14">
        <v>17.0</v>
      </c>
      <c r="D350" s="14">
        <v>7.0</v>
      </c>
      <c r="E350" s="14">
        <v>10.0</v>
      </c>
      <c r="F350" s="14">
        <v>0.412</v>
      </c>
      <c r="G350" s="14">
        <v>-10.99</v>
      </c>
      <c r="H350" s="14">
        <v>-3.75</v>
      </c>
      <c r="I350" s="20"/>
      <c r="J350" s="14">
        <v>4.0</v>
      </c>
      <c r="K350" s="14">
        <v>6.0</v>
      </c>
      <c r="L350" s="20"/>
      <c r="M350" s="14">
        <v>1.0</v>
      </c>
      <c r="N350" s="14">
        <v>3.0</v>
      </c>
      <c r="O350" s="20"/>
      <c r="P350" s="14">
        <v>5.0</v>
      </c>
      <c r="Q350" s="14">
        <v>6.0</v>
      </c>
    </row>
    <row r="351">
      <c r="A351" s="10">
        <v>349.0</v>
      </c>
      <c r="B351" s="19" t="s">
        <v>81</v>
      </c>
      <c r="C351" s="14">
        <v>25.0</v>
      </c>
      <c r="D351" s="14">
        <v>23.0</v>
      </c>
      <c r="E351" s="14">
        <v>2.0</v>
      </c>
      <c r="F351" s="14">
        <v>0.92</v>
      </c>
      <c r="G351" s="14">
        <v>4.94</v>
      </c>
      <c r="H351" s="14">
        <v>-6.9</v>
      </c>
      <c r="I351" s="20"/>
      <c r="J351" s="14">
        <v>17.0</v>
      </c>
      <c r="K351" s="14">
        <v>1.0</v>
      </c>
      <c r="L351" s="20"/>
      <c r="M351" s="14">
        <v>11.0</v>
      </c>
      <c r="N351" s="14">
        <v>1.0</v>
      </c>
      <c r="O351" s="20"/>
      <c r="P351" s="14">
        <v>10.0</v>
      </c>
      <c r="Q351" s="14">
        <v>0.0</v>
      </c>
    </row>
    <row r="352">
      <c r="A352" s="10">
        <v>350.0</v>
      </c>
      <c r="B352" s="19" t="s">
        <v>164</v>
      </c>
      <c r="C352" s="14">
        <v>31.0</v>
      </c>
      <c r="D352" s="14">
        <v>18.0</v>
      </c>
      <c r="E352" s="14">
        <v>13.0</v>
      </c>
      <c r="F352" s="14">
        <v>0.581</v>
      </c>
      <c r="G352" s="14">
        <v>17.26</v>
      </c>
      <c r="H352" s="14">
        <v>11.97</v>
      </c>
      <c r="I352" s="20"/>
      <c r="J352" s="14">
        <v>10.0</v>
      </c>
      <c r="K352" s="14">
        <v>10.0</v>
      </c>
      <c r="L352" s="20"/>
      <c r="M352" s="14">
        <v>11.0</v>
      </c>
      <c r="N352" s="14">
        <v>5.0</v>
      </c>
      <c r="O352" s="20"/>
      <c r="P352" s="14">
        <v>5.0</v>
      </c>
      <c r="Q352" s="14">
        <v>6.0</v>
      </c>
    </row>
    <row r="353">
      <c r="A353" s="10">
        <v>351.0</v>
      </c>
      <c r="B353" s="19" t="s">
        <v>69</v>
      </c>
      <c r="C353" s="14">
        <v>24.0</v>
      </c>
      <c r="D353" s="14">
        <v>15.0</v>
      </c>
      <c r="E353" s="14">
        <v>9.0</v>
      </c>
      <c r="F353" s="14">
        <v>0.625</v>
      </c>
      <c r="G353" s="14">
        <v>2.06</v>
      </c>
      <c r="H353" s="14">
        <v>0.06</v>
      </c>
      <c r="I353" s="20"/>
      <c r="J353" s="14">
        <v>12.0</v>
      </c>
      <c r="K353" s="14">
        <v>5.0</v>
      </c>
      <c r="L353" s="20"/>
      <c r="M353" s="14">
        <v>9.0</v>
      </c>
      <c r="N353" s="14">
        <v>3.0</v>
      </c>
      <c r="O353" s="20"/>
      <c r="P353" s="14">
        <v>6.0</v>
      </c>
      <c r="Q353" s="14">
        <v>4.0</v>
      </c>
    </row>
    <row r="354">
      <c r="A354" s="10">
        <v>352.0</v>
      </c>
      <c r="B354" s="19" t="s">
        <v>39</v>
      </c>
      <c r="C354" s="14">
        <v>24.0</v>
      </c>
      <c r="D354" s="14">
        <v>18.0</v>
      </c>
      <c r="E354" s="14">
        <v>6.0</v>
      </c>
      <c r="F354" s="14">
        <v>0.75</v>
      </c>
      <c r="G354" s="14">
        <v>7.05</v>
      </c>
      <c r="H354" s="14">
        <v>-7.5</v>
      </c>
      <c r="I354" s="20"/>
      <c r="J354" s="14">
        <v>16.0</v>
      </c>
      <c r="K354" s="14">
        <v>4.0</v>
      </c>
      <c r="L354" s="20"/>
      <c r="M354" s="14">
        <v>9.0</v>
      </c>
      <c r="N354" s="14">
        <v>4.0</v>
      </c>
      <c r="O354" s="20"/>
      <c r="P354" s="14">
        <v>9.0</v>
      </c>
      <c r="Q354" s="14">
        <v>2.0</v>
      </c>
    </row>
    <row r="355">
      <c r="A355" s="10">
        <v>353.0</v>
      </c>
      <c r="B355" s="19" t="s">
        <v>182</v>
      </c>
      <c r="C355" s="14">
        <v>25.0</v>
      </c>
      <c r="D355" s="14">
        <v>14.0</v>
      </c>
      <c r="E355" s="14">
        <v>11.0</v>
      </c>
      <c r="F355" s="14">
        <v>0.56</v>
      </c>
      <c r="G355" s="14">
        <v>-1.18</v>
      </c>
      <c r="H355" s="14">
        <v>-2.26</v>
      </c>
      <c r="I355" s="20"/>
      <c r="J355" s="14">
        <v>5.0</v>
      </c>
      <c r="K355" s="14">
        <v>9.0</v>
      </c>
      <c r="L355" s="20"/>
      <c r="M355" s="14">
        <v>7.0</v>
      </c>
      <c r="N355" s="14">
        <v>5.0</v>
      </c>
      <c r="O355" s="20"/>
      <c r="P355" s="14">
        <v>4.0</v>
      </c>
      <c r="Q355" s="14">
        <v>5.0</v>
      </c>
    </row>
    <row r="356">
      <c r="A356" s="10">
        <v>354.0</v>
      </c>
      <c r="B356" s="19" t="s">
        <v>163</v>
      </c>
      <c r="C356" s="14">
        <v>21.0</v>
      </c>
      <c r="D356" s="14">
        <v>13.0</v>
      </c>
      <c r="E356" s="14">
        <v>8.0</v>
      </c>
      <c r="F356" s="14">
        <v>0.619</v>
      </c>
      <c r="G356" s="14">
        <v>11.29</v>
      </c>
      <c r="H356" s="14">
        <v>6.67</v>
      </c>
      <c r="I356" s="20"/>
      <c r="J356" s="14">
        <v>6.0</v>
      </c>
      <c r="K356" s="14">
        <v>7.0</v>
      </c>
      <c r="L356" s="20"/>
      <c r="M356" s="14">
        <v>11.0</v>
      </c>
      <c r="N356" s="14">
        <v>2.0</v>
      </c>
      <c r="O356" s="20"/>
      <c r="P356" s="14">
        <v>2.0</v>
      </c>
      <c r="Q356" s="14">
        <v>5.0</v>
      </c>
    </row>
    <row r="357">
      <c r="A357" s="10">
        <v>355.0</v>
      </c>
      <c r="B357" s="19" t="s">
        <v>424</v>
      </c>
      <c r="C357" s="14">
        <v>0.0</v>
      </c>
      <c r="D357" s="14">
        <v>0.0</v>
      </c>
      <c r="E357" s="14">
        <v>0.0</v>
      </c>
      <c r="F357" s="20"/>
      <c r="G357" s="20"/>
      <c r="H357" s="20"/>
      <c r="I357" s="20"/>
      <c r="J357" s="14">
        <v>0.0</v>
      </c>
      <c r="K357" s="14">
        <v>0.0</v>
      </c>
      <c r="L357" s="20"/>
      <c r="M357" s="14">
        <v>0.0</v>
      </c>
      <c r="N357" s="14">
        <v>0.0</v>
      </c>
      <c r="O357" s="20"/>
      <c r="P357" s="14">
        <v>0.0</v>
      </c>
      <c r="Q357" s="14">
        <v>0.0</v>
      </c>
    </row>
    <row r="358">
      <c r="A358" s="10">
        <v>356.0</v>
      </c>
      <c r="B358" s="19" t="s">
        <v>269</v>
      </c>
      <c r="C358" s="14">
        <v>27.0</v>
      </c>
      <c r="D358" s="14">
        <v>15.0</v>
      </c>
      <c r="E358" s="14">
        <v>12.0</v>
      </c>
      <c r="F358" s="14">
        <v>0.556</v>
      </c>
      <c r="G358" s="14">
        <v>-9.63</v>
      </c>
      <c r="H358" s="14">
        <v>-8.02</v>
      </c>
      <c r="I358" s="20"/>
      <c r="J358" s="14">
        <v>9.0</v>
      </c>
      <c r="K358" s="14">
        <v>11.0</v>
      </c>
      <c r="L358" s="20"/>
      <c r="M358" s="14">
        <v>10.0</v>
      </c>
      <c r="N358" s="14">
        <v>5.0</v>
      </c>
      <c r="O358" s="20"/>
      <c r="P358" s="14">
        <v>5.0</v>
      </c>
      <c r="Q358" s="14">
        <v>7.0</v>
      </c>
    </row>
  </sheetData>
  <mergeCells count="5">
    <mergeCell ref="A1:B1"/>
    <mergeCell ref="C1:H1"/>
    <mergeCell ref="J1:K1"/>
    <mergeCell ref="M1:N1"/>
    <mergeCell ref="P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2" width="19.43"/>
    <col customWidth="1" min="3" max="4" width="4.57"/>
    <col customWidth="1" min="5" max="5" width="4.0"/>
    <col customWidth="1" min="6" max="6" width="5.71"/>
    <col customWidth="1" min="7" max="7" width="3.57"/>
    <col customWidth="1" min="8" max="8" width="5.0"/>
    <col customWidth="1" min="9" max="9" width="3.86"/>
    <col customWidth="1" min="10" max="10" width="5.29"/>
    <col customWidth="1" min="11" max="11" width="4.14"/>
    <col customWidth="1" min="12" max="12" width="5.71"/>
    <col customWidth="1" min="13" max="13" width="5.14"/>
    <col customWidth="1" min="14" max="14" width="5.86"/>
    <col customWidth="1" min="15" max="15" width="10.29"/>
    <col customWidth="1" min="16" max="16" width="9.71"/>
    <col customWidth="1" min="17" max="17" width="4.14"/>
    <col customWidth="1" min="18" max="18" width="3.57"/>
    <col customWidth="1" min="19" max="19" width="5.0"/>
    <col customWidth="1" min="20" max="22" width="8.86"/>
    <col customWidth="1" min="23" max="24" width="5.86"/>
    <col customWidth="1" min="25" max="25" width="14.86"/>
    <col customWidth="1" min="26" max="28" width="8.86"/>
    <col customWidth="1" min="29" max="29" width="21.43"/>
    <col customWidth="1" min="30" max="31" width="11.43"/>
    <col customWidth="1" min="32" max="32" width="11.57"/>
    <col customWidth="1" min="33" max="33" width="26.57"/>
    <col customWidth="1" min="34" max="36" width="8.86"/>
    <col customWidth="1" min="37" max="39" width="11.57"/>
  </cols>
  <sheetData>
    <row r="1">
      <c r="A1" s="2" t="s">
        <v>425</v>
      </c>
      <c r="B1" s="2" t="s">
        <v>401</v>
      </c>
      <c r="C1" s="2" t="s">
        <v>378</v>
      </c>
      <c r="D1" s="2" t="s">
        <v>379</v>
      </c>
      <c r="E1" s="2" t="s">
        <v>383</v>
      </c>
      <c r="F1" s="2" t="s">
        <v>385</v>
      </c>
      <c r="G1" s="2" t="s">
        <v>388</v>
      </c>
      <c r="H1" s="2" t="s">
        <v>389</v>
      </c>
      <c r="I1" s="2" t="s">
        <v>390</v>
      </c>
      <c r="J1" s="2" t="s">
        <v>391</v>
      </c>
      <c r="K1" s="2" t="s">
        <v>426</v>
      </c>
      <c r="L1" s="2" t="s">
        <v>12</v>
      </c>
      <c r="M1" s="2" t="s">
        <v>14</v>
      </c>
      <c r="N1" s="2" t="s">
        <v>397</v>
      </c>
      <c r="O1" s="2" t="s">
        <v>399</v>
      </c>
      <c r="P1" s="2" t="s">
        <v>427</v>
      </c>
      <c r="Q1" s="2" t="s">
        <v>428</v>
      </c>
      <c r="R1" s="2" t="s">
        <v>386</v>
      </c>
      <c r="S1" s="2" t="s">
        <v>387</v>
      </c>
      <c r="T1" s="3" t="s">
        <v>392</v>
      </c>
      <c r="U1" s="3" t="s">
        <v>393</v>
      </c>
      <c r="V1" s="3" t="s">
        <v>394</v>
      </c>
      <c r="W1" s="2" t="s">
        <v>3</v>
      </c>
      <c r="X1" s="2" t="s">
        <v>13</v>
      </c>
      <c r="Y1" s="2" t="s">
        <v>15</v>
      </c>
      <c r="Z1" s="3" t="s">
        <v>4</v>
      </c>
      <c r="AA1" s="3" t="s">
        <v>5</v>
      </c>
      <c r="AB1" s="2" t="s">
        <v>6</v>
      </c>
      <c r="AC1" s="2" t="s">
        <v>7</v>
      </c>
      <c r="AD1" s="4" t="s">
        <v>9</v>
      </c>
      <c r="AE1" s="4" t="s">
        <v>10</v>
      </c>
      <c r="AF1" s="4" t="s">
        <v>11</v>
      </c>
      <c r="AG1" s="4" t="s">
        <v>429</v>
      </c>
      <c r="AH1" s="4" t="s">
        <v>430</v>
      </c>
      <c r="AI1" s="4" t="s">
        <v>431</v>
      </c>
      <c r="AJ1" s="4" t="s">
        <v>432</v>
      </c>
      <c r="AK1" s="4" t="s">
        <v>433</v>
      </c>
      <c r="AL1" s="4" t="s">
        <v>434</v>
      </c>
      <c r="AM1" s="4" t="s">
        <v>435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3">
        <f t="shared" ref="L2:O2" si="1">AVERAGE(L3:L128)</f>
        <v>3.111111111</v>
      </c>
      <c r="M2" s="23">
        <f t="shared" si="1"/>
        <v>6.666666667</v>
      </c>
      <c r="N2" s="23">
        <f t="shared" si="1"/>
        <v>12.84126984</v>
      </c>
      <c r="O2" s="23">
        <f t="shared" si="1"/>
        <v>12.84126984</v>
      </c>
      <c r="P2" s="5"/>
      <c r="Q2" s="5"/>
      <c r="R2" s="5"/>
      <c r="S2" s="5"/>
      <c r="T2" s="8"/>
      <c r="U2" s="8"/>
      <c r="V2" s="8"/>
      <c r="W2" s="24">
        <f t="shared" ref="W2:X2" si="2">AVERAGE(W3:W128)</f>
        <v>9.657738095</v>
      </c>
      <c r="X2" s="24">
        <f t="shared" si="2"/>
        <v>25.46130952</v>
      </c>
      <c r="Y2" s="5"/>
      <c r="Z2" s="8">
        <f t="shared" ref="Z2:AB2" si="3">AVERAGE(Z3:Z128)</f>
        <v>-1.074609317</v>
      </c>
      <c r="AA2" s="8">
        <f t="shared" si="3"/>
        <v>-1.167678851</v>
      </c>
      <c r="AB2" s="8">
        <f t="shared" si="3"/>
        <v>-1.947400728</v>
      </c>
      <c r="AC2" s="25">
        <f t="shared" ref="AC2:AC218" si="6">-0.153460837164271+(W2*0.0000485673905969863)+(Z2*-0.411345214421862)+(AA2*-0.275338015174512)+(AB2*-0.129163979779979)</f>
        <v>0.8620840192</v>
      </c>
      <c r="AD2" s="25">
        <f t="shared" ref="AD2:AF2" si="4">AVERAGE(AD3:AD128)</f>
        <v>-1.117595632</v>
      </c>
      <c r="AE2" s="25">
        <f t="shared" si="4"/>
        <v>-1.002775591</v>
      </c>
      <c r="AF2" s="25">
        <f t="shared" si="4"/>
        <v>-1.251474714</v>
      </c>
      <c r="AG2" s="25">
        <f>(-0.101649487697557)+(AD2*(-0.441171947439624))+(AE2*(-0.311549062482329))+(AF2*(-0.13244698215547))+(L2*0.0000673039103004333)+(X2*0.000178316721972542)+(M2*(-0.000329222978637638))+(O2*(-0.000408092536772836))</f>
        <v>0.866884519</v>
      </c>
      <c r="AH2" s="25">
        <f t="shared" ref="AH2:AH218" si="7">AC2*90</f>
        <v>77.58756172</v>
      </c>
      <c r="AI2" s="25">
        <f t="shared" ref="AI2:AI218" si="8">AG2*90</f>
        <v>78.01960671</v>
      </c>
      <c r="AJ2" s="25">
        <f t="shared" ref="AJ2:AJ218" si="9">AH2-AI2</f>
        <v>-0.4320449884</v>
      </c>
      <c r="AK2" s="25"/>
      <c r="AL2" s="25"/>
      <c r="AM2" s="25"/>
    </row>
    <row r="3">
      <c r="A3" s="2" t="s">
        <v>26</v>
      </c>
      <c r="B3" s="2" t="str">
        <f>A4</f>
        <v>UCSB</v>
      </c>
      <c r="C3" s="2">
        <v>81.0</v>
      </c>
      <c r="D3" s="2">
        <v>66.0</v>
      </c>
      <c r="E3" s="2">
        <v>30.0</v>
      </c>
      <c r="F3" s="2">
        <v>57.0</v>
      </c>
      <c r="G3" s="2">
        <v>10.0</v>
      </c>
      <c r="H3" s="2">
        <v>21.0</v>
      </c>
      <c r="I3" s="2">
        <v>11.0</v>
      </c>
      <c r="J3" s="2">
        <v>12.0</v>
      </c>
      <c r="K3" s="2">
        <v>31.0</v>
      </c>
      <c r="L3" s="2">
        <v>0.0</v>
      </c>
      <c r="M3" s="2">
        <v>7.0</v>
      </c>
      <c r="N3" s="2">
        <v>10.0</v>
      </c>
      <c r="O3" s="5">
        <f>N4</f>
        <v>12</v>
      </c>
      <c r="P3" s="7">
        <f>VLOOKUP(B3, Standings!B:E, 4, FALSE)</f>
        <v>0.5</v>
      </c>
      <c r="Q3" s="5">
        <f t="shared" ref="Q3:Q218" si="10">C3-D3</f>
        <v>15</v>
      </c>
      <c r="R3" s="5">
        <f t="shared" ref="R3:S3" si="5">E3-G3</f>
        <v>20</v>
      </c>
      <c r="S3" s="5">
        <f t="shared" si="5"/>
        <v>36</v>
      </c>
      <c r="T3" s="8">
        <f t="shared" ref="T3:T218" si="12">R3/S3</f>
        <v>0.5555555556</v>
      </c>
      <c r="U3" s="8">
        <f t="shared" ref="U3:U218" si="13">G3/H3</f>
        <v>0.4761904762</v>
      </c>
      <c r="V3" s="8">
        <f t="shared" ref="V3:V218" si="14">I3/J3</f>
        <v>0.9166666667</v>
      </c>
      <c r="W3" s="24">
        <f t="shared" ref="W3:W218" si="15">K3*0.275</f>
        <v>8.525</v>
      </c>
      <c r="X3" s="24">
        <f t="shared" ref="X3:X218" si="16">K3-W3</f>
        <v>22.475</v>
      </c>
      <c r="Y3" s="5">
        <f t="shared" ref="Y3:Y218" si="17">O3-M3</f>
        <v>5</v>
      </c>
      <c r="Z3" s="8">
        <f t="shared" ref="Z3:Z218" si="18">(R3*0.081268671)/(S3*-0.038706344)</f>
        <v>-1.166456374</v>
      </c>
      <c r="AA3" s="8">
        <f t="shared" ref="AA3:AA218" si="19">(0.100651685*G3)/(-0.034251785*H3)</f>
        <v>-1.399324847</v>
      </c>
      <c r="AB3" s="8">
        <f t="shared" ref="AB3:AB218" si="20">(0.046374605*I3)/(-0.018178114*J3)</f>
        <v>-2.338529431</v>
      </c>
      <c r="AC3" s="25">
        <f t="shared" si="6"/>
        <v>1.014110541</v>
      </c>
      <c r="AD3" s="25">
        <f>(R4*0.108853716)/(S4*-0.049850344)</f>
        <v>-1.091805064</v>
      </c>
      <c r="AE3" s="25">
        <f>(G4*0.086969074)/(H4*-0.034462491)</f>
        <v>-0.5047172823</v>
      </c>
      <c r="AF3" s="25">
        <f>(I4*0.050073794)/(J4*-0.030543046)</f>
        <v>-1.311559928</v>
      </c>
      <c r="AG3" s="25">
        <f t="shared" ref="AG3:AG218" si="21">(-0.101649487697557)+(AD3*(-0.441171947439624))+(AE3*(-0.311549062482329))+(AF3*(-0.13244698215547))+(L3*0.0000673039103004333)+(X3*0.000178316721972542)+(M3*(-0.000329222978637638))+(Y3*(-0.000408092536772836))</f>
        <v>0.7106432737</v>
      </c>
      <c r="AH3" s="25">
        <f t="shared" si="7"/>
        <v>91.2699487</v>
      </c>
      <c r="AI3" s="25">
        <f t="shared" si="8"/>
        <v>63.95789463</v>
      </c>
      <c r="AJ3" s="25">
        <f t="shared" si="9"/>
        <v>27.31205407</v>
      </c>
      <c r="AK3" s="25">
        <f t="shared" ref="AK3:AK218" si="22">IFS(P3=0, 0, AH3&gt;AI3, (0.5*AJ3)/(1-P3), AH3&lt;AI3, (AJ3*(1-P3))/0.5)</f>
        <v>27.31205407</v>
      </c>
      <c r="AL3" s="25">
        <f>VLOOKUP(A3, Standings!$B:$E, 4, FALSE)</f>
        <v>0.5</v>
      </c>
      <c r="AM3" s="25">
        <f t="shared" ref="AM3:AM218" si="23">P3-AL3</f>
        <v>0</v>
      </c>
    </row>
    <row r="4">
      <c r="A4" s="2" t="s">
        <v>436</v>
      </c>
      <c r="B4" s="2" t="str">
        <f>A3</f>
        <v>Colgate</v>
      </c>
      <c r="C4" s="2">
        <v>66.0</v>
      </c>
      <c r="D4" s="2">
        <v>81.0</v>
      </c>
      <c r="E4" s="2">
        <v>25.0</v>
      </c>
      <c r="F4" s="2">
        <v>62.0</v>
      </c>
      <c r="G4" s="2">
        <v>4.0</v>
      </c>
      <c r="H4" s="2">
        <v>20.0</v>
      </c>
      <c r="I4" s="2">
        <v>12.0</v>
      </c>
      <c r="J4" s="2">
        <v>15.0</v>
      </c>
      <c r="K4" s="2">
        <v>36.0</v>
      </c>
      <c r="L4" s="2">
        <v>2.0</v>
      </c>
      <c r="M4" s="2">
        <v>9.0</v>
      </c>
      <c r="N4" s="2">
        <v>12.0</v>
      </c>
      <c r="O4" s="5">
        <f>N3</f>
        <v>10</v>
      </c>
      <c r="P4" s="7">
        <f>VLOOKUP(B4, Standings!B:E, 4, FALSE)</f>
        <v>0.5</v>
      </c>
      <c r="Q4" s="5">
        <f t="shared" si="10"/>
        <v>-15</v>
      </c>
      <c r="R4" s="5">
        <f t="shared" ref="R4:S4" si="11">E4-G4</f>
        <v>21</v>
      </c>
      <c r="S4" s="5">
        <f t="shared" si="11"/>
        <v>42</v>
      </c>
      <c r="T4" s="8">
        <f t="shared" si="12"/>
        <v>0.5</v>
      </c>
      <c r="U4" s="8">
        <f t="shared" si="13"/>
        <v>0.2</v>
      </c>
      <c r="V4" s="8">
        <f t="shared" si="14"/>
        <v>0.8</v>
      </c>
      <c r="W4" s="24">
        <f t="shared" si="15"/>
        <v>9.9</v>
      </c>
      <c r="X4" s="24">
        <f t="shared" si="16"/>
        <v>26.1</v>
      </c>
      <c r="Y4" s="5">
        <f t="shared" si="17"/>
        <v>1</v>
      </c>
      <c r="Z4" s="8">
        <f t="shared" si="18"/>
        <v>-1.049810736</v>
      </c>
      <c r="AA4" s="8">
        <f t="shared" si="19"/>
        <v>-0.5877164358</v>
      </c>
      <c r="AB4" s="8">
        <f t="shared" si="20"/>
        <v>-2.040898412</v>
      </c>
      <c r="AC4" s="25">
        <f t="shared" si="6"/>
        <v>0.7042858407</v>
      </c>
      <c r="AD4" s="25">
        <f>(R3*0.108853716)/(S3*-0.049850344)</f>
        <v>-1.213116737</v>
      </c>
      <c r="AE4" s="25">
        <f>(G3*0.086969074)/(H3*-0.034462491)</f>
        <v>-1.201707815</v>
      </c>
      <c r="AF4" s="25">
        <f>(I3*0.050073794)/(J3*-0.030543046)</f>
        <v>-1.502829084</v>
      </c>
      <c r="AG4" s="25">
        <f t="shared" si="21"/>
        <v>1.008397281</v>
      </c>
      <c r="AH4" s="25">
        <f t="shared" si="7"/>
        <v>63.38572566</v>
      </c>
      <c r="AI4" s="25">
        <f t="shared" si="8"/>
        <v>90.75575526</v>
      </c>
      <c r="AJ4" s="25">
        <f t="shared" si="9"/>
        <v>-27.3700296</v>
      </c>
      <c r="AK4" s="25">
        <f t="shared" si="22"/>
        <v>-27.3700296</v>
      </c>
      <c r="AL4" s="25">
        <f>VLOOKUP(A4, Standings!$B:$E, 4, FALSE)</f>
        <v>0.5</v>
      </c>
      <c r="AM4" s="25">
        <f t="shared" si="23"/>
        <v>0</v>
      </c>
    </row>
    <row r="5">
      <c r="A5" s="2" t="s">
        <v>24</v>
      </c>
      <c r="B5" s="2" t="str">
        <f>A6</f>
        <v>Loyola</v>
      </c>
      <c r="C5" s="2">
        <v>70.0</v>
      </c>
      <c r="D5" s="2">
        <v>76.0</v>
      </c>
      <c r="E5" s="2">
        <v>27.0</v>
      </c>
      <c r="F5" s="2">
        <v>64.0</v>
      </c>
      <c r="G5" s="2">
        <v>8.0</v>
      </c>
      <c r="H5" s="2">
        <v>23.0</v>
      </c>
      <c r="I5" s="2">
        <v>8.0</v>
      </c>
      <c r="J5" s="2">
        <v>13.0</v>
      </c>
      <c r="K5" s="2">
        <v>42.0</v>
      </c>
      <c r="L5" s="2">
        <v>1.0</v>
      </c>
      <c r="M5" s="2">
        <v>5.0</v>
      </c>
      <c r="N5" s="2">
        <v>13.0</v>
      </c>
      <c r="O5" s="5">
        <f>N6</f>
        <v>8</v>
      </c>
      <c r="P5" s="7">
        <f>VLOOKUP(B5, Standings!B:E, 4, FALSE)</f>
        <v>0.6666666667</v>
      </c>
      <c r="Q5" s="5">
        <f t="shared" si="10"/>
        <v>-6</v>
      </c>
      <c r="R5" s="5">
        <f t="shared" ref="R5:S5" si="24">E5-G5</f>
        <v>19</v>
      </c>
      <c r="S5" s="5">
        <f t="shared" si="24"/>
        <v>41</v>
      </c>
      <c r="T5" s="8">
        <f t="shared" si="12"/>
        <v>0.4634146341</v>
      </c>
      <c r="U5" s="8">
        <f t="shared" si="13"/>
        <v>0.347826087</v>
      </c>
      <c r="V5" s="8">
        <f t="shared" si="14"/>
        <v>0.6153846154</v>
      </c>
      <c r="W5" s="24">
        <f t="shared" si="15"/>
        <v>11.55</v>
      </c>
      <c r="X5" s="24">
        <f t="shared" si="16"/>
        <v>30.45</v>
      </c>
      <c r="Y5" s="5">
        <f t="shared" si="17"/>
        <v>3</v>
      </c>
      <c r="Z5" s="8">
        <f t="shared" si="18"/>
        <v>-0.9729953167</v>
      </c>
      <c r="AA5" s="8">
        <f t="shared" si="19"/>
        <v>-1.022115541</v>
      </c>
      <c r="AB5" s="8">
        <f t="shared" si="20"/>
        <v>-1.569921856</v>
      </c>
      <c r="AC5" s="25">
        <f t="shared" si="6"/>
        <v>0.7315417024</v>
      </c>
      <c r="AD5" s="25">
        <f>(R6*0.108853716)/(S6*-0.049850344)</f>
        <v>-0.963357409</v>
      </c>
      <c r="AE5" s="25">
        <f>(G6*0.086969074)/(H6*-0.034462491)</f>
        <v>-0.9463449044</v>
      </c>
      <c r="AF5" s="25">
        <f>(I6*0.050073794)/(J6*-0.030543046)</f>
        <v>-1.245981931</v>
      </c>
      <c r="AG5" s="25">
        <f t="shared" si="21"/>
        <v>0.7858428465</v>
      </c>
      <c r="AH5" s="25">
        <f t="shared" si="7"/>
        <v>65.83875322</v>
      </c>
      <c r="AI5" s="25">
        <f t="shared" si="8"/>
        <v>70.72585618</v>
      </c>
      <c r="AJ5" s="25">
        <f t="shared" si="9"/>
        <v>-4.887102967</v>
      </c>
      <c r="AK5" s="25">
        <f t="shared" si="22"/>
        <v>-3.258068644</v>
      </c>
      <c r="AL5" s="25">
        <f>VLOOKUP(A5, Standings!$B:$E, 4, FALSE)</f>
        <v>0.8333333333</v>
      </c>
      <c r="AM5" s="25">
        <f t="shared" si="23"/>
        <v>-0.1666666667</v>
      </c>
    </row>
    <row r="6">
      <c r="A6" s="2" t="s">
        <v>437</v>
      </c>
      <c r="B6" s="2" t="str">
        <f>A5</f>
        <v>Houston</v>
      </c>
      <c r="C6" s="2">
        <v>76.0</v>
      </c>
      <c r="D6" s="2">
        <v>70.0</v>
      </c>
      <c r="E6" s="2">
        <v>24.0</v>
      </c>
      <c r="F6" s="2">
        <v>58.0</v>
      </c>
      <c r="G6" s="2">
        <v>9.0</v>
      </c>
      <c r="H6" s="2">
        <v>24.0</v>
      </c>
      <c r="I6" s="2">
        <v>19.0</v>
      </c>
      <c r="J6" s="2">
        <v>25.0</v>
      </c>
      <c r="K6" s="2">
        <v>35.0</v>
      </c>
      <c r="L6" s="2">
        <v>1.0</v>
      </c>
      <c r="M6" s="2">
        <v>5.0</v>
      </c>
      <c r="N6" s="2">
        <v>8.0</v>
      </c>
      <c r="O6" s="5">
        <f>N5</f>
        <v>13</v>
      </c>
      <c r="P6" s="7">
        <f>VLOOKUP(B6, Standings!B:E, 4, FALSE)</f>
        <v>0.8333333333</v>
      </c>
      <c r="Q6" s="5">
        <f t="shared" si="10"/>
        <v>6</v>
      </c>
      <c r="R6" s="5">
        <f t="shared" ref="R6:S6" si="25">E6-G6</f>
        <v>15</v>
      </c>
      <c r="S6" s="5">
        <f t="shared" si="25"/>
        <v>34</v>
      </c>
      <c r="T6" s="8">
        <f t="shared" si="12"/>
        <v>0.4411764706</v>
      </c>
      <c r="U6" s="8">
        <f t="shared" si="13"/>
        <v>0.375</v>
      </c>
      <c r="V6" s="8">
        <f t="shared" si="14"/>
        <v>0.76</v>
      </c>
      <c r="W6" s="24">
        <f t="shared" si="15"/>
        <v>9.625</v>
      </c>
      <c r="X6" s="24">
        <f t="shared" si="16"/>
        <v>25.375</v>
      </c>
      <c r="Y6" s="5">
        <f t="shared" si="17"/>
        <v>8</v>
      </c>
      <c r="Z6" s="8">
        <f t="shared" si="18"/>
        <v>-0.926303591</v>
      </c>
      <c r="AA6" s="8">
        <f t="shared" si="19"/>
        <v>-1.101968317</v>
      </c>
      <c r="AB6" s="8">
        <f t="shared" si="20"/>
        <v>-1.938853492</v>
      </c>
      <c r="AC6" s="25">
        <f t="shared" si="6"/>
        <v>0.7818809756</v>
      </c>
      <c r="AD6" s="25">
        <f>(R5*0.108853716)/(S5*-0.049850344)</f>
        <v>-1.011916888</v>
      </c>
      <c r="AE6" s="25">
        <f>(G5*0.086969074)/(H5*-0.034462491)</f>
        <v>-0.8777691867</v>
      </c>
      <c r="AF6" s="25">
        <f>(I5*0.050073794)/(J5*-0.030543046)</f>
        <v>-1.008892252</v>
      </c>
      <c r="AG6" s="25">
        <f t="shared" si="21"/>
        <v>0.7515539933</v>
      </c>
      <c r="AH6" s="25">
        <f t="shared" si="7"/>
        <v>70.36928781</v>
      </c>
      <c r="AI6" s="25">
        <f t="shared" si="8"/>
        <v>67.6398594</v>
      </c>
      <c r="AJ6" s="25">
        <f t="shared" si="9"/>
        <v>2.729428407</v>
      </c>
      <c r="AK6" s="25">
        <f t="shared" si="22"/>
        <v>8.188285222</v>
      </c>
      <c r="AL6" s="25">
        <f>VLOOKUP(A6, Standings!$B:$E, 4, FALSE)</f>
        <v>0.6666666667</v>
      </c>
      <c r="AM6" s="25">
        <f t="shared" si="23"/>
        <v>0.1666666667</v>
      </c>
    </row>
    <row r="7">
      <c r="A7" s="2" t="s">
        <v>438</v>
      </c>
      <c r="B7" s="2" t="str">
        <f>A8</f>
        <v>Weber St.</v>
      </c>
      <c r="C7" s="2">
        <v>72.0</v>
      </c>
      <c r="D7" s="2">
        <v>83.0</v>
      </c>
      <c r="E7" s="2">
        <v>29.0</v>
      </c>
      <c r="F7" s="2">
        <v>67.0</v>
      </c>
      <c r="G7" s="2">
        <v>6.0</v>
      </c>
      <c r="H7" s="2">
        <v>22.0</v>
      </c>
      <c r="I7" s="2">
        <v>8.0</v>
      </c>
      <c r="J7" s="2">
        <v>15.0</v>
      </c>
      <c r="K7" s="2">
        <v>43.0</v>
      </c>
      <c r="L7" s="2">
        <v>4.0</v>
      </c>
      <c r="M7" s="2">
        <v>1.0</v>
      </c>
      <c r="N7" s="2">
        <v>16.0</v>
      </c>
      <c r="O7" s="5">
        <f>N8</f>
        <v>7</v>
      </c>
      <c r="P7" s="7">
        <f>VLOOKUP(B7, Standings!B:E, 4, FALSE)</f>
        <v>0.4166666667</v>
      </c>
      <c r="Q7" s="5">
        <f t="shared" si="10"/>
        <v>-11</v>
      </c>
      <c r="R7" s="5">
        <f t="shared" ref="R7:S7" si="26">E7-G7</f>
        <v>23</v>
      </c>
      <c r="S7" s="5">
        <f t="shared" si="26"/>
        <v>45</v>
      </c>
      <c r="T7" s="8">
        <f t="shared" si="12"/>
        <v>0.5111111111</v>
      </c>
      <c r="U7" s="8">
        <f t="shared" si="13"/>
        <v>0.2727272727</v>
      </c>
      <c r="V7" s="8">
        <f t="shared" si="14"/>
        <v>0.5333333333</v>
      </c>
      <c r="W7" s="24">
        <f t="shared" si="15"/>
        <v>11.825</v>
      </c>
      <c r="X7" s="24">
        <f t="shared" si="16"/>
        <v>31.175</v>
      </c>
      <c r="Y7" s="5">
        <f t="shared" si="17"/>
        <v>6</v>
      </c>
      <c r="Z7" s="8">
        <f t="shared" si="18"/>
        <v>-1.073139864</v>
      </c>
      <c r="AA7" s="8">
        <f t="shared" si="19"/>
        <v>-0.8014315034</v>
      </c>
      <c r="AB7" s="8">
        <f t="shared" si="20"/>
        <v>-1.360598941</v>
      </c>
      <c r="AC7" s="25">
        <f t="shared" si="6"/>
        <v>0.6849493533</v>
      </c>
      <c r="AD7" s="25">
        <f>(R8*0.108853716)/(S8*-0.049850344)</f>
        <v>-1.1140868</v>
      </c>
      <c r="AE7" s="25">
        <f>(G8*0.086969074)/(H8*-0.034462491)</f>
        <v>-0.6729563764</v>
      </c>
      <c r="AF7" s="25">
        <f>(I8*0.050073794)/(J8*-0.030543046)</f>
        <v>-1.324171081</v>
      </c>
      <c r="AG7" s="25">
        <f t="shared" si="21"/>
        <v>0.7779462082</v>
      </c>
      <c r="AH7" s="25">
        <f t="shared" si="7"/>
        <v>61.64544179</v>
      </c>
      <c r="AI7" s="25">
        <f t="shared" si="8"/>
        <v>70.01515874</v>
      </c>
      <c r="AJ7" s="25">
        <f t="shared" si="9"/>
        <v>-8.369716945</v>
      </c>
      <c r="AK7" s="25">
        <f t="shared" si="22"/>
        <v>-9.764669769</v>
      </c>
      <c r="AL7" s="25">
        <f>VLOOKUP(A7, Standings!$B:$E, 4, FALSE)</f>
        <v>0.4166666667</v>
      </c>
      <c r="AM7" s="25">
        <f t="shared" si="23"/>
        <v>0</v>
      </c>
    </row>
    <row r="8">
      <c r="A8" s="2" t="s">
        <v>439</v>
      </c>
      <c r="B8" s="2" t="str">
        <f>A7</f>
        <v>Wright St.</v>
      </c>
      <c r="C8" s="2">
        <v>83.0</v>
      </c>
      <c r="D8" s="2">
        <v>72.0</v>
      </c>
      <c r="E8" s="2">
        <v>29.0</v>
      </c>
      <c r="F8" s="2">
        <v>64.0</v>
      </c>
      <c r="G8" s="2">
        <v>4.0</v>
      </c>
      <c r="H8" s="2">
        <v>15.0</v>
      </c>
      <c r="I8" s="2">
        <v>21.0</v>
      </c>
      <c r="J8" s="2">
        <v>26.0</v>
      </c>
      <c r="K8" s="2">
        <v>38.0</v>
      </c>
      <c r="L8" s="2">
        <v>3.0</v>
      </c>
      <c r="M8" s="2">
        <v>4.0</v>
      </c>
      <c r="N8" s="2">
        <v>7.0</v>
      </c>
      <c r="O8" s="5">
        <f>N7</f>
        <v>16</v>
      </c>
      <c r="P8" s="7">
        <f>VLOOKUP(B8, Standings!B:E, 4, FALSE)</f>
        <v>0.4166666667</v>
      </c>
      <c r="Q8" s="5">
        <f t="shared" si="10"/>
        <v>11</v>
      </c>
      <c r="R8" s="5">
        <f t="shared" ref="R8:S8" si="27">E8-G8</f>
        <v>25</v>
      </c>
      <c r="S8" s="5">
        <f t="shared" si="27"/>
        <v>49</v>
      </c>
      <c r="T8" s="8">
        <f t="shared" si="12"/>
        <v>0.5102040816</v>
      </c>
      <c r="U8" s="8">
        <f t="shared" si="13"/>
        <v>0.2666666667</v>
      </c>
      <c r="V8" s="8">
        <f t="shared" si="14"/>
        <v>0.8076923077</v>
      </c>
      <c r="W8" s="24">
        <f t="shared" si="15"/>
        <v>10.45</v>
      </c>
      <c r="X8" s="24">
        <f t="shared" si="16"/>
        <v>27.55</v>
      </c>
      <c r="Y8" s="5">
        <f t="shared" si="17"/>
        <v>12</v>
      </c>
      <c r="Z8" s="8">
        <f t="shared" si="18"/>
        <v>-1.071235445</v>
      </c>
      <c r="AA8" s="8">
        <f t="shared" si="19"/>
        <v>-0.7836219144</v>
      </c>
      <c r="AB8" s="8">
        <f t="shared" si="20"/>
        <v>-2.060522435</v>
      </c>
      <c r="AC8" s="25">
        <f t="shared" si="6"/>
        <v>0.7696004468</v>
      </c>
      <c r="AD8" s="25">
        <f>(R7*0.108853716)/(S7*-0.049850344)</f>
        <v>-1.116067398</v>
      </c>
      <c r="AE8" s="25">
        <f>(G7*0.086969074)/(H7*-0.034462491)</f>
        <v>-0.6882508395</v>
      </c>
      <c r="AF8" s="25">
        <f>(I7*0.050073794)/(J7*-0.030543046)</f>
        <v>-0.8743732851</v>
      </c>
      <c r="AG8" s="25">
        <f t="shared" si="21"/>
        <v>0.7198606817</v>
      </c>
      <c r="AH8" s="25">
        <f t="shared" si="7"/>
        <v>69.26404021</v>
      </c>
      <c r="AI8" s="25">
        <f t="shared" si="8"/>
        <v>64.78746135</v>
      </c>
      <c r="AJ8" s="25">
        <f t="shared" si="9"/>
        <v>4.476578861</v>
      </c>
      <c r="AK8" s="25">
        <f t="shared" si="22"/>
        <v>3.837067595</v>
      </c>
      <c r="AL8" s="25">
        <f>VLOOKUP(A8, Standings!$B:$E, 4, FALSE)</f>
        <v>0.4166666667</v>
      </c>
      <c r="AM8" s="25">
        <f t="shared" si="23"/>
        <v>0</v>
      </c>
    </row>
    <row r="9">
      <c r="A9" s="2" t="s">
        <v>53</v>
      </c>
      <c r="B9" s="2" t="str">
        <f>A10</f>
        <v>Michigan</v>
      </c>
      <c r="C9" s="2">
        <v>74.0</v>
      </c>
      <c r="D9" s="2">
        <v>64.0</v>
      </c>
      <c r="E9" s="2">
        <v>29.0</v>
      </c>
      <c r="F9" s="2">
        <v>59.0</v>
      </c>
      <c r="G9" s="2">
        <v>8.0</v>
      </c>
      <c r="H9" s="2">
        <v>19.0</v>
      </c>
      <c r="I9" s="2">
        <v>8.0</v>
      </c>
      <c r="J9" s="2">
        <v>11.0</v>
      </c>
      <c r="K9" s="2">
        <v>34.0</v>
      </c>
      <c r="L9" s="2">
        <v>2.0</v>
      </c>
      <c r="M9" s="2">
        <v>6.0</v>
      </c>
      <c r="N9" s="2">
        <v>12.0</v>
      </c>
      <c r="O9" s="5">
        <f>N10</f>
        <v>13</v>
      </c>
      <c r="P9" s="7">
        <f>VLOOKUP(B9, Standings!B:E, 4, FALSE)</f>
        <v>0.8333333333</v>
      </c>
      <c r="Q9" s="5">
        <f t="shared" si="10"/>
        <v>10</v>
      </c>
      <c r="R9" s="5">
        <f t="shared" ref="R9:S9" si="28">E9-G9</f>
        <v>21</v>
      </c>
      <c r="S9" s="5">
        <f t="shared" si="28"/>
        <v>40</v>
      </c>
      <c r="T9" s="8">
        <f t="shared" si="12"/>
        <v>0.525</v>
      </c>
      <c r="U9" s="8">
        <f t="shared" si="13"/>
        <v>0.4210526316</v>
      </c>
      <c r="V9" s="8">
        <f t="shared" si="14"/>
        <v>0.7272727273</v>
      </c>
      <c r="W9" s="24">
        <f t="shared" si="15"/>
        <v>9.35</v>
      </c>
      <c r="X9" s="24">
        <f t="shared" si="16"/>
        <v>24.65</v>
      </c>
      <c r="Y9" s="5">
        <f t="shared" si="17"/>
        <v>7</v>
      </c>
      <c r="Z9" s="8">
        <f t="shared" si="18"/>
        <v>-1.102301273</v>
      </c>
      <c r="AA9" s="8">
        <f t="shared" si="19"/>
        <v>-1.23729776</v>
      </c>
      <c r="AB9" s="8">
        <f t="shared" si="20"/>
        <v>-1.855362193</v>
      </c>
      <c r="AC9" s="25">
        <f t="shared" si="6"/>
        <v>0.8807406956</v>
      </c>
      <c r="AD9" s="25">
        <f>(R10*0.108853716)/(S10*-0.049850344)</f>
        <v>-1.206731912</v>
      </c>
      <c r="AE9" s="25">
        <f>(G10*0.086969074)/(H10*-0.034462491)</f>
        <v>-0.3441254198</v>
      </c>
      <c r="AF9" s="25">
        <f>(I10*0.050073794)/(J10*-0.030543046)</f>
        <v>-1.420856588</v>
      </c>
      <c r="AG9" s="25">
        <f t="shared" si="21"/>
        <v>0.7258250286</v>
      </c>
      <c r="AH9" s="25">
        <f t="shared" si="7"/>
        <v>79.26666261</v>
      </c>
      <c r="AI9" s="25">
        <f t="shared" si="8"/>
        <v>65.32425257</v>
      </c>
      <c r="AJ9" s="25">
        <f t="shared" si="9"/>
        <v>13.94241003</v>
      </c>
      <c r="AK9" s="25">
        <f t="shared" si="22"/>
        <v>41.8272301</v>
      </c>
      <c r="AL9" s="25">
        <f>VLOOKUP(A9, Standings!$B:$E, 4, FALSE)</f>
        <v>0.6666666667</v>
      </c>
      <c r="AM9" s="25">
        <f t="shared" si="23"/>
        <v>0.1666666667</v>
      </c>
    </row>
    <row r="10">
      <c r="A10" s="2" t="s">
        <v>34</v>
      </c>
      <c r="B10" s="2" t="str">
        <f>A9</f>
        <v>Eastern Washington</v>
      </c>
      <c r="C10" s="2">
        <v>64.0</v>
      </c>
      <c r="D10" s="2">
        <v>74.0</v>
      </c>
      <c r="E10" s="2">
        <v>24.0</v>
      </c>
      <c r="F10" s="2">
        <v>60.0</v>
      </c>
      <c r="G10" s="2">
        <v>3.0</v>
      </c>
      <c r="H10" s="2">
        <v>22.0</v>
      </c>
      <c r="I10" s="2">
        <v>13.0</v>
      </c>
      <c r="J10" s="2">
        <v>15.0</v>
      </c>
      <c r="K10" s="2">
        <v>35.0</v>
      </c>
      <c r="L10" s="2">
        <v>4.0</v>
      </c>
      <c r="M10" s="2">
        <v>6.0</v>
      </c>
      <c r="N10" s="2">
        <v>13.0</v>
      </c>
      <c r="O10" s="5">
        <f>N9</f>
        <v>12</v>
      </c>
      <c r="P10" s="7">
        <f>VLOOKUP(B10, Standings!B:E, 4, FALSE)</f>
        <v>0.6666666667</v>
      </c>
      <c r="Q10" s="5">
        <f t="shared" si="10"/>
        <v>-10</v>
      </c>
      <c r="R10" s="5">
        <f t="shared" ref="R10:S10" si="29">E10-G10</f>
        <v>21</v>
      </c>
      <c r="S10" s="5">
        <f t="shared" si="29"/>
        <v>38</v>
      </c>
      <c r="T10" s="8">
        <f t="shared" si="12"/>
        <v>0.5526315789</v>
      </c>
      <c r="U10" s="8">
        <f t="shared" si="13"/>
        <v>0.1363636364</v>
      </c>
      <c r="V10" s="8">
        <f t="shared" si="14"/>
        <v>0.8666666667</v>
      </c>
      <c r="W10" s="24">
        <f t="shared" si="15"/>
        <v>9.625</v>
      </c>
      <c r="X10" s="24">
        <f t="shared" si="16"/>
        <v>25.375</v>
      </c>
      <c r="Y10" s="5">
        <f t="shared" si="17"/>
        <v>6</v>
      </c>
      <c r="Z10" s="8">
        <f t="shared" si="18"/>
        <v>-1.16031713</v>
      </c>
      <c r="AA10" s="8">
        <f t="shared" si="19"/>
        <v>-0.4007157517</v>
      </c>
      <c r="AB10" s="8">
        <f t="shared" si="20"/>
        <v>-2.21097328</v>
      </c>
      <c r="AC10" s="25">
        <f t="shared" si="6"/>
        <v>0.7202079102</v>
      </c>
      <c r="AD10" s="25">
        <f>(R9*0.108853716)/(S9*-0.049850344)</f>
        <v>-1.146395317</v>
      </c>
      <c r="AE10" s="25">
        <f>(G9*0.086969074)/(H9*-0.034462491)</f>
        <v>-1.0625627</v>
      </c>
      <c r="AF10" s="25">
        <f>(I9*0.050073794)/(J9*-0.030543046)</f>
        <v>-1.192327207</v>
      </c>
      <c r="AG10" s="25">
        <f t="shared" si="21"/>
        <v>0.8934386293</v>
      </c>
      <c r="AH10" s="25">
        <f t="shared" si="7"/>
        <v>64.81871192</v>
      </c>
      <c r="AI10" s="25">
        <f t="shared" si="8"/>
        <v>80.40947664</v>
      </c>
      <c r="AJ10" s="25">
        <f t="shared" si="9"/>
        <v>-15.59076471</v>
      </c>
      <c r="AK10" s="25">
        <f t="shared" si="22"/>
        <v>-10.39384314</v>
      </c>
      <c r="AL10" s="25">
        <f>VLOOKUP(A10, Standings!$B:$E, 4, FALSE)</f>
        <v>0.8333333333</v>
      </c>
      <c r="AM10" s="25">
        <f t="shared" si="23"/>
        <v>-0.1666666667</v>
      </c>
    </row>
    <row r="11">
      <c r="A11" s="2" t="s">
        <v>42</v>
      </c>
      <c r="B11" s="2" t="str">
        <f>A12</f>
        <v>BYU</v>
      </c>
      <c r="C11" s="2">
        <v>87.0</v>
      </c>
      <c r="D11" s="2">
        <v>82.0</v>
      </c>
      <c r="E11" s="2">
        <v>32.0</v>
      </c>
      <c r="F11" s="2">
        <v>66.0</v>
      </c>
      <c r="G11" s="2">
        <v>11.0</v>
      </c>
      <c r="H11" s="2">
        <v>27.0</v>
      </c>
      <c r="I11" s="2">
        <v>12.0</v>
      </c>
      <c r="J11" s="2">
        <v>16.0</v>
      </c>
      <c r="K11" s="2">
        <v>30.0</v>
      </c>
      <c r="L11" s="2">
        <v>4.0</v>
      </c>
      <c r="M11" s="2">
        <v>4.0</v>
      </c>
      <c r="N11" s="2">
        <v>9.0</v>
      </c>
      <c r="O11" s="5">
        <f>N12</f>
        <v>12</v>
      </c>
      <c r="P11" s="7">
        <f>VLOOKUP(B11, Standings!B:E, 4, FALSE)</f>
        <v>0.5</v>
      </c>
      <c r="Q11" s="5">
        <f t="shared" si="10"/>
        <v>5</v>
      </c>
      <c r="R11" s="5">
        <f t="shared" ref="R11:S11" si="30">E11-G11</f>
        <v>21</v>
      </c>
      <c r="S11" s="5">
        <f t="shared" si="30"/>
        <v>39</v>
      </c>
      <c r="T11" s="8">
        <f t="shared" si="12"/>
        <v>0.5384615385</v>
      </c>
      <c r="U11" s="8">
        <f t="shared" si="13"/>
        <v>0.4074074074</v>
      </c>
      <c r="V11" s="8">
        <f t="shared" si="14"/>
        <v>0.75</v>
      </c>
      <c r="W11" s="24">
        <f t="shared" si="15"/>
        <v>8.25</v>
      </c>
      <c r="X11" s="24">
        <f t="shared" si="16"/>
        <v>21.75</v>
      </c>
      <c r="Y11" s="5">
        <f t="shared" si="17"/>
        <v>8</v>
      </c>
      <c r="Z11" s="8">
        <f t="shared" si="18"/>
        <v>-1.130565408</v>
      </c>
      <c r="AA11" s="8">
        <f t="shared" si="19"/>
        <v>-1.197200147</v>
      </c>
      <c r="AB11" s="8">
        <f t="shared" si="20"/>
        <v>-1.913342261</v>
      </c>
      <c r="AC11" s="25">
        <f t="shared" si="6"/>
        <v>0.8887621276</v>
      </c>
      <c r="AD11" s="25">
        <f>(R12*0.108853716)/(S12*-0.049850344)</f>
        <v>-1.343760078</v>
      </c>
      <c r="AE11" s="25">
        <f>(G12*0.086969074)/(H12*-0.034462491)</f>
        <v>-0.6308966029</v>
      </c>
      <c r="AF11" s="25">
        <f>(I12*0.050073794)/(J12*-0.030543046)</f>
        <v>-1.140486894</v>
      </c>
      <c r="AG11" s="25">
        <f t="shared" si="21"/>
        <v>0.8383550274</v>
      </c>
      <c r="AH11" s="25">
        <f t="shared" si="7"/>
        <v>79.98859148</v>
      </c>
      <c r="AI11" s="25">
        <f t="shared" si="8"/>
        <v>75.45195247</v>
      </c>
      <c r="AJ11" s="25">
        <f t="shared" si="9"/>
        <v>4.536639013</v>
      </c>
      <c r="AK11" s="25">
        <f t="shared" si="22"/>
        <v>4.536639013</v>
      </c>
      <c r="AL11" s="25">
        <f>VLOOKUP(A11, Standings!$B:$E, 4, FALSE)</f>
        <v>0.25</v>
      </c>
      <c r="AM11" s="25">
        <f t="shared" si="23"/>
        <v>0.25</v>
      </c>
    </row>
    <row r="12">
      <c r="A12" s="2" t="s">
        <v>440</v>
      </c>
      <c r="B12" s="2" t="str">
        <f>A11</f>
        <v>Vermont</v>
      </c>
      <c r="C12" s="2">
        <v>82.0</v>
      </c>
      <c r="D12" s="2">
        <v>87.0</v>
      </c>
      <c r="E12" s="2">
        <v>30.0</v>
      </c>
      <c r="F12" s="2">
        <v>63.0</v>
      </c>
      <c r="G12" s="2">
        <v>6.0</v>
      </c>
      <c r="H12" s="2">
        <v>24.0</v>
      </c>
      <c r="I12" s="2">
        <v>16.0</v>
      </c>
      <c r="J12" s="2">
        <v>23.0</v>
      </c>
      <c r="K12" s="2">
        <v>41.0</v>
      </c>
      <c r="L12" s="2">
        <v>5.0</v>
      </c>
      <c r="M12" s="2">
        <v>4.0</v>
      </c>
      <c r="N12" s="2">
        <v>12.0</v>
      </c>
      <c r="O12" s="5">
        <f>N11</f>
        <v>9</v>
      </c>
      <c r="P12" s="7">
        <f>VLOOKUP(B12, Standings!B:E, 4, FALSE)</f>
        <v>0.25</v>
      </c>
      <c r="Q12" s="5">
        <f t="shared" si="10"/>
        <v>-5</v>
      </c>
      <c r="R12" s="5">
        <f t="shared" ref="R12:S12" si="31">E12-G12</f>
        <v>24</v>
      </c>
      <c r="S12" s="5">
        <f t="shared" si="31"/>
        <v>39</v>
      </c>
      <c r="T12" s="8">
        <f t="shared" si="12"/>
        <v>0.6153846154</v>
      </c>
      <c r="U12" s="8">
        <f t="shared" si="13"/>
        <v>0.25</v>
      </c>
      <c r="V12" s="8">
        <f t="shared" si="14"/>
        <v>0.6956521739</v>
      </c>
      <c r="W12" s="24">
        <f t="shared" si="15"/>
        <v>11.275</v>
      </c>
      <c r="X12" s="24">
        <f t="shared" si="16"/>
        <v>29.725</v>
      </c>
      <c r="Y12" s="5">
        <f t="shared" si="17"/>
        <v>5</v>
      </c>
      <c r="Z12" s="8">
        <f t="shared" si="18"/>
        <v>-1.292074753</v>
      </c>
      <c r="AA12" s="8">
        <f t="shared" si="19"/>
        <v>-0.7346455448</v>
      </c>
      <c r="AB12" s="8">
        <f t="shared" si="20"/>
        <v>-1.774694272</v>
      </c>
      <c r="AC12" s="25">
        <f t="shared" si="6"/>
        <v>0.8100779475</v>
      </c>
      <c r="AD12" s="25">
        <f>(R11*0.108853716)/(S11*-0.049850344)</f>
        <v>-1.175790068</v>
      </c>
      <c r="AE12" s="25">
        <f>(G11*0.086969074)/(H11*-0.034462491)</f>
        <v>-1.028127797</v>
      </c>
      <c r="AF12" s="25">
        <f>(I11*0.050073794)/(J11*-0.030543046)</f>
        <v>-1.229587432</v>
      </c>
      <c r="AG12" s="25">
        <f t="shared" si="21"/>
        <v>0.9025231322</v>
      </c>
      <c r="AH12" s="25">
        <f t="shared" si="7"/>
        <v>72.90701527</v>
      </c>
      <c r="AI12" s="25">
        <f t="shared" si="8"/>
        <v>81.22708189</v>
      </c>
      <c r="AJ12" s="25">
        <f t="shared" si="9"/>
        <v>-8.320066623</v>
      </c>
      <c r="AK12" s="25">
        <f t="shared" si="22"/>
        <v>-12.48009993</v>
      </c>
      <c r="AL12" s="25">
        <f>VLOOKUP(A12, Standings!$B:$E, 4, FALSE)</f>
        <v>0.5</v>
      </c>
      <c r="AM12" s="25">
        <f t="shared" si="23"/>
        <v>-0.25</v>
      </c>
    </row>
    <row r="13">
      <c r="A13" s="2" t="s">
        <v>45</v>
      </c>
      <c r="B13" s="2" t="str">
        <f>A14</f>
        <v>Abilene Christian</v>
      </c>
      <c r="C13" s="2">
        <v>86.0</v>
      </c>
      <c r="D13" s="2">
        <v>72.0</v>
      </c>
      <c r="E13" s="2">
        <v>30.0</v>
      </c>
      <c r="F13" s="2">
        <v>57.0</v>
      </c>
      <c r="G13" s="2">
        <v>13.0</v>
      </c>
      <c r="H13" s="2">
        <v>25.0</v>
      </c>
      <c r="I13" s="2">
        <v>13.0</v>
      </c>
      <c r="J13" s="2">
        <v>18.0</v>
      </c>
      <c r="K13" s="2">
        <v>36.0</v>
      </c>
      <c r="L13" s="2">
        <v>3.0</v>
      </c>
      <c r="M13" s="2">
        <v>4.0</v>
      </c>
      <c r="N13" s="2">
        <v>15.0</v>
      </c>
      <c r="O13" s="5">
        <f>N14</f>
        <v>14</v>
      </c>
      <c r="P13" s="7">
        <f>VLOOKUP(B13, Standings!B:E, 4, FALSE)</f>
        <v>0.25</v>
      </c>
      <c r="Q13" s="5">
        <f t="shared" si="10"/>
        <v>14</v>
      </c>
      <c r="R13" s="5">
        <f t="shared" ref="R13:S13" si="32">E13-G13</f>
        <v>17</v>
      </c>
      <c r="S13" s="5">
        <f t="shared" si="32"/>
        <v>32</v>
      </c>
      <c r="T13" s="8">
        <f t="shared" si="12"/>
        <v>0.53125</v>
      </c>
      <c r="U13" s="8">
        <f t="shared" si="13"/>
        <v>0.52</v>
      </c>
      <c r="V13" s="8">
        <f t="shared" si="14"/>
        <v>0.7222222222</v>
      </c>
      <c r="W13" s="24">
        <f t="shared" si="15"/>
        <v>9.9</v>
      </c>
      <c r="X13" s="24">
        <f t="shared" si="16"/>
        <v>26.1</v>
      </c>
      <c r="Y13" s="5">
        <f t="shared" si="17"/>
        <v>10</v>
      </c>
      <c r="Z13" s="8">
        <f t="shared" si="18"/>
        <v>-1.115423907</v>
      </c>
      <c r="AA13" s="8">
        <f t="shared" si="19"/>
        <v>-1.528062733</v>
      </c>
      <c r="AB13" s="8">
        <f t="shared" si="20"/>
        <v>-1.842477733</v>
      </c>
      <c r="AC13" s="25">
        <f t="shared" si="6"/>
        <v>0.9645597831</v>
      </c>
      <c r="AD13" s="25">
        <f>(R14*0.108853716)/(S14*-0.049850344)</f>
        <v>-0.9768782148</v>
      </c>
      <c r="AE13" s="25">
        <f>(G14*0.086969074)/(H14*-0.034462491)</f>
        <v>-0.8029593128</v>
      </c>
      <c r="AF13" s="25">
        <f>(I14*0.050073794)/(J14*-0.030543046)</f>
        <v>-1.161277019</v>
      </c>
      <c r="AG13" s="25">
        <f t="shared" si="21"/>
        <v>0.7327487954</v>
      </c>
      <c r="AH13" s="25">
        <f t="shared" si="7"/>
        <v>86.81038048</v>
      </c>
      <c r="AI13" s="25">
        <f t="shared" si="8"/>
        <v>65.94739158</v>
      </c>
      <c r="AJ13" s="25">
        <f t="shared" si="9"/>
        <v>20.86298889</v>
      </c>
      <c r="AK13" s="25">
        <f t="shared" si="22"/>
        <v>13.90865926</v>
      </c>
      <c r="AL13" s="25">
        <f>VLOOKUP(A13, Standings!$B:$E, 4, FALSE)</f>
        <v>0.4166666667</v>
      </c>
      <c r="AM13" s="25">
        <f t="shared" si="23"/>
        <v>-0.1666666667</v>
      </c>
    </row>
    <row r="14">
      <c r="A14" s="2" t="s">
        <v>21</v>
      </c>
      <c r="B14" s="2" t="str">
        <f>A13</f>
        <v>Dayton</v>
      </c>
      <c r="C14" s="2">
        <v>72.0</v>
      </c>
      <c r="D14" s="2">
        <v>86.0</v>
      </c>
      <c r="E14" s="2">
        <v>24.0</v>
      </c>
      <c r="F14" s="2">
        <v>60.0</v>
      </c>
      <c r="G14" s="2">
        <v>7.0</v>
      </c>
      <c r="H14" s="2">
        <v>22.0</v>
      </c>
      <c r="I14" s="2">
        <v>17.0</v>
      </c>
      <c r="J14" s="2">
        <v>24.0</v>
      </c>
      <c r="K14" s="2">
        <v>35.0</v>
      </c>
      <c r="L14" s="2">
        <v>2.0</v>
      </c>
      <c r="M14" s="2">
        <v>10.0</v>
      </c>
      <c r="N14" s="2">
        <v>14.0</v>
      </c>
      <c r="O14" s="5">
        <f>N13</f>
        <v>15</v>
      </c>
      <c r="P14" s="7">
        <f>VLOOKUP(B14, Standings!B:E, 4, FALSE)</f>
        <v>0.4166666667</v>
      </c>
      <c r="Q14" s="5">
        <f t="shared" si="10"/>
        <v>-14</v>
      </c>
      <c r="R14" s="5">
        <f t="shared" ref="R14:S14" si="33">E14-G14</f>
        <v>17</v>
      </c>
      <c r="S14" s="5">
        <f t="shared" si="33"/>
        <v>38</v>
      </c>
      <c r="T14" s="8">
        <f t="shared" si="12"/>
        <v>0.4473684211</v>
      </c>
      <c r="U14" s="8">
        <f t="shared" si="13"/>
        <v>0.3181818182</v>
      </c>
      <c r="V14" s="8">
        <f t="shared" si="14"/>
        <v>0.7083333333</v>
      </c>
      <c r="W14" s="24">
        <f t="shared" si="15"/>
        <v>9.625</v>
      </c>
      <c r="X14" s="24">
        <f t="shared" si="16"/>
        <v>25.375</v>
      </c>
      <c r="Y14" s="5">
        <f t="shared" si="17"/>
        <v>5</v>
      </c>
      <c r="Z14" s="8">
        <f t="shared" si="18"/>
        <v>-0.9393043431</v>
      </c>
      <c r="AA14" s="8">
        <f t="shared" si="19"/>
        <v>-0.9350034206</v>
      </c>
      <c r="AB14" s="8">
        <f t="shared" si="20"/>
        <v>-1.807045469</v>
      </c>
      <c r="AC14" s="25">
        <f t="shared" si="6"/>
        <v>0.7242321409</v>
      </c>
      <c r="AD14" s="25">
        <f>(R13*0.108853716)/(S13*-0.049850344)</f>
        <v>-1.16004288</v>
      </c>
      <c r="AE14" s="25">
        <f>(G13*0.086969074)/(H13*-0.034462491)</f>
        <v>-1.312264934</v>
      </c>
      <c r="AF14" s="25">
        <f>(I13*0.050073794)/(J13*-0.030543046)</f>
        <v>-1.184047157</v>
      </c>
      <c r="AG14" s="25">
        <f t="shared" si="21"/>
        <v>0.9751139736</v>
      </c>
      <c r="AH14" s="25">
        <f t="shared" si="7"/>
        <v>65.18089268</v>
      </c>
      <c r="AI14" s="25">
        <f t="shared" si="8"/>
        <v>87.76025762</v>
      </c>
      <c r="AJ14" s="25">
        <f t="shared" si="9"/>
        <v>-22.57936494</v>
      </c>
      <c r="AK14" s="25">
        <f t="shared" si="22"/>
        <v>-26.34259243</v>
      </c>
      <c r="AL14" s="25">
        <f>VLOOKUP(A14, Standings!$B:$E, 4, FALSE)</f>
        <v>0.25</v>
      </c>
      <c r="AM14" s="25">
        <f t="shared" si="23"/>
        <v>0.1666666667</v>
      </c>
    </row>
    <row r="15">
      <c r="A15" s="2" t="s">
        <v>31</v>
      </c>
      <c r="B15" s="2" t="str">
        <f>A16</f>
        <v>Alabama</v>
      </c>
      <c r="C15" s="2">
        <v>82.0</v>
      </c>
      <c r="D15" s="2">
        <v>73.0</v>
      </c>
      <c r="E15" s="2">
        <v>23.0</v>
      </c>
      <c r="F15" s="2">
        <v>54.0</v>
      </c>
      <c r="G15" s="2">
        <v>10.0</v>
      </c>
      <c r="H15" s="2">
        <v>20.0</v>
      </c>
      <c r="I15" s="2">
        <v>26.0</v>
      </c>
      <c r="J15" s="2">
        <v>33.0</v>
      </c>
      <c r="K15" s="2">
        <v>40.0</v>
      </c>
      <c r="L15" s="2">
        <v>2.0</v>
      </c>
      <c r="M15" s="2">
        <v>8.0</v>
      </c>
      <c r="N15" s="2">
        <v>15.0</v>
      </c>
      <c r="O15" s="5">
        <f>N16</f>
        <v>13</v>
      </c>
      <c r="P15" s="7">
        <f>VLOOKUP(B15, Standings!B:E, 4, FALSE)</f>
        <v>0.5833333333</v>
      </c>
      <c r="Q15" s="5">
        <f t="shared" si="10"/>
        <v>9</v>
      </c>
      <c r="R15" s="5">
        <f t="shared" ref="R15:S15" si="34">E15-G15</f>
        <v>13</v>
      </c>
      <c r="S15" s="5">
        <f t="shared" si="34"/>
        <v>34</v>
      </c>
      <c r="T15" s="8">
        <f t="shared" si="12"/>
        <v>0.3823529412</v>
      </c>
      <c r="U15" s="8">
        <f t="shared" si="13"/>
        <v>0.5</v>
      </c>
      <c r="V15" s="8">
        <f t="shared" si="14"/>
        <v>0.7878787879</v>
      </c>
      <c r="W15" s="24">
        <f t="shared" si="15"/>
        <v>11</v>
      </c>
      <c r="X15" s="24">
        <f t="shared" si="16"/>
        <v>29</v>
      </c>
      <c r="Y15" s="5">
        <f t="shared" si="17"/>
        <v>5</v>
      </c>
      <c r="Z15" s="8">
        <f t="shared" si="18"/>
        <v>-0.8027964455</v>
      </c>
      <c r="AA15" s="8">
        <f t="shared" si="19"/>
        <v>-1.46929109</v>
      </c>
      <c r="AB15" s="8">
        <f t="shared" si="20"/>
        <v>-2.009975709</v>
      </c>
      <c r="AC15" s="25">
        <f t="shared" si="6"/>
        <v>0.8414680343</v>
      </c>
      <c r="AD15" s="25">
        <f>(R16*0.108853716)/(S16*-0.049850344)</f>
        <v>-1.20098557</v>
      </c>
      <c r="AE15" s="25">
        <f>(G16*0.086969074)/(H16*-0.034462491)</f>
        <v>-0.5607969804</v>
      </c>
      <c r="AF15" s="25">
        <f>(I16*0.050073794)/(J16*-0.030543046)</f>
        <v>-1.127121813</v>
      </c>
      <c r="AG15" s="25">
        <f t="shared" si="21"/>
        <v>0.7528228574</v>
      </c>
      <c r="AH15" s="25">
        <f t="shared" si="7"/>
        <v>75.73212309</v>
      </c>
      <c r="AI15" s="25">
        <f t="shared" si="8"/>
        <v>67.75405716</v>
      </c>
      <c r="AJ15" s="25">
        <f t="shared" si="9"/>
        <v>7.978065922</v>
      </c>
      <c r="AK15" s="25">
        <f t="shared" si="22"/>
        <v>9.573679106</v>
      </c>
      <c r="AL15" s="25">
        <f>VLOOKUP(A15, Standings!$B:$E, 4, FALSE)</f>
        <v>0.3333333333</v>
      </c>
      <c r="AM15" s="25">
        <f t="shared" si="23"/>
        <v>0.25</v>
      </c>
    </row>
    <row r="16">
      <c r="A16" s="2" t="s">
        <v>40</v>
      </c>
      <c r="B16" s="2" t="str">
        <f>A15</f>
        <v>North Texas</v>
      </c>
      <c r="C16" s="2">
        <v>73.0</v>
      </c>
      <c r="D16" s="2">
        <v>82.0</v>
      </c>
      <c r="E16" s="2">
        <v>28.0</v>
      </c>
      <c r="F16" s="2">
        <v>67.0</v>
      </c>
      <c r="G16" s="2">
        <v>6.0</v>
      </c>
      <c r="H16" s="2">
        <v>27.0</v>
      </c>
      <c r="I16" s="2">
        <v>11.0</v>
      </c>
      <c r="J16" s="2">
        <v>16.0</v>
      </c>
      <c r="K16" s="2">
        <v>37.0</v>
      </c>
      <c r="L16" s="2">
        <v>4.0</v>
      </c>
      <c r="M16" s="2">
        <v>10.0</v>
      </c>
      <c r="N16" s="2">
        <v>13.0</v>
      </c>
      <c r="O16" s="5">
        <f>N15</f>
        <v>15</v>
      </c>
      <c r="P16" s="7">
        <f>VLOOKUP(B16, Standings!B:E, 4, FALSE)</f>
        <v>0.3333333333</v>
      </c>
      <c r="Q16" s="5">
        <f t="shared" si="10"/>
        <v>-9</v>
      </c>
      <c r="R16" s="5">
        <f t="shared" ref="R16:S16" si="35">E16-G16</f>
        <v>22</v>
      </c>
      <c r="S16" s="5">
        <f t="shared" si="35"/>
        <v>40</v>
      </c>
      <c r="T16" s="8">
        <f t="shared" si="12"/>
        <v>0.55</v>
      </c>
      <c r="U16" s="8">
        <f t="shared" si="13"/>
        <v>0.2222222222</v>
      </c>
      <c r="V16" s="8">
        <f t="shared" si="14"/>
        <v>0.6875</v>
      </c>
      <c r="W16" s="24">
        <f t="shared" si="15"/>
        <v>10.175</v>
      </c>
      <c r="X16" s="24">
        <f t="shared" si="16"/>
        <v>26.825</v>
      </c>
      <c r="Y16" s="5">
        <f t="shared" si="17"/>
        <v>5</v>
      </c>
      <c r="Z16" s="8">
        <f t="shared" si="18"/>
        <v>-1.15479181</v>
      </c>
      <c r="AA16" s="8">
        <f t="shared" si="19"/>
        <v>-0.653018262</v>
      </c>
      <c r="AB16" s="8">
        <f t="shared" si="20"/>
        <v>-1.753897073</v>
      </c>
      <c r="AC16" s="25">
        <f t="shared" si="6"/>
        <v>0.728392499</v>
      </c>
      <c r="AD16" s="25">
        <f>(R15*0.108853716)/(S15*-0.049850344)</f>
        <v>-0.8349097545</v>
      </c>
      <c r="AE16" s="25">
        <f>(G15*0.086969074)/(H15*-0.034462491)</f>
        <v>-1.261793206</v>
      </c>
      <c r="AF16" s="25">
        <f>(I15*0.050073794)/(J15*-0.030543046)</f>
        <v>-1.291687807</v>
      </c>
      <c r="AG16" s="25">
        <f t="shared" si="21"/>
        <v>0.8305997862</v>
      </c>
      <c r="AH16" s="25">
        <f t="shared" si="7"/>
        <v>65.55532491</v>
      </c>
      <c r="AI16" s="25">
        <f t="shared" si="8"/>
        <v>74.75398076</v>
      </c>
      <c r="AJ16" s="25">
        <f t="shared" si="9"/>
        <v>-9.198655848</v>
      </c>
      <c r="AK16" s="25">
        <f t="shared" si="22"/>
        <v>-12.26487446</v>
      </c>
      <c r="AL16" s="25">
        <f>VLOOKUP(A16, Standings!$B:$E, 4, FALSE)</f>
        <v>0.5833333333</v>
      </c>
      <c r="AM16" s="25">
        <f t="shared" si="23"/>
        <v>-0.25</v>
      </c>
    </row>
    <row r="17">
      <c r="A17" s="2" t="s">
        <v>49</v>
      </c>
      <c r="B17" s="2" t="str">
        <f>A18</f>
        <v>Grand Canyon</v>
      </c>
      <c r="C17" s="2">
        <v>77.0</v>
      </c>
      <c r="D17" s="2">
        <v>82.0</v>
      </c>
      <c r="E17" s="2">
        <v>28.0</v>
      </c>
      <c r="F17" s="2">
        <v>61.0</v>
      </c>
      <c r="G17" s="2">
        <v>11.0</v>
      </c>
      <c r="H17" s="2">
        <v>29.0</v>
      </c>
      <c r="I17" s="2">
        <v>10.0</v>
      </c>
      <c r="J17" s="2">
        <v>10.0</v>
      </c>
      <c r="K17" s="2">
        <v>32.0</v>
      </c>
      <c r="L17" s="2">
        <v>2.0</v>
      </c>
      <c r="M17" s="2">
        <v>6.0</v>
      </c>
      <c r="N17" s="2">
        <v>15.0</v>
      </c>
      <c r="O17" s="5">
        <f>N18</f>
        <v>12</v>
      </c>
      <c r="P17" s="7">
        <f>VLOOKUP(B17, Standings!B:E, 4, FALSE)</f>
        <v>0.4166666667</v>
      </c>
      <c r="Q17" s="5">
        <f t="shared" si="10"/>
        <v>-5</v>
      </c>
      <c r="R17" s="5">
        <f t="shared" ref="R17:S17" si="36">E17-G17</f>
        <v>17</v>
      </c>
      <c r="S17" s="5">
        <f t="shared" si="36"/>
        <v>32</v>
      </c>
      <c r="T17" s="8">
        <f t="shared" si="12"/>
        <v>0.53125</v>
      </c>
      <c r="U17" s="8">
        <f t="shared" si="13"/>
        <v>0.3793103448</v>
      </c>
      <c r="V17" s="8">
        <f t="shared" si="14"/>
        <v>1</v>
      </c>
      <c r="W17" s="24">
        <f t="shared" si="15"/>
        <v>8.8</v>
      </c>
      <c r="X17" s="24">
        <f t="shared" si="16"/>
        <v>23.2</v>
      </c>
      <c r="Y17" s="5">
        <f t="shared" si="17"/>
        <v>6</v>
      </c>
      <c r="Z17" s="8">
        <f t="shared" si="18"/>
        <v>-1.115423907</v>
      </c>
      <c r="AA17" s="8">
        <f t="shared" si="19"/>
        <v>-1.11463462</v>
      </c>
      <c r="AB17" s="8">
        <f t="shared" si="20"/>
        <v>-2.551123015</v>
      </c>
      <c r="AC17" s="25">
        <f t="shared" si="6"/>
        <v>0.9422053276</v>
      </c>
      <c r="AD17" s="25">
        <f>(R18*0.108853716)/(S18*-0.049850344)</f>
        <v>-0.893295052</v>
      </c>
      <c r="AE17" s="25">
        <f>(G18*0.086969074)/(H18*-0.034462491)</f>
        <v>-0.8777691867</v>
      </c>
      <c r="AF17" s="25">
        <f>(I18*0.050073794)/(J18*-0.030543046)</f>
        <v>-1.502829084</v>
      </c>
      <c r="AG17" s="25">
        <f t="shared" si="21"/>
        <v>0.7648082367</v>
      </c>
      <c r="AH17" s="25">
        <f t="shared" si="7"/>
        <v>84.79847949</v>
      </c>
      <c r="AI17" s="25">
        <f t="shared" si="8"/>
        <v>68.83274131</v>
      </c>
      <c r="AJ17" s="25">
        <f t="shared" si="9"/>
        <v>15.96573818</v>
      </c>
      <c r="AK17" s="25">
        <f t="shared" si="22"/>
        <v>13.68491844</v>
      </c>
      <c r="AL17" s="25">
        <f>VLOOKUP(A17, Standings!$B:$E, 4, FALSE)</f>
        <v>0.25</v>
      </c>
      <c r="AM17" s="25">
        <f t="shared" si="23"/>
        <v>0.1666666667</v>
      </c>
    </row>
    <row r="18">
      <c r="A18" s="2" t="s">
        <v>41</v>
      </c>
      <c r="B18" s="2" t="str">
        <f>A17</f>
        <v>Oral Roberts</v>
      </c>
      <c r="C18" s="2">
        <v>82.0</v>
      </c>
      <c r="D18" s="2">
        <v>77.0</v>
      </c>
      <c r="E18" s="2">
        <v>26.0</v>
      </c>
      <c r="F18" s="2">
        <v>67.0</v>
      </c>
      <c r="G18" s="2">
        <v>8.0</v>
      </c>
      <c r="H18" s="2">
        <v>23.0</v>
      </c>
      <c r="I18" s="2">
        <v>22.0</v>
      </c>
      <c r="J18" s="2">
        <v>24.0</v>
      </c>
      <c r="K18" s="2">
        <v>43.0</v>
      </c>
      <c r="L18" s="2">
        <v>1.0</v>
      </c>
      <c r="M18" s="2">
        <v>6.0</v>
      </c>
      <c r="N18" s="2">
        <v>12.0</v>
      </c>
      <c r="O18" s="5">
        <f>N17</f>
        <v>15</v>
      </c>
      <c r="P18" s="7">
        <f>VLOOKUP(B18, Standings!B:E, 4, FALSE)</f>
        <v>0.25</v>
      </c>
      <c r="Q18" s="5">
        <f t="shared" si="10"/>
        <v>5</v>
      </c>
      <c r="R18" s="5">
        <f t="shared" ref="R18:S18" si="37">E18-G18</f>
        <v>18</v>
      </c>
      <c r="S18" s="5">
        <f t="shared" si="37"/>
        <v>44</v>
      </c>
      <c r="T18" s="8">
        <f t="shared" si="12"/>
        <v>0.4090909091</v>
      </c>
      <c r="U18" s="8">
        <f t="shared" si="13"/>
        <v>0.347826087</v>
      </c>
      <c r="V18" s="8">
        <f t="shared" si="14"/>
        <v>0.9166666667</v>
      </c>
      <c r="W18" s="24">
        <f t="shared" si="15"/>
        <v>11.825</v>
      </c>
      <c r="X18" s="24">
        <f t="shared" si="16"/>
        <v>31.175</v>
      </c>
      <c r="Y18" s="5">
        <f t="shared" si="17"/>
        <v>9</v>
      </c>
      <c r="Z18" s="8">
        <f t="shared" si="18"/>
        <v>-0.8589360571</v>
      </c>
      <c r="AA18" s="8">
        <f t="shared" si="19"/>
        <v>-1.022115541</v>
      </c>
      <c r="AB18" s="8">
        <f t="shared" si="20"/>
        <v>-2.338529431</v>
      </c>
      <c r="AC18" s="25">
        <f t="shared" si="6"/>
        <v>0.7839137411</v>
      </c>
      <c r="AD18" s="25">
        <f>(R17*0.108853716)/(S17*-0.049850344)</f>
        <v>-1.16004288</v>
      </c>
      <c r="AE18" s="25">
        <f>(G17*0.086969074)/(H17*-0.034462491)</f>
        <v>-0.957222432</v>
      </c>
      <c r="AF18" s="25">
        <f>(I17*0.050073794)/(J17*-0.030543046)</f>
        <v>-1.639449909</v>
      </c>
      <c r="AG18" s="25">
        <f t="shared" si="21"/>
        <v>0.92546899</v>
      </c>
      <c r="AH18" s="25">
        <f t="shared" si="7"/>
        <v>70.5522367</v>
      </c>
      <c r="AI18" s="25">
        <f t="shared" si="8"/>
        <v>83.2922091</v>
      </c>
      <c r="AJ18" s="25">
        <f t="shared" si="9"/>
        <v>-12.7399724</v>
      </c>
      <c r="AK18" s="25">
        <f t="shared" si="22"/>
        <v>-19.1099586</v>
      </c>
      <c r="AL18" s="25">
        <f>VLOOKUP(A18, Standings!$B:$E, 4, FALSE)</f>
        <v>0.4166666667</v>
      </c>
      <c r="AM18" s="25">
        <f t="shared" si="23"/>
        <v>-0.1666666667</v>
      </c>
    </row>
    <row r="19">
      <c r="A19" s="2" t="s">
        <v>441</v>
      </c>
      <c r="B19" s="2" t="str">
        <f>A20</f>
        <v>VCU</v>
      </c>
      <c r="C19" s="2">
        <v>64.0</v>
      </c>
      <c r="D19" s="2">
        <v>79.0</v>
      </c>
      <c r="E19" s="2">
        <v>26.0</v>
      </c>
      <c r="F19" s="2">
        <v>67.0</v>
      </c>
      <c r="G19" s="2">
        <v>3.0</v>
      </c>
      <c r="H19" s="2">
        <v>19.0</v>
      </c>
      <c r="I19" s="2">
        <v>9.0</v>
      </c>
      <c r="J19" s="2">
        <v>14.0</v>
      </c>
      <c r="K19" s="2">
        <v>39.0</v>
      </c>
      <c r="L19" s="2">
        <v>7.0</v>
      </c>
      <c r="M19" s="2">
        <v>12.0</v>
      </c>
      <c r="N19" s="2">
        <v>15.0</v>
      </c>
      <c r="O19" s="5">
        <f>N20</f>
        <v>15</v>
      </c>
      <c r="P19" s="7">
        <f>VLOOKUP(B19, Standings!B:E, 4, FALSE)</f>
        <v>0.6666666667</v>
      </c>
      <c r="Q19" s="5">
        <f t="shared" si="10"/>
        <v>-15</v>
      </c>
      <c r="R19" s="5">
        <f t="shared" ref="R19:S19" si="38">E19-G19</f>
        <v>23</v>
      </c>
      <c r="S19" s="5">
        <f t="shared" si="38"/>
        <v>48</v>
      </c>
      <c r="T19" s="8">
        <f t="shared" si="12"/>
        <v>0.4791666667</v>
      </c>
      <c r="U19" s="8">
        <f t="shared" si="13"/>
        <v>0.1578947368</v>
      </c>
      <c r="V19" s="8">
        <f t="shared" si="14"/>
        <v>0.6428571429</v>
      </c>
      <c r="W19" s="24">
        <f t="shared" si="15"/>
        <v>10.725</v>
      </c>
      <c r="X19" s="24">
        <f t="shared" si="16"/>
        <v>28.275</v>
      </c>
      <c r="Y19" s="5">
        <f t="shared" si="17"/>
        <v>3</v>
      </c>
      <c r="Z19" s="8">
        <f t="shared" si="18"/>
        <v>-1.006068622</v>
      </c>
      <c r="AA19" s="8">
        <f t="shared" si="19"/>
        <v>-0.4639866598</v>
      </c>
      <c r="AB19" s="8">
        <f t="shared" si="20"/>
        <v>-1.640007653</v>
      </c>
      <c r="AC19" s="25">
        <f t="shared" si="6"/>
        <v>0.6004846426</v>
      </c>
      <c r="AD19" s="25">
        <f>(R20*0.108853716)/(S20*-0.049850344)</f>
        <v>-1.091805064</v>
      </c>
      <c r="AE19" s="25">
        <f>(G20*0.086969074)/(H20*-0.034462491)</f>
        <v>-1.442049378</v>
      </c>
      <c r="AF19" s="25">
        <f>(I20*0.050073794)/(J20*-0.030543046)</f>
        <v>-1.25369699</v>
      </c>
      <c r="AG19" s="25">
        <f t="shared" si="21"/>
        <v>0.9956798724</v>
      </c>
      <c r="AH19" s="25">
        <f t="shared" si="7"/>
        <v>54.04361783</v>
      </c>
      <c r="AI19" s="25">
        <f t="shared" si="8"/>
        <v>89.61118851</v>
      </c>
      <c r="AJ19" s="25">
        <f t="shared" si="9"/>
        <v>-35.56757068</v>
      </c>
      <c r="AK19" s="25">
        <f t="shared" si="22"/>
        <v>-23.71171379</v>
      </c>
      <c r="AL19" s="25">
        <f>VLOOKUP(A19, Standings!$B:$E, 4, FALSE)</f>
        <v>0.5</v>
      </c>
      <c r="AM19" s="25">
        <f t="shared" si="23"/>
        <v>0.1666666667</v>
      </c>
    </row>
    <row r="20">
      <c r="A20" s="2" t="s">
        <v>442</v>
      </c>
      <c r="B20" s="2" t="str">
        <f>A19</f>
        <v>Florida St.</v>
      </c>
      <c r="C20" s="2">
        <v>79.0</v>
      </c>
      <c r="D20" s="2">
        <v>64.0</v>
      </c>
      <c r="E20" s="2">
        <v>29.0</v>
      </c>
      <c r="F20" s="2">
        <v>56.0</v>
      </c>
      <c r="G20" s="2">
        <v>8.0</v>
      </c>
      <c r="H20" s="2">
        <v>14.0</v>
      </c>
      <c r="I20" s="2">
        <v>13.0</v>
      </c>
      <c r="J20" s="2">
        <v>17.0</v>
      </c>
      <c r="K20" s="2">
        <v>34.0</v>
      </c>
      <c r="L20" s="2">
        <v>7.0</v>
      </c>
      <c r="M20" s="2">
        <v>11.0</v>
      </c>
      <c r="N20" s="2">
        <v>15.0</v>
      </c>
      <c r="O20" s="5">
        <f>N19</f>
        <v>15</v>
      </c>
      <c r="P20" s="7">
        <f>VLOOKUP(B20, Standings!B:E, 4, FALSE)</f>
        <v>0.5</v>
      </c>
      <c r="Q20" s="5">
        <f t="shared" si="10"/>
        <v>15</v>
      </c>
      <c r="R20" s="5">
        <f t="shared" ref="R20:S20" si="39">E20-G20</f>
        <v>21</v>
      </c>
      <c r="S20" s="5">
        <f t="shared" si="39"/>
        <v>42</v>
      </c>
      <c r="T20" s="8">
        <f t="shared" si="12"/>
        <v>0.5</v>
      </c>
      <c r="U20" s="8">
        <f t="shared" si="13"/>
        <v>0.5714285714</v>
      </c>
      <c r="V20" s="8">
        <f t="shared" si="14"/>
        <v>0.7647058824</v>
      </c>
      <c r="W20" s="24">
        <f t="shared" si="15"/>
        <v>9.35</v>
      </c>
      <c r="X20" s="24">
        <f t="shared" si="16"/>
        <v>24.65</v>
      </c>
      <c r="Y20" s="5">
        <f t="shared" si="17"/>
        <v>4</v>
      </c>
      <c r="Z20" s="8">
        <f t="shared" si="18"/>
        <v>-1.049810736</v>
      </c>
      <c r="AA20" s="8">
        <f t="shared" si="19"/>
        <v>-1.679189817</v>
      </c>
      <c r="AB20" s="8">
        <f t="shared" si="20"/>
        <v>-1.950858776</v>
      </c>
      <c r="AC20" s="25">
        <f t="shared" si="6"/>
        <v>0.9931533652</v>
      </c>
      <c r="AD20" s="25">
        <f>(R19*0.108853716)/(S19*-0.049850344)</f>
        <v>-1.046313186</v>
      </c>
      <c r="AE20" s="25">
        <f>(G19*0.086969074)/(H19*-0.034462491)</f>
        <v>-0.3984610124</v>
      </c>
      <c r="AF20" s="25">
        <f>(I19*0.050073794)/(J19*-0.030543046)</f>
        <v>-1.053932085</v>
      </c>
      <c r="AG20" s="25">
        <f t="shared" si="21"/>
        <v>0.6232976287</v>
      </c>
      <c r="AH20" s="25">
        <f t="shared" si="7"/>
        <v>89.38380287</v>
      </c>
      <c r="AI20" s="25">
        <f t="shared" si="8"/>
        <v>56.09678658</v>
      </c>
      <c r="AJ20" s="25">
        <f t="shared" si="9"/>
        <v>33.28701628</v>
      </c>
      <c r="AK20" s="25">
        <f t="shared" si="22"/>
        <v>33.28701628</v>
      </c>
      <c r="AL20" s="25">
        <f>VLOOKUP(A20, Standings!$B:$E, 4, FALSE)</f>
        <v>0.6666666667</v>
      </c>
      <c r="AM20" s="25">
        <f t="shared" si="23"/>
        <v>-0.1666666667</v>
      </c>
    </row>
    <row r="21">
      <c r="A21" s="2" t="s">
        <v>41</v>
      </c>
      <c r="B21" s="2" t="str">
        <f>A22</f>
        <v>Florida St.</v>
      </c>
      <c r="C21" s="2">
        <v>79.0</v>
      </c>
      <c r="D21" s="2">
        <v>91.0</v>
      </c>
      <c r="E21" s="2">
        <v>28.0</v>
      </c>
      <c r="F21" s="2">
        <v>63.0</v>
      </c>
      <c r="G21" s="2">
        <v>8.0</v>
      </c>
      <c r="H21" s="2">
        <v>18.0</v>
      </c>
      <c r="I21" s="2">
        <v>15.0</v>
      </c>
      <c r="J21" s="2">
        <v>20.0</v>
      </c>
      <c r="K21" s="2">
        <v>32.0</v>
      </c>
      <c r="L21" s="2">
        <v>3.0</v>
      </c>
      <c r="M21" s="2">
        <v>8.0</v>
      </c>
      <c r="N21" s="2">
        <v>13.0</v>
      </c>
      <c r="O21" s="5">
        <f>N22</f>
        <v>14</v>
      </c>
      <c r="P21" s="7">
        <f>VLOOKUP(B21, Standings!B:E, 4, FALSE)</f>
        <v>0.5</v>
      </c>
      <c r="Q21" s="5">
        <f t="shared" si="10"/>
        <v>-12</v>
      </c>
      <c r="R21" s="5">
        <f t="shared" ref="R21:S21" si="40">E21-G21</f>
        <v>20</v>
      </c>
      <c r="S21" s="5">
        <f t="shared" si="40"/>
        <v>45</v>
      </c>
      <c r="T21" s="8">
        <f t="shared" si="12"/>
        <v>0.4444444444</v>
      </c>
      <c r="U21" s="8">
        <f t="shared" si="13"/>
        <v>0.4444444444</v>
      </c>
      <c r="V21" s="8">
        <f t="shared" si="14"/>
        <v>0.75</v>
      </c>
      <c r="W21" s="24">
        <f t="shared" si="15"/>
        <v>8.8</v>
      </c>
      <c r="X21" s="24">
        <f t="shared" si="16"/>
        <v>23.2</v>
      </c>
      <c r="Y21" s="5">
        <f t="shared" si="17"/>
        <v>6</v>
      </c>
      <c r="Z21" s="8">
        <f t="shared" si="18"/>
        <v>-0.9331650991</v>
      </c>
      <c r="AA21" s="8">
        <f t="shared" si="19"/>
        <v>-1.306036524</v>
      </c>
      <c r="AB21" s="8">
        <f t="shared" si="20"/>
        <v>-1.913342261</v>
      </c>
      <c r="AC21" s="25">
        <f t="shared" si="6"/>
        <v>0.8375559591</v>
      </c>
      <c r="AD21" s="25">
        <f>(R22*0.108853716)/(S22*-0.049850344)</f>
        <v>-1.039814346</v>
      </c>
      <c r="AE21" s="25">
        <f>(G22*0.086969074)/(H22*-0.034462491)</f>
        <v>-1.36694264</v>
      </c>
      <c r="AF21" s="25">
        <f>(I22*0.050073794)/(J22*-0.030543046)</f>
        <v>-1.311559928</v>
      </c>
      <c r="AG21" s="25">
        <f t="shared" si="21"/>
        <v>0.9559258052</v>
      </c>
      <c r="AH21" s="25">
        <f t="shared" si="7"/>
        <v>75.38003632</v>
      </c>
      <c r="AI21" s="25">
        <f t="shared" si="8"/>
        <v>86.03332247</v>
      </c>
      <c r="AJ21" s="25">
        <f t="shared" si="9"/>
        <v>-10.65328615</v>
      </c>
      <c r="AK21" s="25">
        <f t="shared" si="22"/>
        <v>-10.65328615</v>
      </c>
      <c r="AL21" s="25">
        <f>VLOOKUP(A21, Standings!$B:$E, 4, FALSE)</f>
        <v>0.4166666667</v>
      </c>
      <c r="AM21" s="25">
        <f t="shared" si="23"/>
        <v>0.08333333333</v>
      </c>
    </row>
    <row r="22">
      <c r="A22" s="2" t="s">
        <v>441</v>
      </c>
      <c r="B22" s="2" t="str">
        <f>A21</f>
        <v>Grand Canyon</v>
      </c>
      <c r="C22" s="2">
        <v>91.0</v>
      </c>
      <c r="D22" s="2">
        <v>79.0</v>
      </c>
      <c r="E22" s="2">
        <v>33.0</v>
      </c>
      <c r="F22" s="2">
        <v>66.0</v>
      </c>
      <c r="G22" s="2">
        <v>13.0</v>
      </c>
      <c r="H22" s="2">
        <v>24.0</v>
      </c>
      <c r="I22" s="2">
        <v>12.0</v>
      </c>
      <c r="J22" s="2">
        <v>15.0</v>
      </c>
      <c r="K22" s="2">
        <v>38.0</v>
      </c>
      <c r="L22" s="2">
        <v>4.0</v>
      </c>
      <c r="M22" s="2">
        <v>7.0</v>
      </c>
      <c r="N22" s="2">
        <v>14.0</v>
      </c>
      <c r="O22" s="5">
        <f>N21</f>
        <v>13</v>
      </c>
      <c r="P22" s="7">
        <f>VLOOKUP(B22, Standings!B:E, 4, FALSE)</f>
        <v>0.4166666667</v>
      </c>
      <c r="Q22" s="5">
        <f t="shared" si="10"/>
        <v>12</v>
      </c>
      <c r="R22" s="5">
        <f t="shared" ref="R22:S22" si="41">E22-G22</f>
        <v>20</v>
      </c>
      <c r="S22" s="5">
        <f t="shared" si="41"/>
        <v>42</v>
      </c>
      <c r="T22" s="8">
        <f t="shared" si="12"/>
        <v>0.4761904762</v>
      </c>
      <c r="U22" s="8">
        <f t="shared" si="13"/>
        <v>0.5416666667</v>
      </c>
      <c r="V22" s="8">
        <f t="shared" si="14"/>
        <v>0.8</v>
      </c>
      <c r="W22" s="24">
        <f t="shared" si="15"/>
        <v>10.45</v>
      </c>
      <c r="X22" s="24">
        <f t="shared" si="16"/>
        <v>27.55</v>
      </c>
      <c r="Y22" s="5">
        <f t="shared" si="17"/>
        <v>6</v>
      </c>
      <c r="Z22" s="8">
        <f t="shared" si="18"/>
        <v>-0.999819749</v>
      </c>
      <c r="AA22" s="8">
        <f t="shared" si="19"/>
        <v>-1.591732014</v>
      </c>
      <c r="AB22" s="8">
        <f t="shared" si="20"/>
        <v>-2.040898412</v>
      </c>
      <c r="AC22" s="25">
        <f t="shared" si="6"/>
        <v>0.9601926557</v>
      </c>
      <c r="AD22" s="25">
        <f>(R21*0.108853716)/(S21*-0.049850344)</f>
        <v>-0.9704933898</v>
      </c>
      <c r="AE22" s="25">
        <f>(G21*0.086969074)/(H21*-0.034462491)</f>
        <v>-1.121593961</v>
      </c>
      <c r="AF22" s="25">
        <f>(I21*0.050073794)/(J21*-0.030543046)</f>
        <v>-1.229587432</v>
      </c>
      <c r="AG22" s="25">
        <f t="shared" si="21"/>
        <v>0.839220388</v>
      </c>
      <c r="AH22" s="25">
        <f t="shared" si="7"/>
        <v>86.41733901</v>
      </c>
      <c r="AI22" s="25">
        <f t="shared" si="8"/>
        <v>75.52983492</v>
      </c>
      <c r="AJ22" s="25">
        <f t="shared" si="9"/>
        <v>10.88750409</v>
      </c>
      <c r="AK22" s="25">
        <f t="shared" si="22"/>
        <v>9.332146366</v>
      </c>
      <c r="AL22" s="25">
        <f>VLOOKUP(A22, Standings!$B:$E, 4, FALSE)</f>
        <v>0.5</v>
      </c>
      <c r="AM22" s="25">
        <f t="shared" si="23"/>
        <v>-0.08333333333</v>
      </c>
    </row>
    <row r="23">
      <c r="A23" s="2" t="s">
        <v>442</v>
      </c>
      <c r="B23" s="2" t="str">
        <f>A24</f>
        <v>Colgate</v>
      </c>
      <c r="C23" s="2">
        <v>85.0</v>
      </c>
      <c r="D23" s="2">
        <v>102.0</v>
      </c>
      <c r="E23" s="2">
        <v>34.0</v>
      </c>
      <c r="F23" s="2">
        <v>63.0</v>
      </c>
      <c r="G23" s="2">
        <v>9.0</v>
      </c>
      <c r="H23" s="2">
        <v>14.0</v>
      </c>
      <c r="I23" s="2">
        <v>8.0</v>
      </c>
      <c r="J23" s="2">
        <v>11.0</v>
      </c>
      <c r="K23" s="2">
        <v>25.0</v>
      </c>
      <c r="L23" s="2">
        <v>4.0</v>
      </c>
      <c r="M23" s="2">
        <v>7.0</v>
      </c>
      <c r="N23" s="2">
        <v>15.0</v>
      </c>
      <c r="O23" s="5">
        <f>N24</f>
        <v>14</v>
      </c>
      <c r="P23" s="7">
        <f>VLOOKUP(B23, Standings!B:E, 4, FALSE)</f>
        <v>0.5</v>
      </c>
      <c r="Q23" s="5">
        <f t="shared" si="10"/>
        <v>-17</v>
      </c>
      <c r="R23" s="5">
        <f t="shared" ref="R23:S23" si="42">E23-G23</f>
        <v>25</v>
      </c>
      <c r="S23" s="5">
        <f t="shared" si="42"/>
        <v>49</v>
      </c>
      <c r="T23" s="8">
        <f t="shared" si="12"/>
        <v>0.5102040816</v>
      </c>
      <c r="U23" s="8">
        <f t="shared" si="13"/>
        <v>0.6428571429</v>
      </c>
      <c r="V23" s="8">
        <f t="shared" si="14"/>
        <v>0.7272727273</v>
      </c>
      <c r="W23" s="24">
        <f t="shared" si="15"/>
        <v>6.875</v>
      </c>
      <c r="X23" s="24">
        <f t="shared" si="16"/>
        <v>18.125</v>
      </c>
      <c r="Y23" s="5">
        <f t="shared" si="17"/>
        <v>7</v>
      </c>
      <c r="Z23" s="8">
        <f t="shared" si="18"/>
        <v>-1.071235445</v>
      </c>
      <c r="AA23" s="8">
        <f t="shared" si="19"/>
        <v>-1.889088544</v>
      </c>
      <c r="AB23" s="8">
        <f t="shared" si="20"/>
        <v>-1.855362193</v>
      </c>
      <c r="AC23" s="25">
        <f t="shared" si="6"/>
        <v>1.047304492</v>
      </c>
      <c r="AD23" s="25">
        <f>(R24*0.108853716)/(S24*-0.049850344)</f>
        <v>-1.16797751</v>
      </c>
      <c r="AE23" s="25">
        <f>(G24*0.086969074)/(H24*-0.034462491)</f>
        <v>-1.645817225</v>
      </c>
      <c r="AF23" s="25">
        <f>(I24*0.050073794)/(J24*-0.030543046)</f>
        <v>-1.127121813</v>
      </c>
      <c r="AG23" s="25">
        <f t="shared" si="21"/>
        <v>1.074006119</v>
      </c>
      <c r="AH23" s="25">
        <f t="shared" si="7"/>
        <v>94.25740432</v>
      </c>
      <c r="AI23" s="25">
        <f t="shared" si="8"/>
        <v>96.66055067</v>
      </c>
      <c r="AJ23" s="25">
        <f t="shared" si="9"/>
        <v>-2.403146351</v>
      </c>
      <c r="AK23" s="25">
        <f t="shared" si="22"/>
        <v>-2.403146351</v>
      </c>
      <c r="AL23" s="25">
        <f>VLOOKUP(A23, Standings!$B:$E, 4, FALSE)</f>
        <v>0.6666666667</v>
      </c>
      <c r="AM23" s="25">
        <f t="shared" si="23"/>
        <v>-0.1666666667</v>
      </c>
    </row>
    <row r="24">
      <c r="A24" s="2" t="s">
        <v>26</v>
      </c>
      <c r="B24" s="2" t="str">
        <f>A23</f>
        <v>VCU</v>
      </c>
      <c r="C24" s="2">
        <v>102.0</v>
      </c>
      <c r="D24" s="2">
        <v>85.0</v>
      </c>
      <c r="E24" s="2">
        <v>38.0</v>
      </c>
      <c r="F24" s="2">
        <v>66.0</v>
      </c>
      <c r="G24" s="2">
        <v>15.0</v>
      </c>
      <c r="H24" s="2">
        <v>23.0</v>
      </c>
      <c r="I24" s="2">
        <v>11.0</v>
      </c>
      <c r="J24" s="2">
        <v>16.0</v>
      </c>
      <c r="K24" s="2">
        <v>35.0</v>
      </c>
      <c r="L24" s="2">
        <v>2.0</v>
      </c>
      <c r="M24" s="2">
        <v>11.0</v>
      </c>
      <c r="N24" s="2">
        <v>14.0</v>
      </c>
      <c r="O24" s="5">
        <f>N23</f>
        <v>15</v>
      </c>
      <c r="P24" s="7">
        <f>VLOOKUP(B24, Standings!B:E, 4, FALSE)</f>
        <v>0.6666666667</v>
      </c>
      <c r="Q24" s="5">
        <f t="shared" si="10"/>
        <v>17</v>
      </c>
      <c r="R24" s="5">
        <f t="shared" ref="R24:S24" si="43">E24-G24</f>
        <v>23</v>
      </c>
      <c r="S24" s="5">
        <f t="shared" si="43"/>
        <v>43</v>
      </c>
      <c r="T24" s="8">
        <f t="shared" si="12"/>
        <v>0.5348837209</v>
      </c>
      <c r="U24" s="8">
        <f t="shared" si="13"/>
        <v>0.652173913</v>
      </c>
      <c r="V24" s="8">
        <f t="shared" si="14"/>
        <v>0.6875</v>
      </c>
      <c r="W24" s="24">
        <f t="shared" si="15"/>
        <v>9.625</v>
      </c>
      <c r="X24" s="24">
        <f t="shared" si="16"/>
        <v>25.375</v>
      </c>
      <c r="Y24" s="5">
        <f t="shared" si="17"/>
        <v>4</v>
      </c>
      <c r="Z24" s="8">
        <f t="shared" si="18"/>
        <v>-1.123053346</v>
      </c>
      <c r="AA24" s="8">
        <f t="shared" si="19"/>
        <v>-1.916466638</v>
      </c>
      <c r="AB24" s="8">
        <f t="shared" si="20"/>
        <v>-1.753897073</v>
      </c>
      <c r="AC24" s="25">
        <f t="shared" si="6"/>
        <v>1.06318569</v>
      </c>
      <c r="AD24" s="25">
        <f>(R23*0.108853716)/(S23*-0.049850344)</f>
        <v>-1.1140868</v>
      </c>
      <c r="AE24" s="25">
        <f>(G23*0.086969074)/(H23*-0.034462491)</f>
        <v>-1.62230555</v>
      </c>
      <c r="AF24" s="25">
        <f>(I23*0.050073794)/(J23*-0.030543046)</f>
        <v>-1.192327207</v>
      </c>
      <c r="AG24" s="25">
        <f t="shared" si="21"/>
        <v>1.052607841</v>
      </c>
      <c r="AH24" s="25">
        <f t="shared" si="7"/>
        <v>95.68671209</v>
      </c>
      <c r="AI24" s="25">
        <f t="shared" si="8"/>
        <v>94.73470565</v>
      </c>
      <c r="AJ24" s="25">
        <f t="shared" si="9"/>
        <v>0.9520064331</v>
      </c>
      <c r="AK24" s="25">
        <f t="shared" si="22"/>
        <v>1.42800965</v>
      </c>
      <c r="AL24" s="25">
        <f>VLOOKUP(A24, Standings!$B:$E, 4, FALSE)</f>
        <v>0.5</v>
      </c>
      <c r="AM24" s="25">
        <f t="shared" si="23"/>
        <v>0.1666666667</v>
      </c>
    </row>
    <row r="25">
      <c r="A25" s="2" t="s">
        <v>40</v>
      </c>
      <c r="B25" s="2" t="str">
        <f>A26</f>
        <v>Oral Roberts</v>
      </c>
      <c r="C25" s="2">
        <v>85.0</v>
      </c>
      <c r="D25" s="2">
        <v>71.0</v>
      </c>
      <c r="E25" s="2">
        <v>33.0</v>
      </c>
      <c r="F25" s="2">
        <v>65.0</v>
      </c>
      <c r="G25" s="2">
        <v>12.0</v>
      </c>
      <c r="H25" s="2">
        <v>29.0</v>
      </c>
      <c r="I25" s="2">
        <v>7.0</v>
      </c>
      <c r="J25" s="2">
        <v>12.0</v>
      </c>
      <c r="K25" s="2">
        <v>37.0</v>
      </c>
      <c r="L25" s="2">
        <v>4.0</v>
      </c>
      <c r="M25" s="2">
        <v>13.0</v>
      </c>
      <c r="N25" s="2">
        <v>12.0</v>
      </c>
      <c r="O25" s="5">
        <f>N26</f>
        <v>15</v>
      </c>
      <c r="P25" s="7">
        <f>VLOOKUP(B25, Standings!B:E, 4, FALSE)</f>
        <v>0.25</v>
      </c>
      <c r="Q25" s="5">
        <f t="shared" si="10"/>
        <v>14</v>
      </c>
      <c r="R25" s="5">
        <f t="shared" ref="R25:S25" si="44">E25-G25</f>
        <v>21</v>
      </c>
      <c r="S25" s="5">
        <f t="shared" si="44"/>
        <v>36</v>
      </c>
      <c r="T25" s="8">
        <f t="shared" si="12"/>
        <v>0.5833333333</v>
      </c>
      <c r="U25" s="8">
        <f t="shared" si="13"/>
        <v>0.4137931034</v>
      </c>
      <c r="V25" s="8">
        <f t="shared" si="14"/>
        <v>0.5833333333</v>
      </c>
      <c r="W25" s="24">
        <f t="shared" si="15"/>
        <v>10.175</v>
      </c>
      <c r="X25" s="24">
        <f t="shared" si="16"/>
        <v>26.825</v>
      </c>
      <c r="Y25" s="5">
        <f t="shared" si="17"/>
        <v>2</v>
      </c>
      <c r="Z25" s="8">
        <f t="shared" si="18"/>
        <v>-1.224779193</v>
      </c>
      <c r="AA25" s="8">
        <f t="shared" si="19"/>
        <v>-1.21596504</v>
      </c>
      <c r="AB25" s="8">
        <f t="shared" si="20"/>
        <v>-1.488155092</v>
      </c>
      <c r="AC25" s="25">
        <f t="shared" si="6"/>
        <v>0.8778578304</v>
      </c>
      <c r="AD25" s="25">
        <f>(R26*0.108853716)/(S26*-0.049850344)</f>
        <v>-0.909837553</v>
      </c>
      <c r="AE25" s="25">
        <f>(G26*0.086969074)/(H26*-0.034462491)</f>
        <v>-1.135613885</v>
      </c>
      <c r="AF25" s="25">
        <f>(I26*0.050073794)/(J26*-0.030543046)</f>
        <v>-1.530153249</v>
      </c>
      <c r="AG25" s="25">
        <f t="shared" si="21"/>
        <v>0.8561654167</v>
      </c>
      <c r="AH25" s="25">
        <f t="shared" si="7"/>
        <v>79.00720473</v>
      </c>
      <c r="AI25" s="25">
        <f t="shared" si="8"/>
        <v>77.0548875</v>
      </c>
      <c r="AJ25" s="25">
        <f t="shared" si="9"/>
        <v>1.952317235</v>
      </c>
      <c r="AK25" s="25">
        <f t="shared" si="22"/>
        <v>1.301544823</v>
      </c>
      <c r="AL25" s="25">
        <f>VLOOKUP(A25, Standings!$B:$E, 4, FALSE)</f>
        <v>0.5833333333</v>
      </c>
      <c r="AM25" s="25">
        <f t="shared" si="23"/>
        <v>-0.3333333333</v>
      </c>
    </row>
    <row r="26">
      <c r="A26" s="2" t="s">
        <v>49</v>
      </c>
      <c r="B26" s="2" t="str">
        <f>A25</f>
        <v>Alabama</v>
      </c>
      <c r="C26" s="2">
        <v>71.0</v>
      </c>
      <c r="D26" s="2">
        <v>85.0</v>
      </c>
      <c r="E26" s="2">
        <v>24.0</v>
      </c>
      <c r="F26" s="2">
        <v>56.0</v>
      </c>
      <c r="G26" s="2">
        <v>9.0</v>
      </c>
      <c r="H26" s="2">
        <v>20.0</v>
      </c>
      <c r="I26" s="2">
        <v>14.0</v>
      </c>
      <c r="J26" s="2">
        <v>15.0</v>
      </c>
      <c r="K26" s="2">
        <v>29.0</v>
      </c>
      <c r="L26" s="2">
        <v>3.0</v>
      </c>
      <c r="M26" s="2">
        <v>5.0</v>
      </c>
      <c r="N26" s="2">
        <v>15.0</v>
      </c>
      <c r="O26" s="5">
        <f>N25</f>
        <v>12</v>
      </c>
      <c r="P26" s="7">
        <f>VLOOKUP(B26, Standings!B:E, 4, FALSE)</f>
        <v>0.5833333333</v>
      </c>
      <c r="Q26" s="5">
        <f t="shared" si="10"/>
        <v>-14</v>
      </c>
      <c r="R26" s="5">
        <f t="shared" ref="R26:S26" si="45">E26-G26</f>
        <v>15</v>
      </c>
      <c r="S26" s="5">
        <f t="shared" si="45"/>
        <v>36</v>
      </c>
      <c r="T26" s="8">
        <f t="shared" si="12"/>
        <v>0.4166666667</v>
      </c>
      <c r="U26" s="8">
        <f t="shared" si="13"/>
        <v>0.45</v>
      </c>
      <c r="V26" s="8">
        <f t="shared" si="14"/>
        <v>0.9333333333</v>
      </c>
      <c r="W26" s="24">
        <f t="shared" si="15"/>
        <v>7.975</v>
      </c>
      <c r="X26" s="24">
        <f t="shared" si="16"/>
        <v>21.025</v>
      </c>
      <c r="Y26" s="5">
        <f t="shared" si="17"/>
        <v>7</v>
      </c>
      <c r="Z26" s="8">
        <f t="shared" si="18"/>
        <v>-0.8748422804</v>
      </c>
      <c r="AA26" s="8">
        <f t="shared" si="19"/>
        <v>-1.322361981</v>
      </c>
      <c r="AB26" s="8">
        <f t="shared" si="20"/>
        <v>-2.381048148</v>
      </c>
      <c r="AC26" s="25">
        <f t="shared" si="6"/>
        <v>0.878430851</v>
      </c>
      <c r="AD26" s="25">
        <f>(R25*0.108853716)/(S25*-0.049850344)</f>
        <v>-1.273772574</v>
      </c>
      <c r="AE26" s="25">
        <f>(G25*0.086969074)/(H25*-0.034462491)</f>
        <v>-1.044242653</v>
      </c>
      <c r="AF26" s="25">
        <f>(I25*0.050073794)/(J25*-0.030543046)</f>
        <v>-0.9563457805</v>
      </c>
      <c r="AG26" s="25">
        <f t="shared" si="21"/>
        <v>0.9117494297</v>
      </c>
      <c r="AH26" s="25">
        <f t="shared" si="7"/>
        <v>79.05877659</v>
      </c>
      <c r="AI26" s="25">
        <f t="shared" si="8"/>
        <v>82.05744867</v>
      </c>
      <c r="AJ26" s="25">
        <f t="shared" si="9"/>
        <v>-2.99867208</v>
      </c>
      <c r="AK26" s="25">
        <f t="shared" si="22"/>
        <v>-2.4988934</v>
      </c>
      <c r="AL26" s="25">
        <f>VLOOKUP(A26, Standings!$B:$E, 4, FALSE)</f>
        <v>0.25</v>
      </c>
      <c r="AM26" s="25">
        <f t="shared" si="23"/>
        <v>0.3333333333</v>
      </c>
    </row>
    <row r="27">
      <c r="A27" s="2" t="s">
        <v>21</v>
      </c>
      <c r="B27" s="2" t="str">
        <f>A28</f>
        <v>North Texas</v>
      </c>
      <c r="C27" s="2">
        <v>83.0</v>
      </c>
      <c r="D27" s="2">
        <v>78.0</v>
      </c>
      <c r="E27" s="2">
        <v>28.0</v>
      </c>
      <c r="F27" s="2">
        <v>64.0</v>
      </c>
      <c r="G27" s="2">
        <v>11.0</v>
      </c>
      <c r="H27" s="2">
        <v>26.0</v>
      </c>
      <c r="I27" s="2">
        <v>16.0</v>
      </c>
      <c r="J27" s="2">
        <v>20.0</v>
      </c>
      <c r="K27" s="2">
        <v>38.0</v>
      </c>
      <c r="L27" s="2">
        <v>3.0</v>
      </c>
      <c r="M27" s="2">
        <v>9.0</v>
      </c>
      <c r="N27" s="2">
        <v>12.0</v>
      </c>
      <c r="O27" s="5">
        <f>N28</f>
        <v>14</v>
      </c>
      <c r="P27" s="7">
        <f>VLOOKUP(B27, Standings!B:E, 4, FALSE)</f>
        <v>0.3333333333</v>
      </c>
      <c r="Q27" s="5">
        <f t="shared" si="10"/>
        <v>5</v>
      </c>
      <c r="R27" s="5">
        <f t="shared" ref="R27:S27" si="46">E27-G27</f>
        <v>17</v>
      </c>
      <c r="S27" s="5">
        <f t="shared" si="46"/>
        <v>38</v>
      </c>
      <c r="T27" s="8">
        <f t="shared" si="12"/>
        <v>0.4473684211</v>
      </c>
      <c r="U27" s="8">
        <f t="shared" si="13"/>
        <v>0.4230769231</v>
      </c>
      <c r="V27" s="8">
        <f t="shared" si="14"/>
        <v>0.8</v>
      </c>
      <c r="W27" s="24">
        <f t="shared" si="15"/>
        <v>10.45</v>
      </c>
      <c r="X27" s="24">
        <f t="shared" si="16"/>
        <v>27.55</v>
      </c>
      <c r="Y27" s="5">
        <f t="shared" si="17"/>
        <v>5</v>
      </c>
      <c r="Z27" s="8">
        <f t="shared" si="18"/>
        <v>-0.9393043431</v>
      </c>
      <c r="AA27" s="8">
        <f t="shared" si="19"/>
        <v>-1.243246307</v>
      </c>
      <c r="AB27" s="8">
        <f t="shared" si="20"/>
        <v>-2.040898412</v>
      </c>
      <c r="AC27" s="25">
        <f t="shared" si="6"/>
        <v>0.8393485702</v>
      </c>
      <c r="AD27" s="25">
        <f>(R28*0.108853716)/(S28*-0.049850344)</f>
        <v>-0.9518300554</v>
      </c>
      <c r="AE27" s="25">
        <f>(G28*0.086969074)/(H28*-0.034462491)</f>
        <v>-1.211321478</v>
      </c>
      <c r="AF27" s="25">
        <f>(I28*0.050073794)/(J28*-0.030543046)</f>
        <v>-1.311559928</v>
      </c>
      <c r="AG27" s="25">
        <f t="shared" si="21"/>
        <v>0.8694805245</v>
      </c>
      <c r="AH27" s="25">
        <f t="shared" si="7"/>
        <v>75.54137131</v>
      </c>
      <c r="AI27" s="25">
        <f t="shared" si="8"/>
        <v>78.2532472</v>
      </c>
      <c r="AJ27" s="25">
        <f t="shared" si="9"/>
        <v>-2.711875886</v>
      </c>
      <c r="AK27" s="25">
        <f t="shared" si="22"/>
        <v>-3.615834515</v>
      </c>
      <c r="AL27" s="25">
        <f>VLOOKUP(A27, Standings!$B:$E, 4, FALSE)</f>
        <v>0.25</v>
      </c>
      <c r="AM27" s="25">
        <f t="shared" si="23"/>
        <v>0.08333333333</v>
      </c>
    </row>
    <row r="28">
      <c r="A28" s="2" t="s">
        <v>31</v>
      </c>
      <c r="B28" s="2" t="str">
        <f>A27</f>
        <v>Abilene Christian</v>
      </c>
      <c r="C28" s="2">
        <v>78.0</v>
      </c>
      <c r="D28" s="2">
        <v>83.0</v>
      </c>
      <c r="E28" s="2">
        <v>29.0</v>
      </c>
      <c r="F28" s="2">
        <v>64.0</v>
      </c>
      <c r="G28" s="2">
        <v>12.0</v>
      </c>
      <c r="H28" s="2">
        <v>25.0</v>
      </c>
      <c r="I28" s="2">
        <v>8.0</v>
      </c>
      <c r="J28" s="2">
        <v>10.0</v>
      </c>
      <c r="K28" s="2">
        <v>35.0</v>
      </c>
      <c r="L28" s="2">
        <v>8.0</v>
      </c>
      <c r="M28" s="2">
        <v>9.0</v>
      </c>
      <c r="N28" s="2">
        <v>14.0</v>
      </c>
      <c r="O28" s="5">
        <f>N27</f>
        <v>12</v>
      </c>
      <c r="P28" s="7">
        <f>VLOOKUP(B28, Standings!B:E, 4, FALSE)</f>
        <v>0.25</v>
      </c>
      <c r="Q28" s="5">
        <f t="shared" si="10"/>
        <v>-5</v>
      </c>
      <c r="R28" s="5">
        <f t="shared" ref="R28:S28" si="47">E28-G28</f>
        <v>17</v>
      </c>
      <c r="S28" s="5">
        <f t="shared" si="47"/>
        <v>39</v>
      </c>
      <c r="T28" s="8">
        <f t="shared" si="12"/>
        <v>0.4358974359</v>
      </c>
      <c r="U28" s="8">
        <f t="shared" si="13"/>
        <v>0.48</v>
      </c>
      <c r="V28" s="8">
        <f t="shared" si="14"/>
        <v>0.8</v>
      </c>
      <c r="W28" s="24">
        <f t="shared" si="15"/>
        <v>9.625</v>
      </c>
      <c r="X28" s="24">
        <f t="shared" si="16"/>
        <v>25.375</v>
      </c>
      <c r="Y28" s="5">
        <f t="shared" si="17"/>
        <v>3</v>
      </c>
      <c r="Z28" s="8">
        <f t="shared" si="18"/>
        <v>-0.9152196164</v>
      </c>
      <c r="AA28" s="8">
        <f t="shared" si="19"/>
        <v>-1.410519446</v>
      </c>
      <c r="AB28" s="8">
        <f t="shared" si="20"/>
        <v>-2.040898412</v>
      </c>
      <c r="AC28" s="25">
        <f t="shared" si="6"/>
        <v>0.8754580192</v>
      </c>
      <c r="AD28" s="25">
        <f>(R27*0.108853716)/(S27*-0.049850344)</f>
        <v>-0.9768782148</v>
      </c>
      <c r="AE28" s="25">
        <f>(G27*0.086969074)/(H27*-0.034462491)</f>
        <v>-1.067671174</v>
      </c>
      <c r="AF28" s="25">
        <f>(I27*0.050073794)/(J27*-0.030543046)</f>
        <v>-1.311559928</v>
      </c>
      <c r="AG28" s="25">
        <f t="shared" si="21"/>
        <v>0.8365418181</v>
      </c>
      <c r="AH28" s="25">
        <f t="shared" si="7"/>
        <v>78.79122173</v>
      </c>
      <c r="AI28" s="25">
        <f t="shared" si="8"/>
        <v>75.28876363</v>
      </c>
      <c r="AJ28" s="25">
        <f t="shared" si="9"/>
        <v>3.502458098</v>
      </c>
      <c r="AK28" s="25">
        <f t="shared" si="22"/>
        <v>2.334972065</v>
      </c>
      <c r="AL28" s="25">
        <f>VLOOKUP(A28, Standings!$B:$E, 4, FALSE)</f>
        <v>0.3333333333</v>
      </c>
      <c r="AM28" s="25">
        <f t="shared" si="23"/>
        <v>-0.08333333333</v>
      </c>
    </row>
    <row r="29">
      <c r="A29" s="2" t="s">
        <v>440</v>
      </c>
      <c r="B29" s="2" t="str">
        <f>A30</f>
        <v>Dayton</v>
      </c>
      <c r="C29" s="2">
        <v>84.0</v>
      </c>
      <c r="D29" s="2">
        <v>71.0</v>
      </c>
      <c r="E29" s="2">
        <v>30.0</v>
      </c>
      <c r="F29" s="2">
        <v>63.0</v>
      </c>
      <c r="G29" s="2">
        <v>9.0</v>
      </c>
      <c r="H29" s="2">
        <v>19.0</v>
      </c>
      <c r="I29" s="2">
        <v>15.0</v>
      </c>
      <c r="J29" s="2">
        <v>18.0</v>
      </c>
      <c r="K29" s="2">
        <v>39.0</v>
      </c>
      <c r="L29" s="2">
        <v>2.0</v>
      </c>
      <c r="M29" s="2">
        <v>6.0</v>
      </c>
      <c r="N29" s="2">
        <v>9.0</v>
      </c>
      <c r="O29" s="5">
        <f>N30</f>
        <v>13</v>
      </c>
      <c r="P29" s="7">
        <f>VLOOKUP(B29, Standings!B:E, 4, FALSE)</f>
        <v>0.4166666667</v>
      </c>
      <c r="Q29" s="5">
        <f t="shared" si="10"/>
        <v>13</v>
      </c>
      <c r="R29" s="5">
        <f t="shared" ref="R29:S29" si="48">E29-G29</f>
        <v>21</v>
      </c>
      <c r="S29" s="5">
        <f t="shared" si="48"/>
        <v>44</v>
      </c>
      <c r="T29" s="8">
        <f t="shared" si="12"/>
        <v>0.4772727273</v>
      </c>
      <c r="U29" s="8">
        <f t="shared" si="13"/>
        <v>0.4736842105</v>
      </c>
      <c r="V29" s="8">
        <f t="shared" si="14"/>
        <v>0.8333333333</v>
      </c>
      <c r="W29" s="24">
        <f t="shared" si="15"/>
        <v>10.725</v>
      </c>
      <c r="X29" s="24">
        <f t="shared" si="16"/>
        <v>28.275</v>
      </c>
      <c r="Y29" s="5">
        <f t="shared" si="17"/>
        <v>7</v>
      </c>
      <c r="Z29" s="8">
        <f t="shared" si="18"/>
        <v>-1.002092067</v>
      </c>
      <c r="AA29" s="8">
        <f t="shared" si="19"/>
        <v>-1.39195998</v>
      </c>
      <c r="AB29" s="8">
        <f t="shared" si="20"/>
        <v>-2.125935846</v>
      </c>
      <c r="AC29" s="25">
        <f t="shared" si="6"/>
        <v>0.9171196567</v>
      </c>
      <c r="AD29" s="25">
        <f>(R30*0.108853716)/(S30*-0.049850344)</f>
        <v>-1.060610633</v>
      </c>
      <c r="AE29" s="25">
        <f>(G30*0.086969074)/(H30*-0.034462491)</f>
        <v>-1.081537034</v>
      </c>
      <c r="AF29" s="25">
        <f>(I30*0.050073794)/(J30*-0.030543046)</f>
        <v>-1.024656193</v>
      </c>
      <c r="AG29" s="25">
        <f t="shared" si="21"/>
        <v>0.8392711677</v>
      </c>
      <c r="AH29" s="25">
        <f t="shared" si="7"/>
        <v>82.5407691</v>
      </c>
      <c r="AI29" s="25">
        <f t="shared" si="8"/>
        <v>75.5344051</v>
      </c>
      <c r="AJ29" s="25">
        <f t="shared" si="9"/>
        <v>7.006364007</v>
      </c>
      <c r="AK29" s="25">
        <f t="shared" si="22"/>
        <v>6.005454864</v>
      </c>
      <c r="AL29" s="25">
        <f>VLOOKUP(A29, Standings!$B:$E, 4, FALSE)</f>
        <v>0.5</v>
      </c>
      <c r="AM29" s="25">
        <f t="shared" si="23"/>
        <v>-0.08333333333</v>
      </c>
    </row>
    <row r="30">
      <c r="A30" s="2" t="s">
        <v>45</v>
      </c>
      <c r="B30" s="2" t="str">
        <f>A29</f>
        <v>BYU</v>
      </c>
      <c r="C30" s="2">
        <v>71.0</v>
      </c>
      <c r="D30" s="2">
        <v>84.0</v>
      </c>
      <c r="E30" s="2">
        <v>26.0</v>
      </c>
      <c r="F30" s="2">
        <v>56.0</v>
      </c>
      <c r="G30" s="2">
        <v>9.0</v>
      </c>
      <c r="H30" s="2">
        <v>21.0</v>
      </c>
      <c r="I30" s="2">
        <v>10.0</v>
      </c>
      <c r="J30" s="2">
        <v>16.0</v>
      </c>
      <c r="K30" s="2">
        <v>30.0</v>
      </c>
      <c r="L30" s="2">
        <v>0.0</v>
      </c>
      <c r="M30" s="2">
        <v>6.0</v>
      </c>
      <c r="N30" s="2">
        <v>13.0</v>
      </c>
      <c r="O30" s="5">
        <f>N29</f>
        <v>9</v>
      </c>
      <c r="P30" s="7">
        <f>VLOOKUP(B30, Standings!B:E, 4, FALSE)</f>
        <v>0.5</v>
      </c>
      <c r="Q30" s="5">
        <f t="shared" si="10"/>
        <v>-13</v>
      </c>
      <c r="R30" s="5">
        <f t="shared" ref="R30:S30" si="49">E30-G30</f>
        <v>17</v>
      </c>
      <c r="S30" s="5">
        <f t="shared" si="49"/>
        <v>35</v>
      </c>
      <c r="T30" s="8">
        <f t="shared" si="12"/>
        <v>0.4857142857</v>
      </c>
      <c r="U30" s="8">
        <f t="shared" si="13"/>
        <v>0.4285714286</v>
      </c>
      <c r="V30" s="8">
        <f t="shared" si="14"/>
        <v>0.625</v>
      </c>
      <c r="W30" s="24">
        <f t="shared" si="15"/>
        <v>8.25</v>
      </c>
      <c r="X30" s="24">
        <f t="shared" si="16"/>
        <v>21.75</v>
      </c>
      <c r="Y30" s="5">
        <f t="shared" si="17"/>
        <v>3</v>
      </c>
      <c r="Z30" s="8">
        <f t="shared" si="18"/>
        <v>-1.019816144</v>
      </c>
      <c r="AA30" s="8">
        <f t="shared" si="19"/>
        <v>-1.259392362</v>
      </c>
      <c r="AB30" s="8">
        <f t="shared" si="20"/>
        <v>-1.594451885</v>
      </c>
      <c r="AC30" s="25">
        <f t="shared" si="6"/>
        <v>0.8191406786</v>
      </c>
      <c r="AD30" s="25">
        <f>(R29*0.108853716)/(S29*-0.049850344)</f>
        <v>-1.042177561</v>
      </c>
      <c r="AE30" s="25">
        <f>(G29*0.086969074)/(H29*-0.034462491)</f>
        <v>-1.195383037</v>
      </c>
      <c r="AF30" s="25">
        <f>(I29*0.050073794)/(J29*-0.030543046)</f>
        <v>-1.366208258</v>
      </c>
      <c r="AG30" s="25">
        <f t="shared" si="21"/>
        <v>0.9121794148</v>
      </c>
      <c r="AH30" s="25">
        <f t="shared" si="7"/>
        <v>73.72266107</v>
      </c>
      <c r="AI30" s="25">
        <f t="shared" si="8"/>
        <v>82.09614733</v>
      </c>
      <c r="AJ30" s="25">
        <f t="shared" si="9"/>
        <v>-8.37348626</v>
      </c>
      <c r="AK30" s="25">
        <f t="shared" si="22"/>
        <v>-8.37348626</v>
      </c>
      <c r="AL30" s="25">
        <f>VLOOKUP(A30, Standings!$B:$E, 4, FALSE)</f>
        <v>0.4166666667</v>
      </c>
      <c r="AM30" s="25">
        <f t="shared" si="23"/>
        <v>0.08333333333</v>
      </c>
    </row>
    <row r="31">
      <c r="A31" s="2" t="s">
        <v>34</v>
      </c>
      <c r="B31" s="2" t="str">
        <f>A32</f>
        <v>Vermont</v>
      </c>
      <c r="C31" s="2">
        <v>104.0</v>
      </c>
      <c r="D31" s="2">
        <v>88.0</v>
      </c>
      <c r="E31" s="2">
        <v>39.0</v>
      </c>
      <c r="F31" s="2">
        <v>63.0</v>
      </c>
      <c r="G31" s="2">
        <v>12.0</v>
      </c>
      <c r="H31" s="2">
        <v>23.0</v>
      </c>
      <c r="I31" s="2">
        <v>14.0</v>
      </c>
      <c r="J31" s="2">
        <v>19.0</v>
      </c>
      <c r="K31" s="2">
        <v>32.0</v>
      </c>
      <c r="L31" s="2">
        <v>2.0</v>
      </c>
      <c r="M31" s="2">
        <v>6.0</v>
      </c>
      <c r="N31" s="2">
        <v>13.0</v>
      </c>
      <c r="O31" s="5">
        <f>N32</f>
        <v>14</v>
      </c>
      <c r="P31" s="7">
        <f>VLOOKUP(B31, Standings!B:E, 4, FALSE)</f>
        <v>0.25</v>
      </c>
      <c r="Q31" s="5">
        <f t="shared" si="10"/>
        <v>16</v>
      </c>
      <c r="R31" s="5">
        <f t="shared" ref="R31:S31" si="50">E31-G31</f>
        <v>27</v>
      </c>
      <c r="S31" s="5">
        <f t="shared" si="50"/>
        <v>40</v>
      </c>
      <c r="T31" s="8">
        <f t="shared" si="12"/>
        <v>0.675</v>
      </c>
      <c r="U31" s="8">
        <f t="shared" si="13"/>
        <v>0.5217391304</v>
      </c>
      <c r="V31" s="8">
        <f t="shared" si="14"/>
        <v>0.7368421053</v>
      </c>
      <c r="W31" s="24">
        <f t="shared" si="15"/>
        <v>8.8</v>
      </c>
      <c r="X31" s="24">
        <f t="shared" si="16"/>
        <v>23.2</v>
      </c>
      <c r="Y31" s="5">
        <f t="shared" si="17"/>
        <v>8</v>
      </c>
      <c r="Z31" s="8">
        <f t="shared" si="18"/>
        <v>-1.417244494</v>
      </c>
      <c r="AA31" s="8">
        <f t="shared" si="19"/>
        <v>-1.533173311</v>
      </c>
      <c r="AB31" s="8">
        <f t="shared" si="20"/>
        <v>-1.879774853</v>
      </c>
      <c r="AC31" s="25">
        <f t="shared" si="6"/>
        <v>1.094883394</v>
      </c>
      <c r="AD31" s="25">
        <f>(R32*0.108853716)/(S32*-0.049850344)</f>
        <v>-1.004460658</v>
      </c>
      <c r="AE31" s="25">
        <f>(G32*0.086969074)/(H32*-0.034462491)</f>
        <v>-0.9176677861</v>
      </c>
      <c r="AF31" s="25">
        <f>(I32*0.050073794)/(J32*-0.030543046)</f>
        <v>-1.475504919</v>
      </c>
      <c r="AG31" s="25">
        <f t="shared" si="21"/>
        <v>0.8218465668</v>
      </c>
      <c r="AH31" s="25">
        <f t="shared" si="7"/>
        <v>98.53950543</v>
      </c>
      <c r="AI31" s="25">
        <f t="shared" si="8"/>
        <v>73.96619101</v>
      </c>
      <c r="AJ31" s="25">
        <f t="shared" si="9"/>
        <v>24.57331442</v>
      </c>
      <c r="AK31" s="25">
        <f t="shared" si="22"/>
        <v>16.38220962</v>
      </c>
      <c r="AL31" s="25">
        <f>VLOOKUP(A31, Standings!$B:$E, 4, FALSE)</f>
        <v>0.8333333333</v>
      </c>
      <c r="AM31" s="25">
        <f t="shared" si="23"/>
        <v>-0.5833333333</v>
      </c>
    </row>
    <row r="32">
      <c r="A32" s="2" t="s">
        <v>42</v>
      </c>
      <c r="B32" s="2" t="str">
        <f>A31</f>
        <v>Michigan</v>
      </c>
      <c r="C32" s="2">
        <v>88.0</v>
      </c>
      <c r="D32" s="2">
        <v>104.0</v>
      </c>
      <c r="E32" s="2">
        <v>31.0</v>
      </c>
      <c r="F32" s="2">
        <v>72.0</v>
      </c>
      <c r="G32" s="2">
        <v>8.0</v>
      </c>
      <c r="H32" s="2">
        <v>22.0</v>
      </c>
      <c r="I32" s="2">
        <v>18.0</v>
      </c>
      <c r="J32" s="2">
        <v>20.0</v>
      </c>
      <c r="K32" s="2">
        <v>39.0</v>
      </c>
      <c r="L32" s="2">
        <v>0.0</v>
      </c>
      <c r="M32" s="2">
        <v>3.0</v>
      </c>
      <c r="N32" s="2">
        <v>14.0</v>
      </c>
      <c r="O32" s="5">
        <f>N31</f>
        <v>13</v>
      </c>
      <c r="P32" s="7">
        <f>VLOOKUP(B32, Standings!B:E, 4, FALSE)</f>
        <v>0.8333333333</v>
      </c>
      <c r="Q32" s="5">
        <f t="shared" si="10"/>
        <v>-16</v>
      </c>
      <c r="R32" s="5">
        <f t="shared" ref="R32:S32" si="51">E32-G32</f>
        <v>23</v>
      </c>
      <c r="S32" s="5">
        <f t="shared" si="51"/>
        <v>50</v>
      </c>
      <c r="T32" s="8">
        <f t="shared" si="12"/>
        <v>0.46</v>
      </c>
      <c r="U32" s="8">
        <f t="shared" si="13"/>
        <v>0.3636363636</v>
      </c>
      <c r="V32" s="8">
        <f t="shared" si="14"/>
        <v>0.9</v>
      </c>
      <c r="W32" s="24">
        <f t="shared" si="15"/>
        <v>10.725</v>
      </c>
      <c r="X32" s="24">
        <f t="shared" si="16"/>
        <v>28.275</v>
      </c>
      <c r="Y32" s="5">
        <f t="shared" si="17"/>
        <v>10</v>
      </c>
      <c r="Z32" s="8">
        <f t="shared" si="18"/>
        <v>-0.9658258775</v>
      </c>
      <c r="AA32" s="8">
        <f t="shared" si="19"/>
        <v>-1.068575338</v>
      </c>
      <c r="AB32" s="8">
        <f t="shared" si="20"/>
        <v>-2.296010714</v>
      </c>
      <c r="AC32" s="25">
        <f t="shared" si="6"/>
        <v>0.8351291948</v>
      </c>
      <c r="AD32" s="25">
        <f>(R31*0.108853716)/(S31*-0.049850344)</f>
        <v>-1.473936836</v>
      </c>
      <c r="AE32" s="25">
        <f>(G31*0.086969074)/(H31*-0.034462491)</f>
        <v>-1.31665378</v>
      </c>
      <c r="AF32" s="25">
        <f>(I31*0.050073794)/(J31*-0.030543046)</f>
        <v>-1.208015723</v>
      </c>
      <c r="AG32" s="25">
        <f t="shared" si="21"/>
        <v>1.118783695</v>
      </c>
      <c r="AH32" s="25">
        <f t="shared" si="7"/>
        <v>75.16162753</v>
      </c>
      <c r="AI32" s="25">
        <f t="shared" si="8"/>
        <v>100.6905326</v>
      </c>
      <c r="AJ32" s="25">
        <f t="shared" si="9"/>
        <v>-25.52890504</v>
      </c>
      <c r="AK32" s="25">
        <f t="shared" si="22"/>
        <v>-8.509635014</v>
      </c>
      <c r="AL32" s="25">
        <f>VLOOKUP(A32, Standings!$B:$E, 4, FALSE)</f>
        <v>0.25</v>
      </c>
      <c r="AM32" s="25">
        <f t="shared" si="23"/>
        <v>0.5833333333</v>
      </c>
    </row>
    <row r="33">
      <c r="A33" s="2" t="s">
        <v>439</v>
      </c>
      <c r="B33" s="2" t="str">
        <f>A34</f>
        <v>Eastern Washington</v>
      </c>
      <c r="C33" s="2">
        <v>97.0</v>
      </c>
      <c r="D33" s="2">
        <v>99.0</v>
      </c>
      <c r="E33" s="2">
        <v>34.0</v>
      </c>
      <c r="F33" s="2">
        <v>64.0</v>
      </c>
      <c r="G33" s="2">
        <v>15.0</v>
      </c>
      <c r="H33" s="2">
        <v>26.0</v>
      </c>
      <c r="I33" s="2">
        <v>14.0</v>
      </c>
      <c r="J33" s="2">
        <v>17.0</v>
      </c>
      <c r="K33" s="2">
        <v>25.0</v>
      </c>
      <c r="L33" s="2">
        <v>1.0</v>
      </c>
      <c r="M33" s="2">
        <v>6.0</v>
      </c>
      <c r="N33" s="2">
        <v>11.0</v>
      </c>
      <c r="O33" s="5">
        <f>N34</f>
        <v>12</v>
      </c>
      <c r="P33" s="7">
        <f>VLOOKUP(B33, Standings!B:E, 4, FALSE)</f>
        <v>0.6666666667</v>
      </c>
      <c r="Q33" s="5">
        <f t="shared" si="10"/>
        <v>-2</v>
      </c>
      <c r="R33" s="5">
        <f t="shared" ref="R33:S33" si="52">E33-G33</f>
        <v>19</v>
      </c>
      <c r="S33" s="5">
        <f t="shared" si="52"/>
        <v>38</v>
      </c>
      <c r="T33" s="8">
        <f t="shared" si="12"/>
        <v>0.5</v>
      </c>
      <c r="U33" s="8">
        <f t="shared" si="13"/>
        <v>0.5769230769</v>
      </c>
      <c r="V33" s="8">
        <f t="shared" si="14"/>
        <v>0.8235294118</v>
      </c>
      <c r="W33" s="24">
        <f t="shared" si="15"/>
        <v>6.875</v>
      </c>
      <c r="X33" s="24">
        <f t="shared" si="16"/>
        <v>18.125</v>
      </c>
      <c r="Y33" s="5">
        <f t="shared" si="17"/>
        <v>6</v>
      </c>
      <c r="Z33" s="8">
        <f t="shared" si="18"/>
        <v>-1.049810736</v>
      </c>
      <c r="AA33" s="8">
        <f t="shared" si="19"/>
        <v>-1.695335873</v>
      </c>
      <c r="AB33" s="8">
        <f t="shared" si="20"/>
        <v>-2.100924836</v>
      </c>
      <c r="AC33" s="25">
        <f t="shared" si="6"/>
        <v>1.016861913</v>
      </c>
      <c r="AD33" s="25">
        <f>(R34*0.108853716)/(S34*-0.049850344)</f>
        <v>-1.321658761</v>
      </c>
      <c r="AE33" s="25">
        <f>(G34*0.086969074)/(H34*-0.034462491)</f>
        <v>-1.201707815</v>
      </c>
      <c r="AF33" s="25">
        <f>(I34*0.050073794)/(J34*-0.030543046)</f>
        <v>-1.396568441</v>
      </c>
      <c r="AG33" s="25">
        <f t="shared" si="21"/>
        <v>1.039666902</v>
      </c>
      <c r="AH33" s="25">
        <f t="shared" si="7"/>
        <v>91.5175722</v>
      </c>
      <c r="AI33" s="25">
        <f t="shared" si="8"/>
        <v>93.57002116</v>
      </c>
      <c r="AJ33" s="25">
        <f t="shared" si="9"/>
        <v>-2.052448961</v>
      </c>
      <c r="AK33" s="25">
        <f t="shared" si="22"/>
        <v>-1.368299307</v>
      </c>
      <c r="AL33" s="25">
        <f>VLOOKUP(A33, Standings!$B:$E, 4, FALSE)</f>
        <v>0.4166666667</v>
      </c>
      <c r="AM33" s="25">
        <f t="shared" si="23"/>
        <v>0.25</v>
      </c>
    </row>
    <row r="34">
      <c r="A34" s="2" t="s">
        <v>53</v>
      </c>
      <c r="B34" s="2" t="str">
        <f>A33</f>
        <v>Weber St.</v>
      </c>
      <c r="C34" s="2">
        <v>99.0</v>
      </c>
      <c r="D34" s="2">
        <v>97.0</v>
      </c>
      <c r="E34" s="2">
        <v>33.0</v>
      </c>
      <c r="F34" s="2">
        <v>59.0</v>
      </c>
      <c r="G34" s="2">
        <v>10.0</v>
      </c>
      <c r="H34" s="2">
        <v>21.0</v>
      </c>
      <c r="I34" s="2">
        <v>23.0</v>
      </c>
      <c r="J34" s="2">
        <v>27.0</v>
      </c>
      <c r="K34" s="2">
        <v>33.0</v>
      </c>
      <c r="L34" s="2">
        <v>3.0</v>
      </c>
      <c r="M34" s="2">
        <v>4.0</v>
      </c>
      <c r="N34" s="2">
        <v>12.0</v>
      </c>
      <c r="O34" s="5">
        <f>N33</f>
        <v>11</v>
      </c>
      <c r="P34" s="7">
        <f>VLOOKUP(B34, Standings!B:E, 4, FALSE)</f>
        <v>0.4166666667</v>
      </c>
      <c r="Q34" s="5">
        <f t="shared" si="10"/>
        <v>2</v>
      </c>
      <c r="R34" s="5">
        <f t="shared" ref="R34:S34" si="53">E34-G34</f>
        <v>23</v>
      </c>
      <c r="S34" s="5">
        <f t="shared" si="53"/>
        <v>38</v>
      </c>
      <c r="T34" s="8">
        <f t="shared" si="12"/>
        <v>0.6052631579</v>
      </c>
      <c r="U34" s="8">
        <f t="shared" si="13"/>
        <v>0.4761904762</v>
      </c>
      <c r="V34" s="8">
        <f t="shared" si="14"/>
        <v>0.8518518519</v>
      </c>
      <c r="W34" s="24">
        <f t="shared" si="15"/>
        <v>9.075</v>
      </c>
      <c r="X34" s="24">
        <f t="shared" si="16"/>
        <v>23.925</v>
      </c>
      <c r="Y34" s="5">
        <f t="shared" si="17"/>
        <v>7</v>
      </c>
      <c r="Z34" s="8">
        <f t="shared" si="18"/>
        <v>-1.270823523</v>
      </c>
      <c r="AA34" s="8">
        <f t="shared" si="19"/>
        <v>-1.399324847</v>
      </c>
      <c r="AB34" s="8">
        <f t="shared" si="20"/>
        <v>-2.173178865</v>
      </c>
      <c r="AC34" s="25">
        <f t="shared" si="6"/>
        <v>1.035710843</v>
      </c>
      <c r="AD34" s="25">
        <f>(R33*0.108853716)/(S33*-0.049850344)</f>
        <v>-1.091805064</v>
      </c>
      <c r="AE34" s="25">
        <f>(G33*0.086969074)/(H33*-0.034462491)</f>
        <v>-1.455915238</v>
      </c>
      <c r="AF34" s="25">
        <f>(I33*0.050073794)/(J33*-0.030543046)</f>
        <v>-1.35013522</v>
      </c>
      <c r="AG34" s="25">
        <f t="shared" si="21"/>
        <v>1.012729241</v>
      </c>
      <c r="AH34" s="25">
        <f t="shared" si="7"/>
        <v>93.21397591</v>
      </c>
      <c r="AI34" s="25">
        <f t="shared" si="8"/>
        <v>91.14563166</v>
      </c>
      <c r="AJ34" s="25">
        <f t="shared" si="9"/>
        <v>2.068344249</v>
      </c>
      <c r="AK34" s="25">
        <f t="shared" si="22"/>
        <v>1.772866499</v>
      </c>
      <c r="AL34" s="25">
        <f>VLOOKUP(A34, Standings!$B:$E, 4, FALSE)</f>
        <v>0.6666666667</v>
      </c>
      <c r="AM34" s="25">
        <f t="shared" si="23"/>
        <v>-0.25</v>
      </c>
    </row>
    <row r="35">
      <c r="A35" s="2" t="s">
        <v>437</v>
      </c>
      <c r="B35" s="2" t="str">
        <f>A36</f>
        <v>Wright St.</v>
      </c>
      <c r="C35" s="2">
        <v>95.0</v>
      </c>
      <c r="D35" s="2">
        <v>68.0</v>
      </c>
      <c r="E35" s="2">
        <v>35.0</v>
      </c>
      <c r="F35" s="2">
        <v>57.0</v>
      </c>
      <c r="G35" s="2">
        <v>10.0</v>
      </c>
      <c r="H35" s="2">
        <v>21.0</v>
      </c>
      <c r="I35" s="2">
        <v>15.0</v>
      </c>
      <c r="J35" s="2">
        <v>20.0</v>
      </c>
      <c r="K35" s="2">
        <v>38.0</v>
      </c>
      <c r="L35" s="2">
        <v>2.0</v>
      </c>
      <c r="M35" s="2">
        <v>3.0</v>
      </c>
      <c r="N35" s="2">
        <v>11.0</v>
      </c>
      <c r="O35" s="5">
        <f>N36</f>
        <v>12</v>
      </c>
      <c r="P35" s="7">
        <f>VLOOKUP(B35, Standings!B:E, 4, FALSE)</f>
        <v>0.4166666667</v>
      </c>
      <c r="Q35" s="5">
        <f t="shared" si="10"/>
        <v>27</v>
      </c>
      <c r="R35" s="5">
        <f t="shared" ref="R35:S35" si="54">E35-G35</f>
        <v>25</v>
      </c>
      <c r="S35" s="5">
        <f t="shared" si="54"/>
        <v>36</v>
      </c>
      <c r="T35" s="8">
        <f t="shared" si="12"/>
        <v>0.6944444444</v>
      </c>
      <c r="U35" s="8">
        <f t="shared" si="13"/>
        <v>0.4761904762</v>
      </c>
      <c r="V35" s="8">
        <f t="shared" si="14"/>
        <v>0.75</v>
      </c>
      <c r="W35" s="24">
        <f t="shared" si="15"/>
        <v>10.45</v>
      </c>
      <c r="X35" s="24">
        <f t="shared" si="16"/>
        <v>27.55</v>
      </c>
      <c r="Y35" s="5">
        <f t="shared" si="17"/>
        <v>9</v>
      </c>
      <c r="Z35" s="8">
        <f t="shared" si="18"/>
        <v>-1.458070467</v>
      </c>
      <c r="AA35" s="8">
        <f t="shared" si="19"/>
        <v>-1.399324847</v>
      </c>
      <c r="AB35" s="8">
        <f t="shared" si="20"/>
        <v>-1.913342261</v>
      </c>
      <c r="AC35" s="25">
        <f t="shared" si="6"/>
        <v>1.079239228</v>
      </c>
      <c r="AD35" s="25">
        <f>(R36*0.108853716)/(S36*-0.049850344)</f>
        <v>-0.9878236289</v>
      </c>
      <c r="AE35" s="25">
        <f>(G36*0.086969074)/(H36*-0.034462491)</f>
        <v>-0.8029593128</v>
      </c>
      <c r="AF35" s="25">
        <f>(I36*0.050073794)/(J36*-0.030543046)</f>
        <v>-0.8197249547</v>
      </c>
      <c r="AG35" s="25">
        <f t="shared" si="21"/>
        <v>0.6932686357</v>
      </c>
      <c r="AH35" s="25">
        <f t="shared" si="7"/>
        <v>97.13153054</v>
      </c>
      <c r="AI35" s="25">
        <f t="shared" si="8"/>
        <v>62.39417722</v>
      </c>
      <c r="AJ35" s="25">
        <f t="shared" si="9"/>
        <v>34.73735333</v>
      </c>
      <c r="AK35" s="25">
        <f t="shared" si="22"/>
        <v>29.77487428</v>
      </c>
      <c r="AL35" s="25">
        <f>VLOOKUP(A35, Standings!$B:$E, 4, FALSE)</f>
        <v>0.6666666667</v>
      </c>
      <c r="AM35" s="25">
        <f t="shared" si="23"/>
        <v>-0.25</v>
      </c>
    </row>
    <row r="36">
      <c r="A36" s="2" t="s">
        <v>438</v>
      </c>
      <c r="B36" s="2" t="str">
        <f>A35</f>
        <v>Loyola</v>
      </c>
      <c r="C36" s="2">
        <v>68.0</v>
      </c>
      <c r="D36" s="2">
        <v>95.0</v>
      </c>
      <c r="E36" s="2">
        <v>26.0</v>
      </c>
      <c r="F36" s="2">
        <v>64.0</v>
      </c>
      <c r="G36" s="2">
        <v>7.0</v>
      </c>
      <c r="H36" s="2">
        <v>22.0</v>
      </c>
      <c r="I36" s="2">
        <v>9.0</v>
      </c>
      <c r="J36" s="2">
        <v>18.0</v>
      </c>
      <c r="K36" s="2">
        <v>33.0</v>
      </c>
      <c r="L36" s="2">
        <v>3.0</v>
      </c>
      <c r="M36" s="2">
        <v>3.0</v>
      </c>
      <c r="N36" s="2">
        <v>12.0</v>
      </c>
      <c r="O36" s="5">
        <f>N35</f>
        <v>11</v>
      </c>
      <c r="P36" s="7">
        <f>VLOOKUP(B36, Standings!B:E, 4, FALSE)</f>
        <v>0.6666666667</v>
      </c>
      <c r="Q36" s="5">
        <f t="shared" si="10"/>
        <v>-27</v>
      </c>
      <c r="R36" s="5">
        <f t="shared" ref="R36:S36" si="55">E36-G36</f>
        <v>19</v>
      </c>
      <c r="S36" s="5">
        <f t="shared" si="55"/>
        <v>42</v>
      </c>
      <c r="T36" s="8">
        <f t="shared" si="12"/>
        <v>0.4523809524</v>
      </c>
      <c r="U36" s="8">
        <f t="shared" si="13"/>
        <v>0.3181818182</v>
      </c>
      <c r="V36" s="8">
        <f t="shared" si="14"/>
        <v>0.5</v>
      </c>
      <c r="W36" s="24">
        <f t="shared" si="15"/>
        <v>9.075</v>
      </c>
      <c r="X36" s="24">
        <f t="shared" si="16"/>
        <v>23.925</v>
      </c>
      <c r="Y36" s="5">
        <f t="shared" si="17"/>
        <v>8</v>
      </c>
      <c r="Z36" s="8">
        <f t="shared" si="18"/>
        <v>-0.9498287616</v>
      </c>
      <c r="AA36" s="8">
        <f t="shared" si="19"/>
        <v>-0.9350034206</v>
      </c>
      <c r="AB36" s="8">
        <f t="shared" si="20"/>
        <v>-1.275561508</v>
      </c>
      <c r="AC36" s="25">
        <f t="shared" si="6"/>
        <v>0.6598860143</v>
      </c>
      <c r="AD36" s="25">
        <f>(R35*0.108853716)/(S35*-0.049850344)</f>
        <v>-1.516395922</v>
      </c>
      <c r="AE36" s="25">
        <f>(G35*0.086969074)/(H35*-0.034462491)</f>
        <v>-1.201707815</v>
      </c>
      <c r="AF36" s="25">
        <f>(I35*0.050073794)/(J35*-0.030543046)</f>
        <v>-1.229587432</v>
      </c>
      <c r="AG36" s="25">
        <f t="shared" si="21"/>
        <v>1.104803672</v>
      </c>
      <c r="AH36" s="25">
        <f t="shared" si="7"/>
        <v>59.38974129</v>
      </c>
      <c r="AI36" s="25">
        <f t="shared" si="8"/>
        <v>99.43233049</v>
      </c>
      <c r="AJ36" s="25">
        <f t="shared" si="9"/>
        <v>-40.0425892</v>
      </c>
      <c r="AK36" s="25">
        <f t="shared" si="22"/>
        <v>-26.69505947</v>
      </c>
      <c r="AL36" s="25">
        <f>VLOOKUP(A36, Standings!$B:$E, 4, FALSE)</f>
        <v>0.4166666667</v>
      </c>
      <c r="AM36" s="25">
        <f t="shared" si="23"/>
        <v>0.25</v>
      </c>
    </row>
    <row r="37">
      <c r="A37" s="2" t="s">
        <v>436</v>
      </c>
      <c r="B37" s="2" t="str">
        <f>A38</f>
        <v>Houston</v>
      </c>
      <c r="C37" s="2">
        <v>69.0</v>
      </c>
      <c r="D37" s="2">
        <v>80.0</v>
      </c>
      <c r="E37" s="2">
        <v>25.0</v>
      </c>
      <c r="F37" s="2">
        <v>59.0</v>
      </c>
      <c r="G37" s="2">
        <v>7.0</v>
      </c>
      <c r="H37" s="2">
        <v>22.0</v>
      </c>
      <c r="I37" s="2">
        <v>12.0</v>
      </c>
      <c r="J37" s="2">
        <v>16.0</v>
      </c>
      <c r="K37" s="2">
        <v>32.0</v>
      </c>
      <c r="L37" s="2">
        <v>2.0</v>
      </c>
      <c r="M37" s="2">
        <v>2.0</v>
      </c>
      <c r="N37" s="2">
        <v>13.0</v>
      </c>
      <c r="O37" s="5">
        <f>N38</f>
        <v>13</v>
      </c>
      <c r="P37" s="7">
        <f>VLOOKUP(B37, Standings!B:E, 4, FALSE)</f>
        <v>0.8333333333</v>
      </c>
      <c r="Q37" s="5">
        <f t="shared" si="10"/>
        <v>-11</v>
      </c>
      <c r="R37" s="5">
        <f t="shared" ref="R37:S37" si="56">E37-G37</f>
        <v>18</v>
      </c>
      <c r="S37" s="5">
        <f t="shared" si="56"/>
        <v>37</v>
      </c>
      <c r="T37" s="8">
        <f t="shared" si="12"/>
        <v>0.4864864865</v>
      </c>
      <c r="U37" s="8">
        <f t="shared" si="13"/>
        <v>0.3181818182</v>
      </c>
      <c r="V37" s="8">
        <f t="shared" si="14"/>
        <v>0.75</v>
      </c>
      <c r="W37" s="24">
        <f t="shared" si="15"/>
        <v>8.8</v>
      </c>
      <c r="X37" s="24">
        <f t="shared" si="16"/>
        <v>23.2</v>
      </c>
      <c r="Y37" s="5">
        <f t="shared" si="17"/>
        <v>11</v>
      </c>
      <c r="Z37" s="8">
        <f t="shared" si="18"/>
        <v>-1.021437473</v>
      </c>
      <c r="AA37" s="8">
        <f t="shared" si="19"/>
        <v>-0.9350034206</v>
      </c>
      <c r="AB37" s="8">
        <f t="shared" si="20"/>
        <v>-1.913342261</v>
      </c>
      <c r="AC37" s="25">
        <f t="shared" si="6"/>
        <v>0.7717068595</v>
      </c>
      <c r="AD37" s="25">
        <f>(R38*0.108853716)/(S38*-0.049850344)</f>
        <v>-1.122999494</v>
      </c>
      <c r="AE37" s="25">
        <f>(G38*0.086969074)/(H38*-0.034462491)</f>
        <v>-1.081537034</v>
      </c>
      <c r="AF37" s="25">
        <f>(I38*0.050073794)/(J38*-0.030543046)</f>
        <v>-1.639449909</v>
      </c>
      <c r="AG37" s="25">
        <f t="shared" si="21"/>
        <v>0.9470025197</v>
      </c>
      <c r="AH37" s="25">
        <f t="shared" si="7"/>
        <v>69.45361736</v>
      </c>
      <c r="AI37" s="25">
        <f t="shared" si="8"/>
        <v>85.23022677</v>
      </c>
      <c r="AJ37" s="25">
        <f t="shared" si="9"/>
        <v>-15.77660941</v>
      </c>
      <c r="AK37" s="25">
        <f t="shared" si="22"/>
        <v>-5.258869805</v>
      </c>
      <c r="AL37" s="25">
        <f>VLOOKUP(A37, Standings!$B:$E, 4, FALSE)</f>
        <v>0.5</v>
      </c>
      <c r="AM37" s="25">
        <f t="shared" si="23"/>
        <v>0.3333333333</v>
      </c>
    </row>
    <row r="38">
      <c r="A38" s="2" t="s">
        <v>24</v>
      </c>
      <c r="B38" s="2" t="str">
        <f>A37</f>
        <v>UCSB</v>
      </c>
      <c r="C38" s="2">
        <v>80.0</v>
      </c>
      <c r="D38" s="2">
        <v>69.0</v>
      </c>
      <c r="E38" s="2">
        <v>27.0</v>
      </c>
      <c r="F38" s="2">
        <v>56.0</v>
      </c>
      <c r="G38" s="2">
        <v>9.0</v>
      </c>
      <c r="H38" s="2">
        <v>21.0</v>
      </c>
      <c r="I38" s="2">
        <v>17.0</v>
      </c>
      <c r="J38" s="2">
        <v>17.0</v>
      </c>
      <c r="K38" s="2">
        <v>34.0</v>
      </c>
      <c r="L38" s="2">
        <v>4.0</v>
      </c>
      <c r="M38" s="2">
        <v>9.0</v>
      </c>
      <c r="N38" s="2">
        <v>13.0</v>
      </c>
      <c r="O38" s="5">
        <f>N37</f>
        <v>13</v>
      </c>
      <c r="P38" s="7">
        <f>VLOOKUP(B38, Standings!B:E, 4, FALSE)</f>
        <v>0.5</v>
      </c>
      <c r="Q38" s="5">
        <f t="shared" si="10"/>
        <v>11</v>
      </c>
      <c r="R38" s="5">
        <f t="shared" ref="R38:S38" si="57">E38-G38</f>
        <v>18</v>
      </c>
      <c r="S38" s="5">
        <f t="shared" si="57"/>
        <v>35</v>
      </c>
      <c r="T38" s="8">
        <f t="shared" si="12"/>
        <v>0.5142857143</v>
      </c>
      <c r="U38" s="8">
        <f t="shared" si="13"/>
        <v>0.4285714286</v>
      </c>
      <c r="V38" s="8">
        <f t="shared" si="14"/>
        <v>1</v>
      </c>
      <c r="W38" s="24">
        <f t="shared" si="15"/>
        <v>9.35</v>
      </c>
      <c r="X38" s="24">
        <f t="shared" si="16"/>
        <v>24.65</v>
      </c>
      <c r="Y38" s="5">
        <f t="shared" si="17"/>
        <v>4</v>
      </c>
      <c r="Z38" s="8">
        <f t="shared" si="18"/>
        <v>-1.079805329</v>
      </c>
      <c r="AA38" s="8">
        <f t="shared" si="19"/>
        <v>-1.259392362</v>
      </c>
      <c r="AB38" s="8">
        <f t="shared" si="20"/>
        <v>-2.551123015</v>
      </c>
      <c r="AC38" s="25">
        <f t="shared" si="6"/>
        <v>0.9674378175</v>
      </c>
      <c r="AD38" s="25">
        <f>(R37*0.108853716)/(S37*-0.049850344)</f>
        <v>-1.062296819</v>
      </c>
      <c r="AE38" s="25">
        <f>(G37*0.086969074)/(H37*-0.034462491)</f>
        <v>-0.8029593128</v>
      </c>
      <c r="AF38" s="25">
        <f>(I37*0.050073794)/(J37*-0.030543046)</f>
        <v>-1.229587432</v>
      </c>
      <c r="AG38" s="25">
        <f t="shared" si="21"/>
        <v>0.7800917802</v>
      </c>
      <c r="AH38" s="25">
        <f t="shared" si="7"/>
        <v>87.06940357</v>
      </c>
      <c r="AI38" s="25">
        <f t="shared" si="8"/>
        <v>70.20826022</v>
      </c>
      <c r="AJ38" s="25">
        <f t="shared" si="9"/>
        <v>16.86114335</v>
      </c>
      <c r="AK38" s="25">
        <f t="shared" si="22"/>
        <v>16.86114335</v>
      </c>
      <c r="AL38" s="25">
        <f>VLOOKUP(A38, Standings!$B:$E, 4, FALSE)</f>
        <v>0.8333333333</v>
      </c>
      <c r="AM38" s="25">
        <f t="shared" si="23"/>
        <v>-0.3333333333</v>
      </c>
    </row>
    <row r="39">
      <c r="A39" s="2" t="s">
        <v>53</v>
      </c>
      <c r="B39" s="2" t="str">
        <f>A40</f>
        <v>Loyola</v>
      </c>
      <c r="C39" s="2">
        <v>63.0</v>
      </c>
      <c r="D39" s="2">
        <v>76.0</v>
      </c>
      <c r="E39" s="2">
        <v>20.0</v>
      </c>
      <c r="F39" s="2">
        <v>55.0</v>
      </c>
      <c r="G39" s="2">
        <v>4.0</v>
      </c>
      <c r="H39" s="2">
        <v>22.0</v>
      </c>
      <c r="I39" s="2">
        <v>19.0</v>
      </c>
      <c r="J39" s="2">
        <v>23.0</v>
      </c>
      <c r="K39" s="2">
        <v>27.0</v>
      </c>
      <c r="L39" s="2">
        <v>0.0</v>
      </c>
      <c r="M39" s="2">
        <v>3.0</v>
      </c>
      <c r="N39" s="2">
        <v>11.0</v>
      </c>
      <c r="O39" s="5">
        <f>N40</f>
        <v>14</v>
      </c>
      <c r="P39" s="7">
        <f>VLOOKUP(B39, Standings!B:E, 4, FALSE)</f>
        <v>0.6666666667</v>
      </c>
      <c r="Q39" s="5">
        <f t="shared" si="10"/>
        <v>-13</v>
      </c>
      <c r="R39" s="5">
        <f t="shared" ref="R39:S39" si="58">E39-G39</f>
        <v>16</v>
      </c>
      <c r="S39" s="5">
        <f t="shared" si="58"/>
        <v>33</v>
      </c>
      <c r="T39" s="8">
        <f t="shared" si="12"/>
        <v>0.4848484848</v>
      </c>
      <c r="U39" s="8">
        <f t="shared" si="13"/>
        <v>0.1818181818</v>
      </c>
      <c r="V39" s="8">
        <f t="shared" si="14"/>
        <v>0.8260869565</v>
      </c>
      <c r="W39" s="24">
        <f t="shared" si="15"/>
        <v>7.425</v>
      </c>
      <c r="X39" s="24">
        <f t="shared" si="16"/>
        <v>19.575</v>
      </c>
      <c r="Y39" s="5">
        <f t="shared" si="17"/>
        <v>11</v>
      </c>
      <c r="Z39" s="8">
        <f t="shared" si="18"/>
        <v>-1.01799829</v>
      </c>
      <c r="AA39" s="8">
        <f t="shared" si="19"/>
        <v>-0.5342876689</v>
      </c>
      <c r="AB39" s="8">
        <f t="shared" si="20"/>
        <v>-2.107449447</v>
      </c>
      <c r="AC39" s="25">
        <f t="shared" si="6"/>
        <v>0.6849647647</v>
      </c>
      <c r="AD39" s="25">
        <f>(R40*0.108853716)/(S40*-0.049850344)</f>
        <v>-1.273772574</v>
      </c>
      <c r="AE39" s="25">
        <f>(G40*0.086969074)/(H40*-0.034462491)</f>
        <v>-0.6882508395</v>
      </c>
      <c r="AF39" s="25">
        <f>(I40*0.050073794)/(J40*-0.030543046)</f>
        <v>-1.380589397</v>
      </c>
      <c r="AG39" s="25">
        <f t="shared" si="21"/>
        <v>0.8555959055</v>
      </c>
      <c r="AH39" s="25">
        <f t="shared" si="7"/>
        <v>61.64682882</v>
      </c>
      <c r="AI39" s="25">
        <f t="shared" si="8"/>
        <v>77.0036315</v>
      </c>
      <c r="AJ39" s="25">
        <f t="shared" si="9"/>
        <v>-15.35680268</v>
      </c>
      <c r="AK39" s="25">
        <f t="shared" si="22"/>
        <v>-10.23786845</v>
      </c>
      <c r="AL39" s="25">
        <f>VLOOKUP(A39, Standings!$B:$E, 4, FALSE)</f>
        <v>0.6666666667</v>
      </c>
      <c r="AM39" s="25">
        <f t="shared" si="23"/>
        <v>0</v>
      </c>
    </row>
    <row r="40">
      <c r="A40" s="2" t="s">
        <v>437</v>
      </c>
      <c r="B40" s="2" t="str">
        <f>A39</f>
        <v>Eastern Washington</v>
      </c>
      <c r="C40" s="2">
        <v>76.0</v>
      </c>
      <c r="D40" s="2">
        <v>63.0</v>
      </c>
      <c r="E40" s="2">
        <v>27.0</v>
      </c>
      <c r="F40" s="2">
        <v>58.0</v>
      </c>
      <c r="G40" s="2">
        <v>6.0</v>
      </c>
      <c r="H40" s="2">
        <v>22.0</v>
      </c>
      <c r="I40" s="2">
        <v>16.0</v>
      </c>
      <c r="J40" s="2">
        <v>19.0</v>
      </c>
      <c r="K40" s="2">
        <v>43.0</v>
      </c>
      <c r="L40" s="2">
        <v>4.0</v>
      </c>
      <c r="M40" s="2">
        <v>7.0</v>
      </c>
      <c r="N40" s="2">
        <v>14.0</v>
      </c>
      <c r="O40" s="5">
        <f>N39</f>
        <v>11</v>
      </c>
      <c r="P40" s="7">
        <f>VLOOKUP(B40, Standings!B:E, 4, FALSE)</f>
        <v>0.6666666667</v>
      </c>
      <c r="Q40" s="5">
        <f t="shared" si="10"/>
        <v>13</v>
      </c>
      <c r="R40" s="5">
        <f t="shared" ref="R40:S40" si="59">E40-G40</f>
        <v>21</v>
      </c>
      <c r="S40" s="5">
        <f t="shared" si="59"/>
        <v>36</v>
      </c>
      <c r="T40" s="8">
        <f t="shared" si="12"/>
        <v>0.5833333333</v>
      </c>
      <c r="U40" s="8">
        <f t="shared" si="13"/>
        <v>0.2727272727</v>
      </c>
      <c r="V40" s="8">
        <f t="shared" si="14"/>
        <v>0.8421052632</v>
      </c>
      <c r="W40" s="24">
        <f t="shared" si="15"/>
        <v>11.825</v>
      </c>
      <c r="X40" s="24">
        <f t="shared" si="16"/>
        <v>31.175</v>
      </c>
      <c r="Y40" s="5">
        <f t="shared" si="17"/>
        <v>4</v>
      </c>
      <c r="Z40" s="8">
        <f t="shared" si="18"/>
        <v>-1.224779193</v>
      </c>
      <c r="AA40" s="8">
        <f t="shared" si="19"/>
        <v>-0.8014315034</v>
      </c>
      <c r="AB40" s="8">
        <f t="shared" si="20"/>
        <v>-2.148314118</v>
      </c>
      <c r="AC40" s="25">
        <f t="shared" si="6"/>
        <v>0.8490698926</v>
      </c>
      <c r="AD40" s="25">
        <f>(R39*0.108853716)/(S39*-0.049850344)</f>
        <v>-1.058720062</v>
      </c>
      <c r="AE40" s="25">
        <f>(G39*0.086969074)/(H39*-0.034462491)</f>
        <v>-0.458833893</v>
      </c>
      <c r="AF40" s="25">
        <f>(I39*0.050073794)/(J39*-0.030543046)</f>
        <v>-1.354328186</v>
      </c>
      <c r="AG40" s="25">
        <f t="shared" si="21"/>
        <v>0.6896453624</v>
      </c>
      <c r="AH40" s="25">
        <f t="shared" si="7"/>
        <v>76.41629033</v>
      </c>
      <c r="AI40" s="25">
        <f t="shared" si="8"/>
        <v>62.06808262</v>
      </c>
      <c r="AJ40" s="25">
        <f t="shared" si="9"/>
        <v>14.34820771</v>
      </c>
      <c r="AK40" s="25">
        <f t="shared" si="22"/>
        <v>21.52231156</v>
      </c>
      <c r="AL40" s="25">
        <f>VLOOKUP(A40, Standings!$B:$E, 4, FALSE)</f>
        <v>0.6666666667</v>
      </c>
      <c r="AM40" s="25">
        <f t="shared" si="23"/>
        <v>0</v>
      </c>
    </row>
    <row r="41">
      <c r="A41" s="2" t="s">
        <v>438</v>
      </c>
      <c r="B41" s="2" t="str">
        <f>A42</f>
        <v>UCSB</v>
      </c>
      <c r="C41" s="2">
        <v>100.0</v>
      </c>
      <c r="D41" s="2">
        <v>104.0</v>
      </c>
      <c r="E41" s="2">
        <v>36.0</v>
      </c>
      <c r="F41" s="2">
        <v>72.0</v>
      </c>
      <c r="G41" s="2">
        <v>10.0</v>
      </c>
      <c r="H41" s="2">
        <v>20.0</v>
      </c>
      <c r="I41" s="2">
        <v>18.0</v>
      </c>
      <c r="J41" s="2">
        <v>28.0</v>
      </c>
      <c r="K41" s="2">
        <v>43.0</v>
      </c>
      <c r="L41" s="2">
        <v>3.0</v>
      </c>
      <c r="M41" s="2">
        <v>7.0</v>
      </c>
      <c r="N41" s="2">
        <v>17.0</v>
      </c>
      <c r="O41" s="5">
        <f>N42</f>
        <v>15</v>
      </c>
      <c r="P41" s="7">
        <f>VLOOKUP(B41, Standings!B:E, 4, FALSE)</f>
        <v>0.5</v>
      </c>
      <c r="Q41" s="5">
        <f t="shared" si="10"/>
        <v>-4</v>
      </c>
      <c r="R41" s="5">
        <f t="shared" ref="R41:S41" si="60">E41-G41</f>
        <v>26</v>
      </c>
      <c r="S41" s="5">
        <f t="shared" si="60"/>
        <v>52</v>
      </c>
      <c r="T41" s="8">
        <f t="shared" si="12"/>
        <v>0.5</v>
      </c>
      <c r="U41" s="8">
        <f t="shared" si="13"/>
        <v>0.5</v>
      </c>
      <c r="V41" s="8">
        <f t="shared" si="14"/>
        <v>0.6428571429</v>
      </c>
      <c r="W41" s="24">
        <f t="shared" si="15"/>
        <v>11.825</v>
      </c>
      <c r="X41" s="24">
        <f t="shared" si="16"/>
        <v>31.175</v>
      </c>
      <c r="Y41" s="5">
        <f t="shared" si="17"/>
        <v>8</v>
      </c>
      <c r="Z41" s="8">
        <f t="shared" si="18"/>
        <v>-1.049810736</v>
      </c>
      <c r="AA41" s="8">
        <f t="shared" si="19"/>
        <v>-1.46929109</v>
      </c>
      <c r="AB41" s="8">
        <f t="shared" si="20"/>
        <v>-1.640007653</v>
      </c>
      <c r="AC41" s="25">
        <f t="shared" si="6"/>
        <v>0.8953297023</v>
      </c>
      <c r="AD41" s="25">
        <f>(R42*0.108853716)/(S42*-0.049850344)</f>
        <v>-1.310166076</v>
      </c>
      <c r="AE41" s="25">
        <f>(G42*0.086969074)/(H42*-0.034462491)</f>
        <v>-1.039123817</v>
      </c>
      <c r="AF41" s="25">
        <f>(I42*0.050073794)/(J42*-0.030543046)</f>
        <v>-1.114825938</v>
      </c>
      <c r="AG41" s="25">
        <f t="shared" si="21"/>
        <v>0.9479440481</v>
      </c>
      <c r="AH41" s="25">
        <f t="shared" si="7"/>
        <v>80.57967321</v>
      </c>
      <c r="AI41" s="25">
        <f t="shared" si="8"/>
        <v>85.31496433</v>
      </c>
      <c r="AJ41" s="25">
        <f t="shared" si="9"/>
        <v>-4.735291119</v>
      </c>
      <c r="AK41" s="25">
        <f t="shared" si="22"/>
        <v>-4.735291119</v>
      </c>
      <c r="AL41" s="25">
        <f>VLOOKUP(A41, Standings!$B:$E, 4, FALSE)</f>
        <v>0.4166666667</v>
      </c>
      <c r="AM41" s="25">
        <f t="shared" si="23"/>
        <v>0.08333333333</v>
      </c>
    </row>
    <row r="42">
      <c r="A42" s="2" t="s">
        <v>436</v>
      </c>
      <c r="B42" s="2" t="str">
        <f>A41</f>
        <v>Wright St.</v>
      </c>
      <c r="C42" s="2">
        <v>104.0</v>
      </c>
      <c r="D42" s="2">
        <v>100.0</v>
      </c>
      <c r="E42" s="2">
        <v>40.0</v>
      </c>
      <c r="F42" s="2">
        <v>72.0</v>
      </c>
      <c r="G42" s="2">
        <v>7.0</v>
      </c>
      <c r="H42" s="2">
        <v>17.0</v>
      </c>
      <c r="I42" s="2">
        <v>17.0</v>
      </c>
      <c r="J42" s="2">
        <v>25.0</v>
      </c>
      <c r="K42" s="2">
        <v>36.0</v>
      </c>
      <c r="L42" s="2">
        <v>0.0</v>
      </c>
      <c r="M42" s="2">
        <v>12.0</v>
      </c>
      <c r="N42" s="2">
        <v>15.0</v>
      </c>
      <c r="O42" s="5">
        <f>N41</f>
        <v>17</v>
      </c>
      <c r="P42" s="7">
        <f>VLOOKUP(B42, Standings!B:E, 4, FALSE)</f>
        <v>0.4166666667</v>
      </c>
      <c r="Q42" s="5">
        <f t="shared" si="10"/>
        <v>4</v>
      </c>
      <c r="R42" s="5">
        <f t="shared" ref="R42:S42" si="61">E42-G42</f>
        <v>33</v>
      </c>
      <c r="S42" s="5">
        <f t="shared" si="61"/>
        <v>55</v>
      </c>
      <c r="T42" s="8">
        <f t="shared" si="12"/>
        <v>0.6</v>
      </c>
      <c r="U42" s="8">
        <f t="shared" si="13"/>
        <v>0.4117647059</v>
      </c>
      <c r="V42" s="8">
        <f t="shared" si="14"/>
        <v>0.68</v>
      </c>
      <c r="W42" s="24">
        <f t="shared" si="15"/>
        <v>9.9</v>
      </c>
      <c r="X42" s="24">
        <f t="shared" si="16"/>
        <v>26.1</v>
      </c>
      <c r="Y42" s="5">
        <f t="shared" si="17"/>
        <v>5</v>
      </c>
      <c r="Z42" s="8">
        <f t="shared" si="18"/>
        <v>-1.259772884</v>
      </c>
      <c r="AA42" s="8">
        <f t="shared" si="19"/>
        <v>-1.210004427</v>
      </c>
      <c r="AB42" s="8">
        <f t="shared" si="20"/>
        <v>-1.73476365</v>
      </c>
      <c r="AC42" s="25">
        <f t="shared" si="6"/>
        <v>0.9224507212</v>
      </c>
      <c r="AD42" s="25">
        <f>(R41*0.108853716)/(S41*-0.049850344)</f>
        <v>-1.091805064</v>
      </c>
      <c r="AE42" s="25">
        <f>(G41*0.086969074)/(H41*-0.034462491)</f>
        <v>-1.261793206</v>
      </c>
      <c r="AF42" s="25">
        <f>(I41*0.050073794)/(J41*-0.030543046)</f>
        <v>-1.053932085</v>
      </c>
      <c r="AG42" s="25">
        <f t="shared" si="21"/>
        <v>0.9113878208</v>
      </c>
      <c r="AH42" s="25">
        <f t="shared" si="7"/>
        <v>83.02056491</v>
      </c>
      <c r="AI42" s="25">
        <f t="shared" si="8"/>
        <v>82.02490387</v>
      </c>
      <c r="AJ42" s="25">
        <f t="shared" si="9"/>
        <v>0.9956610416</v>
      </c>
      <c r="AK42" s="25">
        <f t="shared" si="22"/>
        <v>0.85342375</v>
      </c>
      <c r="AL42" s="25">
        <f>VLOOKUP(A42, Standings!$B:$E, 4, FALSE)</f>
        <v>0.5</v>
      </c>
      <c r="AM42" s="25">
        <f t="shared" si="23"/>
        <v>-0.08333333333</v>
      </c>
    </row>
    <row r="43">
      <c r="A43" s="2" t="s">
        <v>26</v>
      </c>
      <c r="B43" s="2" t="str">
        <f>A44</f>
        <v>Houston</v>
      </c>
      <c r="C43" s="2">
        <v>59.0</v>
      </c>
      <c r="D43" s="2">
        <v>77.0</v>
      </c>
      <c r="E43" s="2">
        <v>21.0</v>
      </c>
      <c r="F43" s="2">
        <v>56.0</v>
      </c>
      <c r="G43" s="2">
        <v>6.0</v>
      </c>
      <c r="H43" s="2">
        <v>21.0</v>
      </c>
      <c r="I43" s="2">
        <v>11.0</v>
      </c>
      <c r="J43" s="2">
        <v>18.0</v>
      </c>
      <c r="K43" s="2">
        <v>28.0</v>
      </c>
      <c r="L43" s="2">
        <v>5.0</v>
      </c>
      <c r="M43" s="2">
        <v>3.0</v>
      </c>
      <c r="N43" s="2">
        <v>8.0</v>
      </c>
      <c r="O43" s="5">
        <f>N44</f>
        <v>12</v>
      </c>
      <c r="P43" s="7">
        <f>VLOOKUP(B43, Standings!B:E, 4, FALSE)</f>
        <v>0.8333333333</v>
      </c>
      <c r="Q43" s="5">
        <f t="shared" si="10"/>
        <v>-18</v>
      </c>
      <c r="R43" s="5">
        <f t="shared" ref="R43:S43" si="62">E43-G43</f>
        <v>15</v>
      </c>
      <c r="S43" s="5">
        <f t="shared" si="62"/>
        <v>35</v>
      </c>
      <c r="T43" s="8">
        <f t="shared" si="12"/>
        <v>0.4285714286</v>
      </c>
      <c r="U43" s="8">
        <f t="shared" si="13"/>
        <v>0.2857142857</v>
      </c>
      <c r="V43" s="8">
        <f t="shared" si="14"/>
        <v>0.6111111111</v>
      </c>
      <c r="W43" s="24">
        <f t="shared" si="15"/>
        <v>7.7</v>
      </c>
      <c r="X43" s="24">
        <f t="shared" si="16"/>
        <v>20.3</v>
      </c>
      <c r="Y43" s="5">
        <f t="shared" si="17"/>
        <v>9</v>
      </c>
      <c r="Z43" s="8">
        <f t="shared" si="18"/>
        <v>-0.8998377741</v>
      </c>
      <c r="AA43" s="8">
        <f t="shared" si="19"/>
        <v>-0.8395949083</v>
      </c>
      <c r="AB43" s="8">
        <f t="shared" si="20"/>
        <v>-1.55901962</v>
      </c>
      <c r="AC43" s="25">
        <f t="shared" si="6"/>
        <v>0.6495986682</v>
      </c>
      <c r="AD43" s="25">
        <f>(R44*0.108853716)/(S44*-0.049850344)</f>
        <v>-0.9982217724</v>
      </c>
      <c r="AE43" s="25">
        <f>(G44*0.086969074)/(H44*-0.034462491)</f>
        <v>-0.957222432</v>
      </c>
      <c r="AF43" s="25">
        <f>(I44*0.050073794)/(J44*-0.030543046)</f>
        <v>-1.311559928</v>
      </c>
      <c r="AG43" s="25">
        <f t="shared" si="21"/>
        <v>0.8099677085</v>
      </c>
      <c r="AH43" s="25">
        <f t="shared" si="7"/>
        <v>58.46388014</v>
      </c>
      <c r="AI43" s="25">
        <f t="shared" si="8"/>
        <v>72.89709376</v>
      </c>
      <c r="AJ43" s="25">
        <f t="shared" si="9"/>
        <v>-14.43321362</v>
      </c>
      <c r="AK43" s="25">
        <f t="shared" si="22"/>
        <v>-4.811071208</v>
      </c>
      <c r="AL43" s="25">
        <f>VLOOKUP(A43, Standings!$B:$E, 4, FALSE)</f>
        <v>0.5</v>
      </c>
      <c r="AM43" s="25">
        <f t="shared" si="23"/>
        <v>0.3333333333</v>
      </c>
    </row>
    <row r="44">
      <c r="A44" s="2" t="s">
        <v>24</v>
      </c>
      <c r="B44" s="2" t="str">
        <f>A43</f>
        <v>Colgate</v>
      </c>
      <c r="C44" s="2">
        <v>77.0</v>
      </c>
      <c r="D44" s="2">
        <v>59.0</v>
      </c>
      <c r="E44" s="2">
        <v>27.0</v>
      </c>
      <c r="F44" s="2">
        <v>64.0</v>
      </c>
      <c r="G44" s="2">
        <v>11.0</v>
      </c>
      <c r="H44" s="2">
        <v>29.0</v>
      </c>
      <c r="I44" s="2">
        <v>12.0</v>
      </c>
      <c r="J44" s="2">
        <v>15.0</v>
      </c>
      <c r="K44" s="2">
        <v>51.0</v>
      </c>
      <c r="L44" s="2">
        <v>2.0</v>
      </c>
      <c r="M44" s="2">
        <v>5.0</v>
      </c>
      <c r="N44" s="2">
        <v>12.0</v>
      </c>
      <c r="O44" s="5">
        <f>N43</f>
        <v>8</v>
      </c>
      <c r="P44" s="7">
        <f>VLOOKUP(B44, Standings!B:E, 4, FALSE)</f>
        <v>0.5</v>
      </c>
      <c r="Q44" s="5">
        <f t="shared" si="10"/>
        <v>18</v>
      </c>
      <c r="R44" s="5">
        <f t="shared" ref="R44:S44" si="63">E44-G44</f>
        <v>16</v>
      </c>
      <c r="S44" s="5">
        <f t="shared" si="63"/>
        <v>35</v>
      </c>
      <c r="T44" s="8">
        <f t="shared" si="12"/>
        <v>0.4571428571</v>
      </c>
      <c r="U44" s="8">
        <f t="shared" si="13"/>
        <v>0.3793103448</v>
      </c>
      <c r="V44" s="8">
        <f t="shared" si="14"/>
        <v>0.8</v>
      </c>
      <c r="W44" s="24">
        <f t="shared" si="15"/>
        <v>14.025</v>
      </c>
      <c r="X44" s="24">
        <f t="shared" si="16"/>
        <v>36.975</v>
      </c>
      <c r="Y44" s="5">
        <f t="shared" si="17"/>
        <v>3</v>
      </c>
      <c r="Z44" s="8">
        <f t="shared" si="18"/>
        <v>-0.959826959</v>
      </c>
      <c r="AA44" s="8">
        <f t="shared" si="19"/>
        <v>-1.11463462</v>
      </c>
      <c r="AB44" s="8">
        <f t="shared" si="20"/>
        <v>-2.040898412</v>
      </c>
      <c r="AC44" s="25">
        <f t="shared" si="6"/>
        <v>0.8125523918</v>
      </c>
      <c r="AD44" s="25">
        <f>(R43*0.108853716)/(S43*-0.049850344)</f>
        <v>-0.9358329116</v>
      </c>
      <c r="AE44" s="25">
        <f>(G43*0.086969074)/(H43*-0.034462491)</f>
        <v>-0.721024689</v>
      </c>
      <c r="AF44" s="25">
        <f>(I43*0.050073794)/(J43*-0.030543046)</f>
        <v>-1.001886056</v>
      </c>
      <c r="AG44" s="25">
        <f t="shared" si="21"/>
        <v>0.672402567</v>
      </c>
      <c r="AH44" s="25">
        <f t="shared" si="7"/>
        <v>73.12971526</v>
      </c>
      <c r="AI44" s="25">
        <f t="shared" si="8"/>
        <v>60.51623103</v>
      </c>
      <c r="AJ44" s="25">
        <f t="shared" si="9"/>
        <v>12.61348424</v>
      </c>
      <c r="AK44" s="25">
        <f t="shared" si="22"/>
        <v>12.61348424</v>
      </c>
      <c r="AL44" s="25">
        <f>VLOOKUP(A44, Standings!$B:$E, 4, FALSE)</f>
        <v>0.8333333333</v>
      </c>
      <c r="AM44" s="25">
        <f t="shared" si="23"/>
        <v>-0.3333333333</v>
      </c>
    </row>
    <row r="45">
      <c r="A45" s="2" t="s">
        <v>42</v>
      </c>
      <c r="B45" s="2" t="str">
        <f>A46</f>
        <v>Weber St.</v>
      </c>
      <c r="C45" s="2">
        <v>82.0</v>
      </c>
      <c r="D45" s="2">
        <v>91.0</v>
      </c>
      <c r="E45" s="2">
        <v>28.0</v>
      </c>
      <c r="F45" s="2">
        <v>63.0</v>
      </c>
      <c r="G45" s="2">
        <v>12.0</v>
      </c>
      <c r="H45" s="2">
        <v>30.0</v>
      </c>
      <c r="I45" s="2">
        <v>14.0</v>
      </c>
      <c r="J45" s="2">
        <v>16.0</v>
      </c>
      <c r="K45" s="2">
        <v>30.0</v>
      </c>
      <c r="L45" s="2">
        <v>1.0</v>
      </c>
      <c r="M45" s="2">
        <v>4.0</v>
      </c>
      <c r="N45" s="2">
        <v>11.0</v>
      </c>
      <c r="O45" s="5">
        <f>N46</f>
        <v>11</v>
      </c>
      <c r="P45" s="7">
        <f>VLOOKUP(B45, Standings!B:E, 4, FALSE)</f>
        <v>0.4166666667</v>
      </c>
      <c r="Q45" s="5">
        <f t="shared" si="10"/>
        <v>-9</v>
      </c>
      <c r="R45" s="5">
        <f t="shared" ref="R45:S45" si="64">E45-G45</f>
        <v>16</v>
      </c>
      <c r="S45" s="5">
        <f t="shared" si="64"/>
        <v>33</v>
      </c>
      <c r="T45" s="8">
        <f t="shared" si="12"/>
        <v>0.4848484848</v>
      </c>
      <c r="U45" s="8">
        <f t="shared" si="13"/>
        <v>0.4</v>
      </c>
      <c r="V45" s="8">
        <f t="shared" si="14"/>
        <v>0.875</v>
      </c>
      <c r="W45" s="24">
        <f t="shared" si="15"/>
        <v>8.25</v>
      </c>
      <c r="X45" s="24">
        <f t="shared" si="16"/>
        <v>21.75</v>
      </c>
      <c r="Y45" s="5">
        <f t="shared" si="17"/>
        <v>7</v>
      </c>
      <c r="Z45" s="8">
        <f t="shared" si="18"/>
        <v>-1.01799829</v>
      </c>
      <c r="AA45" s="8">
        <f t="shared" si="19"/>
        <v>-1.175432872</v>
      </c>
      <c r="AB45" s="8">
        <f t="shared" si="20"/>
        <v>-2.232232638</v>
      </c>
      <c r="AC45" s="25">
        <f t="shared" si="6"/>
        <v>0.8776539739</v>
      </c>
      <c r="AD45" s="25">
        <f>(R46*0.108853716)/(S46*-0.049850344)</f>
        <v>-1.218759141</v>
      </c>
      <c r="AE45" s="25">
        <f>(G46*0.086969074)/(H46*-0.034462491)</f>
        <v>-1.336016336</v>
      </c>
      <c r="AF45" s="25">
        <f>(I46*0.050073794)/(J46*-0.030543046)</f>
        <v>-1.311559928</v>
      </c>
      <c r="AG45" s="25">
        <f t="shared" si="21"/>
        <v>1.0257518</v>
      </c>
      <c r="AH45" s="25">
        <f t="shared" si="7"/>
        <v>78.98885765</v>
      </c>
      <c r="AI45" s="25">
        <f t="shared" si="8"/>
        <v>92.317662</v>
      </c>
      <c r="AJ45" s="25">
        <f t="shared" si="9"/>
        <v>-13.32880435</v>
      </c>
      <c r="AK45" s="25">
        <f t="shared" si="22"/>
        <v>-15.55027174</v>
      </c>
      <c r="AL45" s="25">
        <f>VLOOKUP(A45, Standings!$B:$E, 4, FALSE)</f>
        <v>0.25</v>
      </c>
      <c r="AM45" s="25">
        <f t="shared" si="23"/>
        <v>0.1666666667</v>
      </c>
    </row>
    <row r="46">
      <c r="A46" s="2" t="s">
        <v>439</v>
      </c>
      <c r="B46" s="2" t="str">
        <f>A45</f>
        <v>Vermont</v>
      </c>
      <c r="C46" s="2">
        <v>91.0</v>
      </c>
      <c r="D46" s="2">
        <v>82.0</v>
      </c>
      <c r="E46" s="2">
        <v>33.0</v>
      </c>
      <c r="F46" s="2">
        <v>60.0</v>
      </c>
      <c r="G46" s="2">
        <v>9.0</v>
      </c>
      <c r="H46" s="2">
        <v>17.0</v>
      </c>
      <c r="I46" s="2">
        <v>16.0</v>
      </c>
      <c r="J46" s="2">
        <v>20.0</v>
      </c>
      <c r="K46" s="2">
        <v>35.0</v>
      </c>
      <c r="L46" s="2">
        <v>0.0</v>
      </c>
      <c r="M46" s="2">
        <v>6.0</v>
      </c>
      <c r="N46" s="2">
        <v>11.0</v>
      </c>
      <c r="O46" s="5">
        <f>N45</f>
        <v>11</v>
      </c>
      <c r="P46" s="7">
        <f>VLOOKUP(B46, Standings!B:E, 4, FALSE)</f>
        <v>0.25</v>
      </c>
      <c r="Q46" s="5">
        <f t="shared" si="10"/>
        <v>9</v>
      </c>
      <c r="R46" s="5">
        <f t="shared" ref="R46:S46" si="65">E46-G46</f>
        <v>24</v>
      </c>
      <c r="S46" s="5">
        <f t="shared" si="65"/>
        <v>43</v>
      </c>
      <c r="T46" s="8">
        <f t="shared" si="12"/>
        <v>0.5581395349</v>
      </c>
      <c r="U46" s="8">
        <f t="shared" si="13"/>
        <v>0.5294117647</v>
      </c>
      <c r="V46" s="8">
        <f t="shared" si="14"/>
        <v>0.8</v>
      </c>
      <c r="W46" s="24">
        <f t="shared" si="15"/>
        <v>9.625</v>
      </c>
      <c r="X46" s="24">
        <f t="shared" si="16"/>
        <v>25.375</v>
      </c>
      <c r="Y46" s="5">
        <f t="shared" si="17"/>
        <v>5</v>
      </c>
      <c r="Z46" s="8">
        <f t="shared" si="18"/>
        <v>-1.171881752</v>
      </c>
      <c r="AA46" s="8">
        <f t="shared" si="19"/>
        <v>-1.555719977</v>
      </c>
      <c r="AB46" s="8">
        <f t="shared" si="20"/>
        <v>-2.040898412</v>
      </c>
      <c r="AC46" s="25">
        <f t="shared" si="6"/>
        <v>1.021013987</v>
      </c>
      <c r="AD46" s="25">
        <f>(R45*0.108853716)/(S45*-0.049850344)</f>
        <v>-1.058720062</v>
      </c>
      <c r="AE46" s="25">
        <f>(G45*0.086969074)/(H45*-0.034462491)</f>
        <v>-1.009434565</v>
      </c>
      <c r="AF46" s="25">
        <f>(I45*0.050073794)/(J45*-0.030543046)</f>
        <v>-1.434518671</v>
      </c>
      <c r="AG46" s="25">
        <f t="shared" si="21"/>
        <v>0.870423151</v>
      </c>
      <c r="AH46" s="25">
        <f t="shared" si="7"/>
        <v>91.89125879</v>
      </c>
      <c r="AI46" s="25">
        <f t="shared" si="8"/>
        <v>78.33808359</v>
      </c>
      <c r="AJ46" s="25">
        <f t="shared" si="9"/>
        <v>13.5531752</v>
      </c>
      <c r="AK46" s="25">
        <f t="shared" si="22"/>
        <v>9.035450134</v>
      </c>
      <c r="AL46" s="25">
        <f>VLOOKUP(A46, Standings!$B:$E, 4, FALSE)</f>
        <v>0.4166666667</v>
      </c>
      <c r="AM46" s="25">
        <f t="shared" si="23"/>
        <v>-0.1666666667</v>
      </c>
    </row>
    <row r="47">
      <c r="A47" s="2" t="s">
        <v>45</v>
      </c>
      <c r="B47" s="2" t="str">
        <f>A48</f>
        <v>Michigan</v>
      </c>
      <c r="C47" s="2">
        <v>69.0</v>
      </c>
      <c r="D47" s="2">
        <v>90.0</v>
      </c>
      <c r="E47" s="2">
        <v>24.0</v>
      </c>
      <c r="F47" s="2">
        <v>52.0</v>
      </c>
      <c r="G47" s="2">
        <v>7.0</v>
      </c>
      <c r="H47" s="2">
        <v>17.0</v>
      </c>
      <c r="I47" s="2">
        <v>14.0</v>
      </c>
      <c r="J47" s="2">
        <v>21.0</v>
      </c>
      <c r="K47" s="2">
        <v>26.0</v>
      </c>
      <c r="L47" s="2">
        <v>2.0</v>
      </c>
      <c r="M47" s="2">
        <v>7.0</v>
      </c>
      <c r="N47" s="2">
        <v>14.0</v>
      </c>
      <c r="O47" s="5">
        <f>N48</f>
        <v>11</v>
      </c>
      <c r="P47" s="7">
        <f>VLOOKUP(B47, Standings!B:E, 4, FALSE)</f>
        <v>0.8333333333</v>
      </c>
      <c r="Q47" s="5">
        <f t="shared" si="10"/>
        <v>-21</v>
      </c>
      <c r="R47" s="5">
        <f t="shared" ref="R47:S47" si="66">E47-G47</f>
        <v>17</v>
      </c>
      <c r="S47" s="5">
        <f t="shared" si="66"/>
        <v>35</v>
      </c>
      <c r="T47" s="8">
        <f t="shared" si="12"/>
        <v>0.4857142857</v>
      </c>
      <c r="U47" s="8">
        <f t="shared" si="13"/>
        <v>0.4117647059</v>
      </c>
      <c r="V47" s="8">
        <f t="shared" si="14"/>
        <v>0.6666666667</v>
      </c>
      <c r="W47" s="24">
        <f t="shared" si="15"/>
        <v>7.15</v>
      </c>
      <c r="X47" s="24">
        <f t="shared" si="16"/>
        <v>18.85</v>
      </c>
      <c r="Y47" s="5">
        <f t="shared" si="17"/>
        <v>4</v>
      </c>
      <c r="Z47" s="8">
        <f t="shared" si="18"/>
        <v>-1.019816144</v>
      </c>
      <c r="AA47" s="8">
        <f t="shared" si="19"/>
        <v>-1.210004427</v>
      </c>
      <c r="AB47" s="8">
        <f t="shared" si="20"/>
        <v>-1.700748677</v>
      </c>
      <c r="AC47" s="25">
        <f t="shared" si="6"/>
        <v>0.819218595</v>
      </c>
      <c r="AD47" s="25">
        <f>(R48*0.108853716)/(S48*-0.049850344)</f>
        <v>-1.03721481</v>
      </c>
      <c r="AE47" s="25">
        <f>(G48*0.086969074)/(H48*-0.034462491)</f>
        <v>-1.442049378</v>
      </c>
      <c r="AF47" s="25">
        <f>(I48*0.050073794)/(J48*-0.030543046)</f>
        <v>-1.54301168</v>
      </c>
      <c r="AG47" s="25">
        <f t="shared" si="21"/>
        <v>1.009135909</v>
      </c>
      <c r="AH47" s="25">
        <f t="shared" si="7"/>
        <v>73.72967355</v>
      </c>
      <c r="AI47" s="25">
        <f t="shared" si="8"/>
        <v>90.82223184</v>
      </c>
      <c r="AJ47" s="25">
        <f t="shared" si="9"/>
        <v>-17.09255829</v>
      </c>
      <c r="AK47" s="25">
        <f t="shared" si="22"/>
        <v>-5.69751943</v>
      </c>
      <c r="AL47" s="25">
        <f>VLOOKUP(A47, Standings!$B:$E, 4, FALSE)</f>
        <v>0.4166666667</v>
      </c>
      <c r="AM47" s="25">
        <f t="shared" si="23"/>
        <v>0.4166666667</v>
      </c>
    </row>
    <row r="48">
      <c r="A48" s="2" t="s">
        <v>34</v>
      </c>
      <c r="B48" s="2" t="str">
        <f>A47</f>
        <v>Dayton</v>
      </c>
      <c r="C48" s="2">
        <v>90.0</v>
      </c>
      <c r="D48" s="2">
        <v>69.0</v>
      </c>
      <c r="E48" s="2">
        <v>31.0</v>
      </c>
      <c r="F48" s="2">
        <v>61.0</v>
      </c>
      <c r="G48" s="2">
        <v>12.0</v>
      </c>
      <c r="H48" s="2">
        <v>21.0</v>
      </c>
      <c r="I48" s="2">
        <v>16.0</v>
      </c>
      <c r="J48" s="2">
        <v>17.0</v>
      </c>
      <c r="K48" s="2">
        <v>38.0</v>
      </c>
      <c r="L48" s="2">
        <v>5.0</v>
      </c>
      <c r="M48" s="2">
        <v>5.0</v>
      </c>
      <c r="N48" s="2">
        <v>11.0</v>
      </c>
      <c r="O48" s="5">
        <f>N47</f>
        <v>14</v>
      </c>
      <c r="P48" s="7">
        <f>VLOOKUP(B48, Standings!B:E, 4, FALSE)</f>
        <v>0.4166666667</v>
      </c>
      <c r="Q48" s="5">
        <f t="shared" si="10"/>
        <v>21</v>
      </c>
      <c r="R48" s="5">
        <f t="shared" ref="R48:S48" si="67">E48-G48</f>
        <v>19</v>
      </c>
      <c r="S48" s="5">
        <f t="shared" si="67"/>
        <v>40</v>
      </c>
      <c r="T48" s="8">
        <f t="shared" si="12"/>
        <v>0.475</v>
      </c>
      <c r="U48" s="8">
        <f t="shared" si="13"/>
        <v>0.5714285714</v>
      </c>
      <c r="V48" s="8">
        <f t="shared" si="14"/>
        <v>0.9411764706</v>
      </c>
      <c r="W48" s="24">
        <f t="shared" si="15"/>
        <v>10.45</v>
      </c>
      <c r="X48" s="24">
        <f t="shared" si="16"/>
        <v>27.55</v>
      </c>
      <c r="Y48" s="5">
        <f t="shared" si="17"/>
        <v>9</v>
      </c>
      <c r="Z48" s="8">
        <f t="shared" si="18"/>
        <v>-0.9973201996</v>
      </c>
      <c r="AA48" s="8">
        <f t="shared" si="19"/>
        <v>-1.679189817</v>
      </c>
      <c r="AB48" s="8">
        <f t="shared" si="20"/>
        <v>-2.401056956</v>
      </c>
      <c r="AC48" s="25">
        <f t="shared" si="6"/>
        <v>1.029764447</v>
      </c>
      <c r="AD48" s="25">
        <f>(R47*0.108853716)/(S47*-0.049850344)</f>
        <v>-1.060610633</v>
      </c>
      <c r="AE48" s="25">
        <f>(G47*0.086969074)/(H47*-0.034462491)</f>
        <v>-1.039123817</v>
      </c>
      <c r="AF48" s="25">
        <f>(I47*0.050073794)/(J47*-0.030543046)</f>
        <v>-1.092966606</v>
      </c>
      <c r="AG48" s="25">
        <f t="shared" si="21"/>
        <v>0.8346905478</v>
      </c>
      <c r="AH48" s="25">
        <f t="shared" si="7"/>
        <v>92.6788002</v>
      </c>
      <c r="AI48" s="25">
        <f t="shared" si="8"/>
        <v>75.1221493</v>
      </c>
      <c r="AJ48" s="25">
        <f t="shared" si="9"/>
        <v>17.5566509</v>
      </c>
      <c r="AK48" s="25">
        <f t="shared" si="22"/>
        <v>15.04855791</v>
      </c>
      <c r="AL48" s="25">
        <f>VLOOKUP(A48, Standings!$B:$E, 4, FALSE)</f>
        <v>0.8333333333</v>
      </c>
      <c r="AM48" s="25">
        <f t="shared" si="23"/>
        <v>-0.4166666667</v>
      </c>
    </row>
    <row r="49">
      <c r="A49" s="2" t="s">
        <v>31</v>
      </c>
      <c r="B49" s="2" t="str">
        <f>A50</f>
        <v>BYU</v>
      </c>
      <c r="C49" s="2">
        <v>64.0</v>
      </c>
      <c r="D49" s="2">
        <v>79.0</v>
      </c>
      <c r="E49" s="2">
        <v>25.0</v>
      </c>
      <c r="F49" s="2">
        <v>54.0</v>
      </c>
      <c r="G49" s="2">
        <v>5.0</v>
      </c>
      <c r="H49" s="2">
        <v>20.0</v>
      </c>
      <c r="I49" s="2">
        <v>9.0</v>
      </c>
      <c r="J49" s="2">
        <v>11.0</v>
      </c>
      <c r="K49" s="2">
        <v>26.0</v>
      </c>
      <c r="L49" s="2">
        <v>2.0</v>
      </c>
      <c r="M49" s="2">
        <v>6.0</v>
      </c>
      <c r="N49" s="2">
        <v>11.0</v>
      </c>
      <c r="O49" s="5">
        <f>N50</f>
        <v>12</v>
      </c>
      <c r="P49" s="7">
        <f>VLOOKUP(B49, Standings!B:E, 4, FALSE)</f>
        <v>0.5</v>
      </c>
      <c r="Q49" s="5">
        <f t="shared" si="10"/>
        <v>-15</v>
      </c>
      <c r="R49" s="5">
        <f t="shared" ref="R49:S49" si="68">E49-G49</f>
        <v>20</v>
      </c>
      <c r="S49" s="5">
        <f t="shared" si="68"/>
        <v>34</v>
      </c>
      <c r="T49" s="8">
        <f t="shared" si="12"/>
        <v>0.5882352941</v>
      </c>
      <c r="U49" s="8">
        <f t="shared" si="13"/>
        <v>0.25</v>
      </c>
      <c r="V49" s="8">
        <f t="shared" si="14"/>
        <v>0.8181818182</v>
      </c>
      <c r="W49" s="24">
        <f t="shared" si="15"/>
        <v>7.15</v>
      </c>
      <c r="X49" s="24">
        <f t="shared" si="16"/>
        <v>18.85</v>
      </c>
      <c r="Y49" s="5">
        <f t="shared" si="17"/>
        <v>6</v>
      </c>
      <c r="Z49" s="8">
        <f t="shared" si="18"/>
        <v>-1.235071455</v>
      </c>
      <c r="AA49" s="8">
        <f t="shared" si="19"/>
        <v>-0.7346455448</v>
      </c>
      <c r="AB49" s="8">
        <f t="shared" si="20"/>
        <v>-2.087282467</v>
      </c>
      <c r="AC49" s="25">
        <f t="shared" si="6"/>
        <v>0.8268047085</v>
      </c>
      <c r="AD49" s="25">
        <f>(R50*0.108853716)/(S50*-0.049850344)</f>
        <v>-1.321658761</v>
      </c>
      <c r="AE49" s="25">
        <f>(G50*0.086969074)/(H50*-0.034462491)</f>
        <v>-0.934661634</v>
      </c>
      <c r="AF49" s="25">
        <f>(I50*0.050073794)/(J50*-0.030543046)</f>
        <v>-0.9836699457</v>
      </c>
      <c r="AG49" s="25">
        <f t="shared" si="21"/>
        <v>0.9019783383</v>
      </c>
      <c r="AH49" s="25">
        <f t="shared" si="7"/>
        <v>74.41242377</v>
      </c>
      <c r="AI49" s="25">
        <f t="shared" si="8"/>
        <v>81.17805045</v>
      </c>
      <c r="AJ49" s="25">
        <f t="shared" si="9"/>
        <v>-6.765626678</v>
      </c>
      <c r="AK49" s="25">
        <f t="shared" si="22"/>
        <v>-6.765626678</v>
      </c>
      <c r="AL49" s="25">
        <f>VLOOKUP(A49, Standings!$B:$E, 4, FALSE)</f>
        <v>0.3333333333</v>
      </c>
      <c r="AM49" s="25">
        <f t="shared" si="23"/>
        <v>0.1666666667</v>
      </c>
    </row>
    <row r="50">
      <c r="A50" s="2" t="s">
        <v>440</v>
      </c>
      <c r="B50" s="2" t="str">
        <f>A49</f>
        <v>North Texas</v>
      </c>
      <c r="C50" s="2">
        <v>79.0</v>
      </c>
      <c r="D50" s="2">
        <v>64.0</v>
      </c>
      <c r="E50" s="2">
        <v>33.0</v>
      </c>
      <c r="F50" s="2">
        <v>65.0</v>
      </c>
      <c r="G50" s="2">
        <v>10.0</v>
      </c>
      <c r="H50" s="2">
        <v>27.0</v>
      </c>
      <c r="I50" s="2">
        <v>3.0</v>
      </c>
      <c r="J50" s="2">
        <v>5.0</v>
      </c>
      <c r="K50" s="2">
        <v>37.0</v>
      </c>
      <c r="L50" s="2">
        <v>1.0</v>
      </c>
      <c r="M50" s="2">
        <v>5.0</v>
      </c>
      <c r="N50" s="2">
        <v>12.0</v>
      </c>
      <c r="O50" s="5">
        <f>N49</f>
        <v>11</v>
      </c>
      <c r="P50" s="7">
        <f>VLOOKUP(B50, Standings!B:E, 4, FALSE)</f>
        <v>0.3333333333</v>
      </c>
      <c r="Q50" s="5">
        <f t="shared" si="10"/>
        <v>15</v>
      </c>
      <c r="R50" s="5">
        <f t="shared" ref="R50:S50" si="69">E50-G50</f>
        <v>23</v>
      </c>
      <c r="S50" s="5">
        <f t="shared" si="69"/>
        <v>38</v>
      </c>
      <c r="T50" s="8">
        <f t="shared" si="12"/>
        <v>0.6052631579</v>
      </c>
      <c r="U50" s="8">
        <f t="shared" si="13"/>
        <v>0.3703703704</v>
      </c>
      <c r="V50" s="8">
        <f t="shared" si="14"/>
        <v>0.6</v>
      </c>
      <c r="W50" s="24">
        <f t="shared" si="15"/>
        <v>10.175</v>
      </c>
      <c r="X50" s="24">
        <f t="shared" si="16"/>
        <v>26.825</v>
      </c>
      <c r="Y50" s="5">
        <f t="shared" si="17"/>
        <v>6</v>
      </c>
      <c r="Z50" s="8">
        <f t="shared" si="18"/>
        <v>-1.270823523</v>
      </c>
      <c r="AA50" s="8">
        <f t="shared" si="19"/>
        <v>-1.08836377</v>
      </c>
      <c r="AB50" s="8">
        <f t="shared" si="20"/>
        <v>-1.530673809</v>
      </c>
      <c r="AC50" s="25">
        <f t="shared" si="6"/>
        <v>0.8671563518</v>
      </c>
      <c r="AD50" s="25">
        <f>(R49*0.108853716)/(S49*-0.049850344)</f>
        <v>-1.284476545</v>
      </c>
      <c r="AE50" s="25">
        <f>(G49*0.086969074)/(H49*-0.034462491)</f>
        <v>-0.6308966029</v>
      </c>
      <c r="AF50" s="25">
        <f>(I49*0.050073794)/(J49*-0.030543046)</f>
        <v>-1.341368108</v>
      </c>
      <c r="AG50" s="25">
        <f t="shared" si="21"/>
        <v>0.8399969141</v>
      </c>
      <c r="AH50" s="25">
        <f t="shared" si="7"/>
        <v>78.04407166</v>
      </c>
      <c r="AI50" s="25">
        <f t="shared" si="8"/>
        <v>75.59972227</v>
      </c>
      <c r="AJ50" s="25">
        <f t="shared" si="9"/>
        <v>2.444349389</v>
      </c>
      <c r="AK50" s="25">
        <f t="shared" si="22"/>
        <v>1.833262042</v>
      </c>
      <c r="AL50" s="25">
        <f>VLOOKUP(A50, Standings!$B:$E, 4, FALSE)</f>
        <v>0.5</v>
      </c>
      <c r="AM50" s="25">
        <f t="shared" si="23"/>
        <v>-0.1666666667</v>
      </c>
    </row>
    <row r="51">
      <c r="A51" s="2" t="s">
        <v>49</v>
      </c>
      <c r="B51" s="2" t="str">
        <f>A52</f>
        <v>Abilene Christian</v>
      </c>
      <c r="C51" s="2">
        <v>89.0</v>
      </c>
      <c r="D51" s="2">
        <v>99.0</v>
      </c>
      <c r="E51" s="2">
        <v>30.0</v>
      </c>
      <c r="F51" s="2">
        <v>66.0</v>
      </c>
      <c r="G51" s="2">
        <v>11.0</v>
      </c>
      <c r="H51" s="2">
        <v>27.0</v>
      </c>
      <c r="I51" s="2">
        <v>18.0</v>
      </c>
      <c r="J51" s="2">
        <v>19.0</v>
      </c>
      <c r="K51" s="2">
        <v>39.0</v>
      </c>
      <c r="L51" s="2">
        <v>3.0</v>
      </c>
      <c r="M51" s="2">
        <v>3.0</v>
      </c>
      <c r="N51" s="2">
        <v>15.0</v>
      </c>
      <c r="O51" s="5">
        <f>N52</f>
        <v>9</v>
      </c>
      <c r="P51" s="7">
        <f>VLOOKUP(B51, Standings!B:E, 4, FALSE)</f>
        <v>0.25</v>
      </c>
      <c r="Q51" s="5">
        <f t="shared" si="10"/>
        <v>-10</v>
      </c>
      <c r="R51" s="5">
        <f t="shared" ref="R51:S51" si="70">E51-G51</f>
        <v>19</v>
      </c>
      <c r="S51" s="5">
        <f t="shared" si="70"/>
        <v>39</v>
      </c>
      <c r="T51" s="8">
        <f t="shared" si="12"/>
        <v>0.4871794872</v>
      </c>
      <c r="U51" s="8">
        <f t="shared" si="13"/>
        <v>0.4074074074</v>
      </c>
      <c r="V51" s="8">
        <f t="shared" si="14"/>
        <v>0.9473684211</v>
      </c>
      <c r="W51" s="24">
        <f t="shared" si="15"/>
        <v>10.725</v>
      </c>
      <c r="X51" s="24">
        <f t="shared" si="16"/>
        <v>28.275</v>
      </c>
      <c r="Y51" s="5">
        <f t="shared" si="17"/>
        <v>6</v>
      </c>
      <c r="Z51" s="8">
        <f t="shared" si="18"/>
        <v>-1.022892512</v>
      </c>
      <c r="AA51" s="8">
        <f t="shared" si="19"/>
        <v>-1.197200147</v>
      </c>
      <c r="AB51" s="8">
        <f t="shared" si="20"/>
        <v>-2.416853383</v>
      </c>
      <c r="AC51" s="25">
        <f t="shared" si="6"/>
        <v>0.9096271017</v>
      </c>
      <c r="AD51" s="25">
        <f>(R52*0.108853716)/(S52*-0.049850344)</f>
        <v>-1.236005732</v>
      </c>
      <c r="AE51" s="25">
        <f>(G52*0.086969074)/(H52*-0.034462491)</f>
        <v>-1.039123817</v>
      </c>
      <c r="AF51" s="25">
        <f>(I52*0.050073794)/(J52*-0.030543046)</f>
        <v>-1.092966606</v>
      </c>
      <c r="AG51" s="25">
        <f t="shared" si="21"/>
        <v>0.9139473406</v>
      </c>
      <c r="AH51" s="25">
        <f t="shared" si="7"/>
        <v>81.86643915</v>
      </c>
      <c r="AI51" s="25">
        <f t="shared" si="8"/>
        <v>82.25526066</v>
      </c>
      <c r="AJ51" s="25">
        <f t="shared" si="9"/>
        <v>-0.3888215057</v>
      </c>
      <c r="AK51" s="25">
        <f t="shared" si="22"/>
        <v>-0.5832322586</v>
      </c>
      <c r="AL51" s="25">
        <f>VLOOKUP(A51, Standings!$B:$E, 4, FALSE)</f>
        <v>0.25</v>
      </c>
      <c r="AM51" s="25">
        <f t="shared" si="23"/>
        <v>0</v>
      </c>
    </row>
    <row r="52">
      <c r="A52" s="2" t="s">
        <v>21</v>
      </c>
      <c r="B52" s="2" t="str">
        <f>A51</f>
        <v>Oral Roberts</v>
      </c>
      <c r="C52" s="2">
        <v>99.0</v>
      </c>
      <c r="D52" s="2">
        <v>89.0</v>
      </c>
      <c r="E52" s="2">
        <v>37.0</v>
      </c>
      <c r="F52" s="2">
        <v>70.0</v>
      </c>
      <c r="G52" s="2">
        <v>7.0</v>
      </c>
      <c r="H52" s="2">
        <v>17.0</v>
      </c>
      <c r="I52" s="2">
        <v>18.0</v>
      </c>
      <c r="J52" s="2">
        <v>27.0</v>
      </c>
      <c r="K52" s="2">
        <v>36.0</v>
      </c>
      <c r="L52" s="2">
        <v>1.0</v>
      </c>
      <c r="M52" s="2">
        <v>11.0</v>
      </c>
      <c r="N52" s="2">
        <v>9.0</v>
      </c>
      <c r="O52" s="5">
        <f>N51</f>
        <v>15</v>
      </c>
      <c r="P52" s="7">
        <f>VLOOKUP(B52, Standings!B:E, 4, FALSE)</f>
        <v>0.25</v>
      </c>
      <c r="Q52" s="5">
        <f t="shared" si="10"/>
        <v>10</v>
      </c>
      <c r="R52" s="5">
        <f t="shared" ref="R52:S52" si="71">E52-G52</f>
        <v>30</v>
      </c>
      <c r="S52" s="5">
        <f t="shared" si="71"/>
        <v>53</v>
      </c>
      <c r="T52" s="8">
        <f t="shared" si="12"/>
        <v>0.5660377358</v>
      </c>
      <c r="U52" s="8">
        <f t="shared" si="13"/>
        <v>0.4117647059</v>
      </c>
      <c r="V52" s="8">
        <f t="shared" si="14"/>
        <v>0.6666666667</v>
      </c>
      <c r="W52" s="24">
        <f t="shared" si="15"/>
        <v>9.9</v>
      </c>
      <c r="X52" s="24">
        <f t="shared" si="16"/>
        <v>26.1</v>
      </c>
      <c r="Y52" s="5">
        <f t="shared" si="17"/>
        <v>4</v>
      </c>
      <c r="Z52" s="8">
        <f t="shared" si="18"/>
        <v>-1.188464985</v>
      </c>
      <c r="AA52" s="8">
        <f t="shared" si="19"/>
        <v>-1.210004427</v>
      </c>
      <c r="AB52" s="8">
        <f t="shared" si="20"/>
        <v>-1.700748677</v>
      </c>
      <c r="AC52" s="25">
        <f t="shared" si="6"/>
        <v>0.8887250488</v>
      </c>
      <c r="AD52" s="25">
        <f>(R51*0.108853716)/(S51*-0.049850344)</f>
        <v>-1.063810062</v>
      </c>
      <c r="AE52" s="25">
        <f>(G51*0.086969074)/(H51*-0.034462491)</f>
        <v>-1.028127797</v>
      </c>
      <c r="AF52" s="25">
        <f>(I51*0.050073794)/(J51*-0.030543046)</f>
        <v>-1.553163072</v>
      </c>
      <c r="AG52" s="25">
        <f t="shared" si="21"/>
        <v>0.8931652296</v>
      </c>
      <c r="AH52" s="25">
        <f t="shared" si="7"/>
        <v>79.9852544</v>
      </c>
      <c r="AI52" s="25">
        <f t="shared" si="8"/>
        <v>80.38487066</v>
      </c>
      <c r="AJ52" s="25">
        <f t="shared" si="9"/>
        <v>-0.3996162636</v>
      </c>
      <c r="AK52" s="25">
        <f t="shared" si="22"/>
        <v>-0.5994243955</v>
      </c>
      <c r="AL52" s="25">
        <f>VLOOKUP(A52, Standings!$B:$E, 4, FALSE)</f>
        <v>0.25</v>
      </c>
      <c r="AM52" s="25">
        <f t="shared" si="23"/>
        <v>0</v>
      </c>
    </row>
    <row r="53">
      <c r="A53" s="2" t="s">
        <v>441</v>
      </c>
      <c r="B53" s="2" t="str">
        <f>A54</f>
        <v>Alabama</v>
      </c>
      <c r="C53" s="2">
        <v>87.0</v>
      </c>
      <c r="D53" s="2">
        <v>81.0</v>
      </c>
      <c r="E53" s="2">
        <v>25.0</v>
      </c>
      <c r="F53" s="2">
        <v>60.0</v>
      </c>
      <c r="G53" s="2">
        <v>6.0</v>
      </c>
      <c r="H53" s="2">
        <v>25.0</v>
      </c>
      <c r="I53" s="2">
        <v>31.0</v>
      </c>
      <c r="J53" s="2">
        <v>37.0</v>
      </c>
      <c r="K53" s="2">
        <v>44.0</v>
      </c>
      <c r="L53" s="2">
        <v>4.0</v>
      </c>
      <c r="M53" s="2">
        <v>10.0</v>
      </c>
      <c r="N53" s="2">
        <v>15.0</v>
      </c>
      <c r="O53" s="5">
        <f>N54</f>
        <v>11</v>
      </c>
      <c r="P53" s="7">
        <f>VLOOKUP(B53, Standings!B:E, 4, FALSE)</f>
        <v>0.5833333333</v>
      </c>
      <c r="Q53" s="5">
        <f t="shared" si="10"/>
        <v>6</v>
      </c>
      <c r="R53" s="5">
        <f t="shared" ref="R53:S53" si="72">E53-G53</f>
        <v>19</v>
      </c>
      <c r="S53" s="5">
        <f t="shared" si="72"/>
        <v>35</v>
      </c>
      <c r="T53" s="8">
        <f t="shared" si="12"/>
        <v>0.5428571429</v>
      </c>
      <c r="U53" s="8">
        <f t="shared" si="13"/>
        <v>0.24</v>
      </c>
      <c r="V53" s="8">
        <f t="shared" si="14"/>
        <v>0.8378378378</v>
      </c>
      <c r="W53" s="24">
        <f t="shared" si="15"/>
        <v>12.1</v>
      </c>
      <c r="X53" s="24">
        <f t="shared" si="16"/>
        <v>31.9</v>
      </c>
      <c r="Y53" s="5">
        <f t="shared" si="17"/>
        <v>1</v>
      </c>
      <c r="Z53" s="8">
        <f t="shared" si="18"/>
        <v>-1.139794514</v>
      </c>
      <c r="AA53" s="8">
        <f t="shared" si="19"/>
        <v>-0.705259723</v>
      </c>
      <c r="AB53" s="8">
        <f t="shared" si="20"/>
        <v>-2.137427391</v>
      </c>
      <c r="AC53" s="25">
        <f t="shared" si="6"/>
        <v>0.7862392876</v>
      </c>
      <c r="AD53" s="25">
        <f>(R54*0.108853716)/(S54*-0.049850344)</f>
        <v>-1.039814346</v>
      </c>
      <c r="AE53" s="25">
        <f>(G54*0.086969074)/(H54*-0.034462491)</f>
        <v>-0.6961617687</v>
      </c>
      <c r="AF53" s="25">
        <f>(I54*0.050073794)/(J54*-0.030543046)</f>
        <v>-1.114825938</v>
      </c>
      <c r="AG53" s="25">
        <f t="shared" si="21"/>
        <v>0.7238885067</v>
      </c>
      <c r="AH53" s="25">
        <f t="shared" si="7"/>
        <v>70.76153588</v>
      </c>
      <c r="AI53" s="25">
        <f t="shared" si="8"/>
        <v>65.14996561</v>
      </c>
      <c r="AJ53" s="25">
        <f t="shared" si="9"/>
        <v>5.611570279</v>
      </c>
      <c r="AK53" s="25">
        <f t="shared" si="22"/>
        <v>6.733884334</v>
      </c>
      <c r="AL53" s="25">
        <f>VLOOKUP(A53, Standings!$B:$E, 4, FALSE)</f>
        <v>0.5</v>
      </c>
      <c r="AM53" s="25">
        <f t="shared" si="23"/>
        <v>0.08333333333</v>
      </c>
    </row>
    <row r="54">
      <c r="A54" s="2" t="s">
        <v>40</v>
      </c>
      <c r="B54" s="2" t="str">
        <f>A53</f>
        <v>Florida St.</v>
      </c>
      <c r="C54" s="2">
        <v>81.0</v>
      </c>
      <c r="D54" s="2">
        <v>87.0</v>
      </c>
      <c r="E54" s="2">
        <v>28.0</v>
      </c>
      <c r="F54" s="2">
        <v>71.0</v>
      </c>
      <c r="G54" s="2">
        <v>8.0</v>
      </c>
      <c r="H54" s="2">
        <v>29.0</v>
      </c>
      <c r="I54" s="2">
        <v>17.0</v>
      </c>
      <c r="J54" s="2">
        <v>25.0</v>
      </c>
      <c r="K54" s="2">
        <v>39.0</v>
      </c>
      <c r="L54" s="2">
        <v>4.0</v>
      </c>
      <c r="M54" s="2">
        <v>9.0</v>
      </c>
      <c r="N54" s="2">
        <v>11.0</v>
      </c>
      <c r="O54" s="5">
        <f>N53</f>
        <v>15</v>
      </c>
      <c r="P54" s="7">
        <f>VLOOKUP(B54, Standings!B:E, 4, FALSE)</f>
        <v>0.5</v>
      </c>
      <c r="Q54" s="5">
        <f t="shared" si="10"/>
        <v>-6</v>
      </c>
      <c r="R54" s="5">
        <f t="shared" ref="R54:S54" si="73">E54-G54</f>
        <v>20</v>
      </c>
      <c r="S54" s="5">
        <f t="shared" si="73"/>
        <v>42</v>
      </c>
      <c r="T54" s="8">
        <f t="shared" si="12"/>
        <v>0.4761904762</v>
      </c>
      <c r="U54" s="8">
        <f t="shared" si="13"/>
        <v>0.275862069</v>
      </c>
      <c r="V54" s="8">
        <f t="shared" si="14"/>
        <v>0.68</v>
      </c>
      <c r="W54" s="24">
        <f t="shared" si="15"/>
        <v>10.725</v>
      </c>
      <c r="X54" s="24">
        <f t="shared" si="16"/>
        <v>28.275</v>
      </c>
      <c r="Y54" s="5">
        <f t="shared" si="17"/>
        <v>6</v>
      </c>
      <c r="Z54" s="8">
        <f t="shared" si="18"/>
        <v>-0.999819749</v>
      </c>
      <c r="AA54" s="8">
        <f t="shared" si="19"/>
        <v>-0.8106433597</v>
      </c>
      <c r="AB54" s="8">
        <f t="shared" si="20"/>
        <v>-1.73476365</v>
      </c>
      <c r="AC54" s="25">
        <f t="shared" si="6"/>
        <v>0.7056010279</v>
      </c>
      <c r="AD54" s="25">
        <f>(R53*0.108853716)/(S53*-0.049850344)</f>
        <v>-1.185388355</v>
      </c>
      <c r="AE54" s="25">
        <f>(G53*0.086969074)/(H53*-0.034462491)</f>
        <v>-0.6056607388</v>
      </c>
      <c r="AF54" s="25">
        <f>(I53*0.050073794)/(J53*-0.030543046)</f>
        <v>-1.373593167</v>
      </c>
      <c r="AG54" s="25">
        <f t="shared" si="21"/>
        <v>0.7918314652</v>
      </c>
      <c r="AH54" s="25">
        <f t="shared" si="7"/>
        <v>63.50409251</v>
      </c>
      <c r="AI54" s="25">
        <f t="shared" si="8"/>
        <v>71.26483187</v>
      </c>
      <c r="AJ54" s="25">
        <f t="shared" si="9"/>
        <v>-7.760739363</v>
      </c>
      <c r="AK54" s="25">
        <f t="shared" si="22"/>
        <v>-7.760739363</v>
      </c>
      <c r="AL54" s="25">
        <f>VLOOKUP(A54, Standings!$B:$E, 4, FALSE)</f>
        <v>0.5833333333</v>
      </c>
      <c r="AM54" s="25">
        <f t="shared" si="23"/>
        <v>-0.08333333333</v>
      </c>
    </row>
    <row r="55">
      <c r="A55" s="2" t="s">
        <v>442</v>
      </c>
      <c r="B55" s="2" t="str">
        <f>A56</f>
        <v>Grand Canyon</v>
      </c>
      <c r="C55" s="2">
        <v>84.0</v>
      </c>
      <c r="D55" s="2">
        <v>72.0</v>
      </c>
      <c r="E55" s="2">
        <v>31.0</v>
      </c>
      <c r="F55" s="2">
        <v>63.0</v>
      </c>
      <c r="G55" s="2">
        <v>8.0</v>
      </c>
      <c r="H55" s="2">
        <v>18.0</v>
      </c>
      <c r="I55" s="2">
        <v>14.0</v>
      </c>
      <c r="J55" s="2">
        <v>17.0</v>
      </c>
      <c r="K55" s="2">
        <v>32.0</v>
      </c>
      <c r="L55" s="2">
        <v>7.0</v>
      </c>
      <c r="M55" s="2">
        <v>6.0</v>
      </c>
      <c r="N55" s="2">
        <v>10.0</v>
      </c>
      <c r="O55" s="5">
        <f>N56</f>
        <v>17</v>
      </c>
      <c r="P55" s="7">
        <f>VLOOKUP(B55, Standings!B:E, 4, FALSE)</f>
        <v>0.4166666667</v>
      </c>
      <c r="Q55" s="5">
        <f t="shared" si="10"/>
        <v>12</v>
      </c>
      <c r="R55" s="5">
        <f t="shared" ref="R55:S55" si="74">E55-G55</f>
        <v>23</v>
      </c>
      <c r="S55" s="5">
        <f t="shared" si="74"/>
        <v>45</v>
      </c>
      <c r="T55" s="8">
        <f t="shared" si="12"/>
        <v>0.5111111111</v>
      </c>
      <c r="U55" s="8">
        <f t="shared" si="13"/>
        <v>0.4444444444</v>
      </c>
      <c r="V55" s="8">
        <f t="shared" si="14"/>
        <v>0.8235294118</v>
      </c>
      <c r="W55" s="24">
        <f t="shared" si="15"/>
        <v>8.8</v>
      </c>
      <c r="X55" s="24">
        <f t="shared" si="16"/>
        <v>23.2</v>
      </c>
      <c r="Y55" s="5">
        <f t="shared" si="17"/>
        <v>11</v>
      </c>
      <c r="Z55" s="8">
        <f t="shared" si="18"/>
        <v>-1.073139864</v>
      </c>
      <c r="AA55" s="8">
        <f t="shared" si="19"/>
        <v>-1.306036524</v>
      </c>
      <c r="AB55" s="8">
        <f t="shared" si="20"/>
        <v>-2.100924836</v>
      </c>
      <c r="AC55" s="25">
        <f t="shared" si="6"/>
        <v>0.9193628206</v>
      </c>
      <c r="AD55" s="25">
        <f>(R56*0.108853716)/(S56*-0.049850344)</f>
        <v>-0.9878236289</v>
      </c>
      <c r="AE55" s="25">
        <f>(G56*0.086969074)/(H56*-0.034462491)</f>
        <v>-1.104069055</v>
      </c>
      <c r="AF55" s="25">
        <f>(I56*0.050073794)/(J56*-0.030543046)</f>
        <v>-1.121728885</v>
      </c>
      <c r="AG55" s="25">
        <f t="shared" si="21"/>
        <v>0.8248355907</v>
      </c>
      <c r="AH55" s="25">
        <f t="shared" si="7"/>
        <v>82.74265386</v>
      </c>
      <c r="AI55" s="25">
        <f t="shared" si="8"/>
        <v>74.23520316</v>
      </c>
      <c r="AJ55" s="25">
        <f t="shared" si="9"/>
        <v>8.507450696</v>
      </c>
      <c r="AK55" s="25">
        <f t="shared" si="22"/>
        <v>7.292100597</v>
      </c>
      <c r="AL55" s="25">
        <f>VLOOKUP(A55, Standings!$B:$E, 4, FALSE)</f>
        <v>0.6666666667</v>
      </c>
      <c r="AM55" s="25">
        <f t="shared" si="23"/>
        <v>-0.25</v>
      </c>
    </row>
    <row r="56">
      <c r="A56" s="2" t="s">
        <v>41</v>
      </c>
      <c r="B56" s="2" t="str">
        <f>A55</f>
        <v>VCU</v>
      </c>
      <c r="C56" s="2">
        <v>72.0</v>
      </c>
      <c r="D56" s="2">
        <v>84.0</v>
      </c>
      <c r="E56" s="2">
        <v>26.0</v>
      </c>
      <c r="F56" s="2">
        <v>58.0</v>
      </c>
      <c r="G56" s="2">
        <v>7.0</v>
      </c>
      <c r="H56" s="2">
        <v>16.0</v>
      </c>
      <c r="I56" s="2">
        <v>13.0</v>
      </c>
      <c r="J56" s="2">
        <v>19.0</v>
      </c>
      <c r="K56" s="2">
        <v>13.0</v>
      </c>
      <c r="L56" s="2">
        <v>19.0</v>
      </c>
      <c r="M56" s="2">
        <v>4.0</v>
      </c>
      <c r="N56" s="2">
        <v>17.0</v>
      </c>
      <c r="O56" s="5">
        <f>N55</f>
        <v>10</v>
      </c>
      <c r="P56" s="7">
        <f>VLOOKUP(B56, Standings!B:E, 4, FALSE)</f>
        <v>0.6666666667</v>
      </c>
      <c r="Q56" s="5">
        <f t="shared" si="10"/>
        <v>-12</v>
      </c>
      <c r="R56" s="5">
        <f t="shared" ref="R56:S56" si="75">E56-G56</f>
        <v>19</v>
      </c>
      <c r="S56" s="5">
        <f t="shared" si="75"/>
        <v>42</v>
      </c>
      <c r="T56" s="8">
        <f t="shared" si="12"/>
        <v>0.4523809524</v>
      </c>
      <c r="U56" s="8">
        <f t="shared" si="13"/>
        <v>0.4375</v>
      </c>
      <c r="V56" s="8">
        <f t="shared" si="14"/>
        <v>0.6842105263</v>
      </c>
      <c r="W56" s="24">
        <f t="shared" si="15"/>
        <v>3.575</v>
      </c>
      <c r="X56" s="24">
        <f t="shared" si="16"/>
        <v>9.425</v>
      </c>
      <c r="Y56" s="5">
        <f t="shared" si="17"/>
        <v>6</v>
      </c>
      <c r="Z56" s="8">
        <f t="shared" si="18"/>
        <v>-0.9498287616</v>
      </c>
      <c r="AA56" s="8">
        <f t="shared" si="19"/>
        <v>-1.285629703</v>
      </c>
      <c r="AB56" s="8">
        <f t="shared" si="20"/>
        <v>-1.745505221</v>
      </c>
      <c r="AC56" s="25">
        <f t="shared" si="6"/>
        <v>0.8168594387</v>
      </c>
      <c r="AD56" s="25">
        <f>(R55*0.108853716)/(S55*-0.049850344)</f>
        <v>-1.116067398</v>
      </c>
      <c r="AE56" s="25">
        <f>(G55*0.086969074)/(H55*-0.034462491)</f>
        <v>-1.121593961</v>
      </c>
      <c r="AF56" s="25">
        <f>(I55*0.050073794)/(J55*-0.030543046)</f>
        <v>-1.35013522</v>
      </c>
      <c r="AG56" s="25">
        <f t="shared" si="21"/>
        <v>0.9181749844</v>
      </c>
      <c r="AH56" s="25">
        <f t="shared" si="7"/>
        <v>73.51734948</v>
      </c>
      <c r="AI56" s="25">
        <f t="shared" si="8"/>
        <v>82.6357486</v>
      </c>
      <c r="AJ56" s="25">
        <f t="shared" si="9"/>
        <v>-9.11839912</v>
      </c>
      <c r="AK56" s="25">
        <f t="shared" si="22"/>
        <v>-6.078932747</v>
      </c>
      <c r="AL56" s="25">
        <f>VLOOKUP(A56, Standings!$B:$E, 4, FALSE)</f>
        <v>0.4166666667</v>
      </c>
      <c r="AM56" s="25">
        <f t="shared" si="23"/>
        <v>0.25</v>
      </c>
    </row>
    <row r="57">
      <c r="A57" s="2" t="s">
        <v>440</v>
      </c>
      <c r="B57" s="2" t="str">
        <f>A58</f>
        <v>Oral Roberts</v>
      </c>
      <c r="C57" s="2">
        <v>97.0</v>
      </c>
      <c r="D57" s="2">
        <v>85.0</v>
      </c>
      <c r="E57" s="2">
        <v>34.0</v>
      </c>
      <c r="F57" s="2">
        <v>62.0</v>
      </c>
      <c r="G57" s="2">
        <v>12.0</v>
      </c>
      <c r="H57" s="2">
        <v>23.0</v>
      </c>
      <c r="I57" s="2">
        <v>17.0</v>
      </c>
      <c r="J57" s="2">
        <v>20.0</v>
      </c>
      <c r="K57" s="2">
        <v>36.0</v>
      </c>
      <c r="L57" s="2">
        <v>5.0</v>
      </c>
      <c r="M57" s="2">
        <v>6.0</v>
      </c>
      <c r="N57" s="2">
        <v>12.0</v>
      </c>
      <c r="O57" s="5">
        <f>N58</f>
        <v>12</v>
      </c>
      <c r="P57" s="7">
        <f>VLOOKUP(B57, Standings!B:E, 4, FALSE)</f>
        <v>0.25</v>
      </c>
      <c r="Q57" s="5">
        <f t="shared" si="10"/>
        <v>12</v>
      </c>
      <c r="R57" s="5">
        <f t="shared" ref="R57:S57" si="76">E57-G57</f>
        <v>22</v>
      </c>
      <c r="S57" s="5">
        <f t="shared" si="76"/>
        <v>39</v>
      </c>
      <c r="T57" s="8">
        <f t="shared" si="12"/>
        <v>0.5641025641</v>
      </c>
      <c r="U57" s="8">
        <f t="shared" si="13"/>
        <v>0.5217391304</v>
      </c>
      <c r="V57" s="8">
        <f t="shared" si="14"/>
        <v>0.85</v>
      </c>
      <c r="W57" s="24">
        <f t="shared" si="15"/>
        <v>9.9</v>
      </c>
      <c r="X57" s="24">
        <f t="shared" si="16"/>
        <v>26.1</v>
      </c>
      <c r="Y57" s="5">
        <f t="shared" si="17"/>
        <v>6</v>
      </c>
      <c r="Z57" s="8">
        <f t="shared" si="18"/>
        <v>-1.184401857</v>
      </c>
      <c r="AA57" s="8">
        <f t="shared" si="19"/>
        <v>-1.533173311</v>
      </c>
      <c r="AB57" s="8">
        <f t="shared" si="20"/>
        <v>-2.168454563</v>
      </c>
      <c r="AC57" s="25">
        <f t="shared" si="6"/>
        <v>1.036445133</v>
      </c>
      <c r="AD57" s="25">
        <f>(R58*0.108853716)/(S58*-0.049850344)</f>
        <v>-1.1524609</v>
      </c>
      <c r="AE57" s="25">
        <f>(G58*0.086969074)/(H58*-0.034462491)</f>
        <v>-0.9914089474</v>
      </c>
      <c r="AF57" s="25">
        <f>(I58*0.050073794)/(J58*-0.030543046)</f>
        <v>-1.639449909</v>
      </c>
      <c r="AG57" s="25">
        <f t="shared" si="21"/>
        <v>0.933363346</v>
      </c>
      <c r="AH57" s="25">
        <f t="shared" si="7"/>
        <v>93.28006199</v>
      </c>
      <c r="AI57" s="25">
        <f t="shared" si="8"/>
        <v>84.00270114</v>
      </c>
      <c r="AJ57" s="25">
        <f t="shared" si="9"/>
        <v>9.277360853</v>
      </c>
      <c r="AK57" s="25">
        <f t="shared" si="22"/>
        <v>6.184907235</v>
      </c>
      <c r="AL57" s="25">
        <f>VLOOKUP(A57, Standings!$B:$E, 4, FALSE)</f>
        <v>0.5</v>
      </c>
      <c r="AM57" s="25">
        <f t="shared" si="23"/>
        <v>-0.25</v>
      </c>
    </row>
    <row r="58">
      <c r="A58" s="2" t="s">
        <v>49</v>
      </c>
      <c r="B58" s="2" t="str">
        <f>A57</f>
        <v>BYU</v>
      </c>
      <c r="C58" s="2">
        <v>85.0</v>
      </c>
      <c r="D58" s="2">
        <v>97.0</v>
      </c>
      <c r="E58" s="2">
        <v>30.0</v>
      </c>
      <c r="F58" s="2">
        <v>64.0</v>
      </c>
      <c r="G58" s="2">
        <v>11.0</v>
      </c>
      <c r="H58" s="2">
        <v>28.0</v>
      </c>
      <c r="I58" s="2">
        <v>14.0</v>
      </c>
      <c r="J58" s="2">
        <v>14.0</v>
      </c>
      <c r="K58" s="2">
        <v>28.0</v>
      </c>
      <c r="L58" s="2">
        <v>4.0</v>
      </c>
      <c r="M58" s="2">
        <v>6.0</v>
      </c>
      <c r="N58" s="2">
        <v>12.0</v>
      </c>
      <c r="O58" s="5">
        <f>N57</f>
        <v>12</v>
      </c>
      <c r="P58" s="7">
        <f>VLOOKUP(B58, Standings!B:E, 4, FALSE)</f>
        <v>0.5</v>
      </c>
      <c r="Q58" s="5">
        <f t="shared" si="10"/>
        <v>-12</v>
      </c>
      <c r="R58" s="5">
        <f t="shared" ref="R58:S58" si="77">E58-G58</f>
        <v>19</v>
      </c>
      <c r="S58" s="5">
        <f t="shared" si="77"/>
        <v>36</v>
      </c>
      <c r="T58" s="8">
        <f t="shared" si="12"/>
        <v>0.5277777778</v>
      </c>
      <c r="U58" s="8">
        <f t="shared" si="13"/>
        <v>0.3928571429</v>
      </c>
      <c r="V58" s="8">
        <f t="shared" si="14"/>
        <v>1</v>
      </c>
      <c r="W58" s="24">
        <f t="shared" si="15"/>
        <v>7.7</v>
      </c>
      <c r="X58" s="24">
        <f t="shared" si="16"/>
        <v>20.3</v>
      </c>
      <c r="Y58" s="5">
        <f t="shared" si="17"/>
        <v>6</v>
      </c>
      <c r="Z58" s="8">
        <f t="shared" si="18"/>
        <v>-1.108133555</v>
      </c>
      <c r="AA58" s="8">
        <f t="shared" si="19"/>
        <v>-1.154442999</v>
      </c>
      <c r="AB58" s="8">
        <f t="shared" si="20"/>
        <v>-2.551123015</v>
      </c>
      <c r="AC58" s="25">
        <f t="shared" si="6"/>
        <v>0.9501138121</v>
      </c>
      <c r="AD58" s="25">
        <f>(R57*0.108853716)/(S57*-0.049850344)</f>
        <v>-1.231780072</v>
      </c>
      <c r="AE58" s="25">
        <f>(G57*0.086969074)/(H57*-0.034462491)</f>
        <v>-1.31665378</v>
      </c>
      <c r="AF58" s="25">
        <f>(I57*0.050073794)/(J57*-0.030543046)</f>
        <v>-1.393532423</v>
      </c>
      <c r="AG58" s="25">
        <f t="shared" si="21"/>
        <v>1.036013892</v>
      </c>
      <c r="AH58" s="25">
        <f t="shared" si="7"/>
        <v>85.51024309</v>
      </c>
      <c r="AI58" s="25">
        <f t="shared" si="8"/>
        <v>93.24125029</v>
      </c>
      <c r="AJ58" s="25">
        <f t="shared" si="9"/>
        <v>-7.731007201</v>
      </c>
      <c r="AK58" s="25">
        <f t="shared" si="22"/>
        <v>-7.731007201</v>
      </c>
      <c r="AL58" s="25">
        <f>VLOOKUP(A58, Standings!$B:$E, 4, FALSE)</f>
        <v>0.25</v>
      </c>
      <c r="AM58" s="25">
        <f t="shared" si="23"/>
        <v>0.25</v>
      </c>
    </row>
    <row r="59">
      <c r="A59" s="2" t="s">
        <v>40</v>
      </c>
      <c r="B59" s="2" t="str">
        <f>A60</f>
        <v>VCU</v>
      </c>
      <c r="C59" s="2">
        <v>87.0</v>
      </c>
      <c r="D59" s="2">
        <v>60.0</v>
      </c>
      <c r="E59" s="2">
        <v>31.0</v>
      </c>
      <c r="F59" s="2">
        <v>64.0</v>
      </c>
      <c r="G59" s="2">
        <v>8.0</v>
      </c>
      <c r="H59" s="2">
        <v>22.0</v>
      </c>
      <c r="I59" s="2">
        <v>17.0</v>
      </c>
      <c r="J59" s="2">
        <v>20.0</v>
      </c>
      <c r="K59" s="2">
        <v>42.0</v>
      </c>
      <c r="L59" s="2">
        <v>5.0</v>
      </c>
      <c r="M59" s="2">
        <v>14.0</v>
      </c>
      <c r="N59" s="2">
        <v>11.0</v>
      </c>
      <c r="O59" s="5">
        <f>N60</f>
        <v>17</v>
      </c>
      <c r="P59" s="7">
        <f>VLOOKUP(B59, Standings!B:E, 4, FALSE)</f>
        <v>0.6666666667</v>
      </c>
      <c r="Q59" s="5">
        <f t="shared" si="10"/>
        <v>27</v>
      </c>
      <c r="R59" s="5">
        <f t="shared" ref="R59:S59" si="78">E59-G59</f>
        <v>23</v>
      </c>
      <c r="S59" s="5">
        <f t="shared" si="78"/>
        <v>42</v>
      </c>
      <c r="T59" s="8">
        <f t="shared" si="12"/>
        <v>0.5476190476</v>
      </c>
      <c r="U59" s="8">
        <f t="shared" si="13"/>
        <v>0.3636363636</v>
      </c>
      <c r="V59" s="8">
        <f t="shared" si="14"/>
        <v>0.85</v>
      </c>
      <c r="W59" s="24">
        <f t="shared" si="15"/>
        <v>11.55</v>
      </c>
      <c r="X59" s="24">
        <f t="shared" si="16"/>
        <v>30.45</v>
      </c>
      <c r="Y59" s="5">
        <f t="shared" si="17"/>
        <v>3</v>
      </c>
      <c r="Z59" s="8">
        <f t="shared" si="18"/>
        <v>-1.149792711</v>
      </c>
      <c r="AA59" s="8">
        <f t="shared" si="19"/>
        <v>-1.068575338</v>
      </c>
      <c r="AB59" s="8">
        <f t="shared" si="20"/>
        <v>-2.168454563</v>
      </c>
      <c r="AC59" s="25">
        <f t="shared" si="6"/>
        <v>0.8943674795</v>
      </c>
      <c r="AD59" s="25">
        <f>(R60*0.108853716)/(S60*-0.049850344)</f>
        <v>-0.5459025318</v>
      </c>
      <c r="AE59" s="25">
        <f>(G60*0.086969074)/(H60*-0.034462491)</f>
        <v>-0.9613662521</v>
      </c>
      <c r="AF59" s="25">
        <f>(I60*0.050073794)/(J60*-0.030543046)</f>
        <v>-1.40524278</v>
      </c>
      <c r="AG59" s="25">
        <f t="shared" si="21"/>
        <v>0.6247531797</v>
      </c>
      <c r="AH59" s="25">
        <f t="shared" si="7"/>
        <v>80.49307315</v>
      </c>
      <c r="AI59" s="25">
        <f t="shared" si="8"/>
        <v>56.22778617</v>
      </c>
      <c r="AJ59" s="25">
        <f t="shared" si="9"/>
        <v>24.26528698</v>
      </c>
      <c r="AK59" s="25">
        <f t="shared" si="22"/>
        <v>36.39793048</v>
      </c>
      <c r="AL59" s="25">
        <f>VLOOKUP(A59, Standings!$B:$E, 4, FALSE)</f>
        <v>0.5833333333</v>
      </c>
      <c r="AM59" s="25">
        <f t="shared" si="23"/>
        <v>0.08333333333</v>
      </c>
    </row>
    <row r="60">
      <c r="A60" s="2" t="s">
        <v>442</v>
      </c>
      <c r="B60" s="2" t="str">
        <f>A59</f>
        <v>Alabama</v>
      </c>
      <c r="C60" s="2">
        <v>60.0</v>
      </c>
      <c r="D60" s="2">
        <v>87.0</v>
      </c>
      <c r="E60" s="2">
        <v>17.0</v>
      </c>
      <c r="F60" s="2">
        <v>57.0</v>
      </c>
      <c r="G60" s="2">
        <v>8.0</v>
      </c>
      <c r="H60" s="2">
        <v>21.0</v>
      </c>
      <c r="I60" s="2">
        <v>18.0</v>
      </c>
      <c r="J60" s="2">
        <v>21.0</v>
      </c>
      <c r="K60" s="2">
        <v>32.0</v>
      </c>
      <c r="L60" s="2">
        <v>3.0</v>
      </c>
      <c r="M60" s="2">
        <v>8.0</v>
      </c>
      <c r="N60" s="2">
        <v>17.0</v>
      </c>
      <c r="O60" s="5">
        <f>N59</f>
        <v>11</v>
      </c>
      <c r="P60" s="7">
        <f>VLOOKUP(B60, Standings!B:E, 4, FALSE)</f>
        <v>0.5833333333</v>
      </c>
      <c r="Q60" s="5">
        <f t="shared" si="10"/>
        <v>-27</v>
      </c>
      <c r="R60" s="5">
        <f t="shared" ref="R60:S60" si="79">E60-G60</f>
        <v>9</v>
      </c>
      <c r="S60" s="5">
        <f t="shared" si="79"/>
        <v>36</v>
      </c>
      <c r="T60" s="8">
        <f t="shared" si="12"/>
        <v>0.25</v>
      </c>
      <c r="U60" s="8">
        <f t="shared" si="13"/>
        <v>0.380952381</v>
      </c>
      <c r="V60" s="8">
        <f t="shared" si="14"/>
        <v>0.8571428571</v>
      </c>
      <c r="W60" s="24">
        <f t="shared" si="15"/>
        <v>8.8</v>
      </c>
      <c r="X60" s="24">
        <f t="shared" si="16"/>
        <v>23.2</v>
      </c>
      <c r="Y60" s="5">
        <f t="shared" si="17"/>
        <v>3</v>
      </c>
      <c r="Z60" s="8">
        <f t="shared" si="18"/>
        <v>-0.5249053682</v>
      </c>
      <c r="AA60" s="8">
        <f t="shared" si="19"/>
        <v>-1.119459878</v>
      </c>
      <c r="AB60" s="8">
        <f t="shared" si="20"/>
        <v>-2.18667687</v>
      </c>
      <c r="AC60" s="25">
        <f t="shared" si="6"/>
        <v>0.653553615</v>
      </c>
      <c r="AD60" s="25">
        <f>(R59*0.108853716)/(S59*-0.049850344)</f>
        <v>-1.195786498</v>
      </c>
      <c r="AE60" s="25">
        <f>(G59*0.086969074)/(H59*-0.034462491)</f>
        <v>-0.9176677861</v>
      </c>
      <c r="AF60" s="25">
        <f>(I59*0.050073794)/(J59*-0.030543046)</f>
        <v>-1.393532423</v>
      </c>
      <c r="AG60" s="25">
        <f t="shared" si="21"/>
        <v>0.8968464711</v>
      </c>
      <c r="AH60" s="25">
        <f t="shared" si="7"/>
        <v>58.81982535</v>
      </c>
      <c r="AI60" s="25">
        <f t="shared" si="8"/>
        <v>80.7161824</v>
      </c>
      <c r="AJ60" s="25">
        <f t="shared" si="9"/>
        <v>-21.89635705</v>
      </c>
      <c r="AK60" s="25">
        <f t="shared" si="22"/>
        <v>-18.24696421</v>
      </c>
      <c r="AL60" s="25">
        <f>VLOOKUP(A60, Standings!$B:$E, 4, FALSE)</f>
        <v>0.6666666667</v>
      </c>
      <c r="AM60" s="25">
        <f t="shared" si="23"/>
        <v>-0.08333333333</v>
      </c>
    </row>
    <row r="61">
      <c r="A61" s="2" t="s">
        <v>21</v>
      </c>
      <c r="B61" s="2" t="str">
        <f>A62</f>
        <v>Florida St.</v>
      </c>
      <c r="C61" s="2">
        <v>77.0</v>
      </c>
      <c r="D61" s="2">
        <v>88.0</v>
      </c>
      <c r="E61" s="2">
        <v>30.0</v>
      </c>
      <c r="F61" s="2">
        <v>67.0</v>
      </c>
      <c r="G61" s="2">
        <v>10.0</v>
      </c>
      <c r="H61" s="2">
        <v>24.0</v>
      </c>
      <c r="I61" s="2">
        <v>7.0</v>
      </c>
      <c r="J61" s="2">
        <v>14.0</v>
      </c>
      <c r="K61" s="2">
        <v>32.0</v>
      </c>
      <c r="L61" s="2">
        <v>4.0</v>
      </c>
      <c r="M61" s="2">
        <v>12.0</v>
      </c>
      <c r="N61" s="2">
        <v>14.0</v>
      </c>
      <c r="O61" s="5">
        <f>N62</f>
        <v>15</v>
      </c>
      <c r="P61" s="7">
        <f>VLOOKUP(B61, Standings!B:E, 4, FALSE)</f>
        <v>0.5</v>
      </c>
      <c r="Q61" s="5">
        <f t="shared" si="10"/>
        <v>-11</v>
      </c>
      <c r="R61" s="5">
        <f t="shared" ref="R61:S61" si="80">E61-G61</f>
        <v>20</v>
      </c>
      <c r="S61" s="5">
        <f t="shared" si="80"/>
        <v>43</v>
      </c>
      <c r="T61" s="8">
        <f t="shared" si="12"/>
        <v>0.4651162791</v>
      </c>
      <c r="U61" s="8">
        <f t="shared" si="13"/>
        <v>0.4166666667</v>
      </c>
      <c r="V61" s="8">
        <f t="shared" si="14"/>
        <v>0.5</v>
      </c>
      <c r="W61" s="24">
        <f t="shared" si="15"/>
        <v>8.8</v>
      </c>
      <c r="X61" s="24">
        <f t="shared" si="16"/>
        <v>23.2</v>
      </c>
      <c r="Y61" s="5">
        <f t="shared" si="17"/>
        <v>3</v>
      </c>
      <c r="Z61" s="8">
        <f t="shared" si="18"/>
        <v>-0.9765681269</v>
      </c>
      <c r="AA61" s="8">
        <f t="shared" si="19"/>
        <v>-1.224409241</v>
      </c>
      <c r="AB61" s="8">
        <f t="shared" si="20"/>
        <v>-1.275561508</v>
      </c>
      <c r="AC61" s="25">
        <f t="shared" si="6"/>
        <v>0.7505561925</v>
      </c>
      <c r="AD61" s="25">
        <f>(R62*0.108853716)/(S62*-0.049850344)</f>
        <v>-1.161494748</v>
      </c>
      <c r="AE61" s="25">
        <f>(G62*0.086969074)/(H62*-0.034462491)</f>
        <v>-1.135613885</v>
      </c>
      <c r="AF61" s="25">
        <f>(I62*0.050073794)/(J62*-0.030543046)</f>
        <v>-1.288139215</v>
      </c>
      <c r="AG61" s="25">
        <f t="shared" si="21"/>
        <v>0.9344102155</v>
      </c>
      <c r="AH61" s="25">
        <f t="shared" si="7"/>
        <v>67.55005732</v>
      </c>
      <c r="AI61" s="25">
        <f t="shared" si="8"/>
        <v>84.0969194</v>
      </c>
      <c r="AJ61" s="25">
        <f t="shared" si="9"/>
        <v>-16.54686208</v>
      </c>
      <c r="AK61" s="25">
        <f t="shared" si="22"/>
        <v>-16.54686208</v>
      </c>
      <c r="AL61" s="25">
        <f>VLOOKUP(A61, Standings!$B:$E, 4, FALSE)</f>
        <v>0.25</v>
      </c>
      <c r="AM61" s="25">
        <f t="shared" si="23"/>
        <v>0.25</v>
      </c>
    </row>
    <row r="62">
      <c r="A62" s="2" t="s">
        <v>441</v>
      </c>
      <c r="B62" s="2" t="str">
        <f>A61</f>
        <v>Abilene Christian</v>
      </c>
      <c r="C62" s="2">
        <v>88.0</v>
      </c>
      <c r="D62" s="2">
        <v>77.0</v>
      </c>
      <c r="E62" s="2">
        <v>34.0</v>
      </c>
      <c r="F62" s="2">
        <v>67.0</v>
      </c>
      <c r="G62" s="2">
        <v>9.0</v>
      </c>
      <c r="H62" s="2">
        <v>20.0</v>
      </c>
      <c r="I62" s="2">
        <v>11.0</v>
      </c>
      <c r="J62" s="2">
        <v>14.0</v>
      </c>
      <c r="K62" s="2">
        <v>45.0</v>
      </c>
      <c r="L62" s="2">
        <v>5.0</v>
      </c>
      <c r="M62" s="2">
        <v>10.0</v>
      </c>
      <c r="N62" s="2">
        <v>15.0</v>
      </c>
      <c r="O62" s="5">
        <f>N61</f>
        <v>14</v>
      </c>
      <c r="P62" s="7">
        <f>VLOOKUP(B62, Standings!B:E, 4, FALSE)</f>
        <v>0.25</v>
      </c>
      <c r="Q62" s="5">
        <f t="shared" si="10"/>
        <v>11</v>
      </c>
      <c r="R62" s="5">
        <f t="shared" ref="R62:S62" si="81">E62-G62</f>
        <v>25</v>
      </c>
      <c r="S62" s="5">
        <f t="shared" si="81"/>
        <v>47</v>
      </c>
      <c r="T62" s="8">
        <f t="shared" si="12"/>
        <v>0.5319148936</v>
      </c>
      <c r="U62" s="8">
        <f t="shared" si="13"/>
        <v>0.45</v>
      </c>
      <c r="V62" s="8">
        <f t="shared" si="14"/>
        <v>0.7857142857</v>
      </c>
      <c r="W62" s="24">
        <f t="shared" si="15"/>
        <v>12.375</v>
      </c>
      <c r="X62" s="24">
        <f t="shared" si="16"/>
        <v>32.625</v>
      </c>
      <c r="Y62" s="5">
        <f t="shared" si="17"/>
        <v>4</v>
      </c>
      <c r="Z62" s="8">
        <f t="shared" si="18"/>
        <v>-1.116819932</v>
      </c>
      <c r="AA62" s="8">
        <f t="shared" si="19"/>
        <v>-1.322361981</v>
      </c>
      <c r="AB62" s="8">
        <f t="shared" si="20"/>
        <v>-2.004453798</v>
      </c>
      <c r="AC62" s="25">
        <f t="shared" si="6"/>
        <v>0.9295384717</v>
      </c>
      <c r="AD62" s="25">
        <f>(R61*0.108853716)/(S61*-0.049850344)</f>
        <v>-1.015632617</v>
      </c>
      <c r="AE62" s="25">
        <f>(G61*0.086969074)/(H61*-0.034462491)</f>
        <v>-1.051494338</v>
      </c>
      <c r="AF62" s="25">
        <f>(I61*0.050073794)/(J61*-0.030543046)</f>
        <v>-0.8197249547</v>
      </c>
      <c r="AG62" s="25">
        <f t="shared" si="21"/>
        <v>0.7838108063</v>
      </c>
      <c r="AH62" s="25">
        <f t="shared" si="7"/>
        <v>83.65846246</v>
      </c>
      <c r="AI62" s="25">
        <f t="shared" si="8"/>
        <v>70.54297257</v>
      </c>
      <c r="AJ62" s="25">
        <f t="shared" si="9"/>
        <v>13.11548988</v>
      </c>
      <c r="AK62" s="25">
        <f t="shared" si="22"/>
        <v>8.743659923</v>
      </c>
      <c r="AL62" s="25">
        <f>VLOOKUP(A62, Standings!$B:$E, 4, FALSE)</f>
        <v>0.5</v>
      </c>
      <c r="AM62" s="25">
        <f t="shared" si="23"/>
        <v>-0.25</v>
      </c>
    </row>
    <row r="63">
      <c r="A63" s="2" t="s">
        <v>41</v>
      </c>
      <c r="B63" s="2" t="str">
        <f>A64</f>
        <v>Colgate</v>
      </c>
      <c r="C63" s="2">
        <v>74.0</v>
      </c>
      <c r="D63" s="2">
        <v>81.0</v>
      </c>
      <c r="E63" s="2">
        <v>29.0</v>
      </c>
      <c r="F63" s="2">
        <v>65.0</v>
      </c>
      <c r="G63" s="2">
        <v>9.0</v>
      </c>
      <c r="H63" s="2">
        <v>23.0</v>
      </c>
      <c r="I63" s="2">
        <v>7.0</v>
      </c>
      <c r="J63" s="2">
        <v>10.0</v>
      </c>
      <c r="K63" s="2">
        <v>37.0</v>
      </c>
      <c r="L63" s="2">
        <v>1.0</v>
      </c>
      <c r="M63" s="2">
        <v>5.0</v>
      </c>
      <c r="N63" s="2">
        <v>14.0</v>
      </c>
      <c r="O63" s="5">
        <f>N64</f>
        <v>11</v>
      </c>
      <c r="P63" s="7">
        <f>VLOOKUP(B63, Standings!B:E, 4, FALSE)</f>
        <v>0.5</v>
      </c>
      <c r="Q63" s="5">
        <f t="shared" si="10"/>
        <v>-7</v>
      </c>
      <c r="R63" s="5">
        <f t="shared" ref="R63:S63" si="82">E63-G63</f>
        <v>20</v>
      </c>
      <c r="S63" s="5">
        <f t="shared" si="82"/>
        <v>42</v>
      </c>
      <c r="T63" s="8">
        <f t="shared" si="12"/>
        <v>0.4761904762</v>
      </c>
      <c r="U63" s="8">
        <f t="shared" si="13"/>
        <v>0.3913043478</v>
      </c>
      <c r="V63" s="8">
        <f t="shared" si="14"/>
        <v>0.7</v>
      </c>
      <c r="W63" s="24">
        <f t="shared" si="15"/>
        <v>10.175</v>
      </c>
      <c r="X63" s="24">
        <f t="shared" si="16"/>
        <v>26.825</v>
      </c>
      <c r="Y63" s="5">
        <f t="shared" si="17"/>
        <v>6</v>
      </c>
      <c r="Z63" s="8">
        <f t="shared" si="18"/>
        <v>-0.999819749</v>
      </c>
      <c r="AA63" s="8">
        <f t="shared" si="19"/>
        <v>-1.149879983</v>
      </c>
      <c r="AB63" s="8">
        <f t="shared" si="20"/>
        <v>-1.785786111</v>
      </c>
      <c r="AC63" s="25">
        <f t="shared" si="6"/>
        <v>0.8055693184</v>
      </c>
      <c r="AD63" s="25">
        <f>(R64*0.108853716)/(S64*-0.049850344)</f>
        <v>-1.213116737</v>
      </c>
      <c r="AE63" s="25">
        <f>(G64*0.086969074)/(H64*-0.034462491)</f>
        <v>-0.6729563764</v>
      </c>
      <c r="AF63" s="25">
        <f>(I64*0.050073794)/(J64*-0.030543046)</f>
        <v>-1.198059549</v>
      </c>
      <c r="AG63" s="25">
        <f t="shared" si="21"/>
        <v>0.8026378655</v>
      </c>
      <c r="AH63" s="25">
        <f t="shared" si="7"/>
        <v>72.50123866</v>
      </c>
      <c r="AI63" s="25">
        <f t="shared" si="8"/>
        <v>72.2374079</v>
      </c>
      <c r="AJ63" s="25">
        <f t="shared" si="9"/>
        <v>0.2638307568</v>
      </c>
      <c r="AK63" s="25">
        <f t="shared" si="22"/>
        <v>0.2638307568</v>
      </c>
      <c r="AL63" s="25">
        <f>VLOOKUP(A63, Standings!$B:$E, 4, FALSE)</f>
        <v>0.4166666667</v>
      </c>
      <c r="AM63" s="25">
        <f t="shared" si="23"/>
        <v>0.08333333333</v>
      </c>
    </row>
    <row r="64">
      <c r="A64" s="2" t="s">
        <v>26</v>
      </c>
      <c r="B64" s="2" t="str">
        <f>A63</f>
        <v>Grand Canyon</v>
      </c>
      <c r="C64" s="2">
        <v>81.0</v>
      </c>
      <c r="D64" s="2">
        <v>74.0</v>
      </c>
      <c r="E64" s="2">
        <v>29.0</v>
      </c>
      <c r="F64" s="2">
        <v>60.0</v>
      </c>
      <c r="G64" s="2">
        <v>4.0</v>
      </c>
      <c r="H64" s="2">
        <v>15.0</v>
      </c>
      <c r="I64" s="2">
        <v>19.0</v>
      </c>
      <c r="J64" s="2">
        <v>26.0</v>
      </c>
      <c r="K64" s="2">
        <v>37.0</v>
      </c>
      <c r="L64" s="2">
        <v>5.0</v>
      </c>
      <c r="M64" s="2">
        <v>8.0</v>
      </c>
      <c r="N64" s="2">
        <v>11.0</v>
      </c>
      <c r="O64" s="5">
        <f>N63</f>
        <v>14</v>
      </c>
      <c r="P64" s="7">
        <f>VLOOKUP(B64, Standings!B:E, 4, FALSE)</f>
        <v>0.4166666667</v>
      </c>
      <c r="Q64" s="5">
        <f t="shared" si="10"/>
        <v>7</v>
      </c>
      <c r="R64" s="5">
        <f t="shared" ref="R64:S64" si="83">E64-G64</f>
        <v>25</v>
      </c>
      <c r="S64" s="5">
        <f t="shared" si="83"/>
        <v>45</v>
      </c>
      <c r="T64" s="8">
        <f t="shared" si="12"/>
        <v>0.5555555556</v>
      </c>
      <c r="U64" s="8">
        <f t="shared" si="13"/>
        <v>0.2666666667</v>
      </c>
      <c r="V64" s="8">
        <f t="shared" si="14"/>
        <v>0.7307692308</v>
      </c>
      <c r="W64" s="24">
        <f t="shared" si="15"/>
        <v>10.175</v>
      </c>
      <c r="X64" s="24">
        <f t="shared" si="16"/>
        <v>26.825</v>
      </c>
      <c r="Y64" s="5">
        <f t="shared" si="17"/>
        <v>6</v>
      </c>
      <c r="Z64" s="8">
        <f t="shared" si="18"/>
        <v>-1.166456374</v>
      </c>
      <c r="AA64" s="8">
        <f t="shared" si="19"/>
        <v>-0.7836219144</v>
      </c>
      <c r="AB64" s="8">
        <f t="shared" si="20"/>
        <v>-1.864282203</v>
      </c>
      <c r="AC64" s="25">
        <f t="shared" si="6"/>
        <v>0.7834085946</v>
      </c>
      <c r="AD64" s="25">
        <f>(R63*0.108853716)/(S63*-0.049850344)</f>
        <v>-1.039814346</v>
      </c>
      <c r="AE64" s="25">
        <f>(G63*0.086969074)/(H63*-0.034462491)</f>
        <v>-0.987490335</v>
      </c>
      <c r="AF64" s="25">
        <f>(I63*0.050073794)/(J63*-0.030543046)</f>
        <v>-1.147614937</v>
      </c>
      <c r="AG64" s="25">
        <f t="shared" si="21"/>
        <v>0.8167747821</v>
      </c>
      <c r="AH64" s="25">
        <f t="shared" si="7"/>
        <v>70.50677352</v>
      </c>
      <c r="AI64" s="25">
        <f t="shared" si="8"/>
        <v>73.50973039</v>
      </c>
      <c r="AJ64" s="25">
        <f t="shared" si="9"/>
        <v>-3.002956872</v>
      </c>
      <c r="AK64" s="25">
        <f t="shared" si="22"/>
        <v>-3.503449684</v>
      </c>
      <c r="AL64" s="25">
        <f>VLOOKUP(A64, Standings!$B:$E, 4, FALSE)</f>
        <v>0.5</v>
      </c>
      <c r="AM64" s="25">
        <f t="shared" si="23"/>
        <v>-0.08333333333</v>
      </c>
    </row>
    <row r="65">
      <c r="A65" s="2" t="s">
        <v>34</v>
      </c>
      <c r="B65" s="2" t="str">
        <f>A66</f>
        <v>North Texas</v>
      </c>
      <c r="C65" s="2">
        <v>81.0</v>
      </c>
      <c r="D65" s="2">
        <v>71.0</v>
      </c>
      <c r="E65" s="2">
        <v>29.0</v>
      </c>
      <c r="F65" s="2">
        <v>58.0</v>
      </c>
      <c r="G65" s="2">
        <v>8.0</v>
      </c>
      <c r="H65" s="2">
        <v>15.0</v>
      </c>
      <c r="I65" s="2">
        <v>15.0</v>
      </c>
      <c r="J65" s="2">
        <v>19.0</v>
      </c>
      <c r="K65" s="2">
        <v>41.0</v>
      </c>
      <c r="L65" s="2">
        <v>3.0</v>
      </c>
      <c r="M65" s="2">
        <v>4.0</v>
      </c>
      <c r="N65" s="2">
        <v>12.0</v>
      </c>
      <c r="O65" s="5">
        <f>N66</f>
        <v>11</v>
      </c>
      <c r="P65" s="7">
        <f>VLOOKUP(B65, Standings!B:E, 4, FALSE)</f>
        <v>0.3333333333</v>
      </c>
      <c r="Q65" s="5">
        <f t="shared" si="10"/>
        <v>10</v>
      </c>
      <c r="R65" s="5">
        <f t="shared" ref="R65:S65" si="84">E65-G65</f>
        <v>21</v>
      </c>
      <c r="S65" s="5">
        <f t="shared" si="84"/>
        <v>43</v>
      </c>
      <c r="T65" s="8">
        <f t="shared" si="12"/>
        <v>0.488372093</v>
      </c>
      <c r="U65" s="8">
        <f t="shared" si="13"/>
        <v>0.5333333333</v>
      </c>
      <c r="V65" s="8">
        <f t="shared" si="14"/>
        <v>0.7894736842</v>
      </c>
      <c r="W65" s="24">
        <f t="shared" si="15"/>
        <v>11.275</v>
      </c>
      <c r="X65" s="24">
        <f t="shared" si="16"/>
        <v>29.725</v>
      </c>
      <c r="Y65" s="5">
        <f t="shared" si="17"/>
        <v>7</v>
      </c>
      <c r="Z65" s="8">
        <f t="shared" si="18"/>
        <v>-1.025396533</v>
      </c>
      <c r="AA65" s="8">
        <f t="shared" si="19"/>
        <v>-1.567243829</v>
      </c>
      <c r="AB65" s="8">
        <f t="shared" si="20"/>
        <v>-2.014044486</v>
      </c>
      <c r="AC65" s="25">
        <f t="shared" si="6"/>
        <v>0.9605425234</v>
      </c>
      <c r="AD65" s="25">
        <f>(R66*0.108853716)/(S66*-0.049850344)</f>
        <v>-1.034341639</v>
      </c>
      <c r="AE65" s="25">
        <f>(G66*0.086969074)/(H66*-0.034462491)</f>
        <v>-0.8411954706</v>
      </c>
      <c r="AF65" s="25">
        <f>(I66*0.050073794)/(J66*-0.030543046)</f>
        <v>-0.9563457805</v>
      </c>
      <c r="AG65" s="25">
        <f t="shared" si="21"/>
        <v>0.7447406369</v>
      </c>
      <c r="AH65" s="25">
        <f t="shared" si="7"/>
        <v>86.4488271</v>
      </c>
      <c r="AI65" s="25">
        <f t="shared" si="8"/>
        <v>67.02665732</v>
      </c>
      <c r="AJ65" s="25">
        <f t="shared" si="9"/>
        <v>19.42216978</v>
      </c>
      <c r="AK65" s="25">
        <f t="shared" si="22"/>
        <v>14.56662733</v>
      </c>
      <c r="AL65" s="25">
        <f>VLOOKUP(A65, Standings!$B:$E, 4, FALSE)</f>
        <v>0.8333333333</v>
      </c>
      <c r="AM65" s="25">
        <f t="shared" si="23"/>
        <v>-0.5</v>
      </c>
    </row>
    <row r="66">
      <c r="A66" s="2" t="s">
        <v>31</v>
      </c>
      <c r="B66" s="2" t="str">
        <f>A65</f>
        <v>Michigan</v>
      </c>
      <c r="C66" s="2">
        <v>71.0</v>
      </c>
      <c r="D66" s="2">
        <v>81.0</v>
      </c>
      <c r="E66" s="2">
        <v>25.0</v>
      </c>
      <c r="F66" s="2">
        <v>59.0</v>
      </c>
      <c r="G66" s="2">
        <v>7.0</v>
      </c>
      <c r="H66" s="2">
        <v>21.0</v>
      </c>
      <c r="I66" s="2">
        <v>14.0</v>
      </c>
      <c r="J66" s="2">
        <v>24.0</v>
      </c>
      <c r="K66" s="2">
        <v>34.0</v>
      </c>
      <c r="L66" s="2">
        <v>2.0</v>
      </c>
      <c r="M66" s="2">
        <v>7.0</v>
      </c>
      <c r="N66" s="2">
        <v>11.0</v>
      </c>
      <c r="O66" s="5">
        <f>N65</f>
        <v>12</v>
      </c>
      <c r="P66" s="7">
        <f>VLOOKUP(B66, Standings!B:E, 4, FALSE)</f>
        <v>0.8333333333</v>
      </c>
      <c r="Q66" s="5">
        <f t="shared" si="10"/>
        <v>-10</v>
      </c>
      <c r="R66" s="5">
        <f t="shared" ref="R66:S66" si="85">E66-G66</f>
        <v>18</v>
      </c>
      <c r="S66" s="5">
        <f t="shared" si="85"/>
        <v>38</v>
      </c>
      <c r="T66" s="8">
        <f t="shared" si="12"/>
        <v>0.4736842105</v>
      </c>
      <c r="U66" s="8">
        <f t="shared" si="13"/>
        <v>0.3333333333</v>
      </c>
      <c r="V66" s="8">
        <f t="shared" si="14"/>
        <v>0.5833333333</v>
      </c>
      <c r="W66" s="24">
        <f t="shared" si="15"/>
        <v>9.35</v>
      </c>
      <c r="X66" s="24">
        <f t="shared" si="16"/>
        <v>24.65</v>
      </c>
      <c r="Y66" s="5">
        <f t="shared" si="17"/>
        <v>5</v>
      </c>
      <c r="Z66" s="8">
        <f t="shared" si="18"/>
        <v>-0.9945575398</v>
      </c>
      <c r="AA66" s="8">
        <f t="shared" si="19"/>
        <v>-0.979527393</v>
      </c>
      <c r="AB66" s="8">
        <f t="shared" si="20"/>
        <v>-1.488155092</v>
      </c>
      <c r="AC66" s="25">
        <f t="shared" si="6"/>
        <v>0.7180169148</v>
      </c>
      <c r="AD66" s="25">
        <f>(R65*0.108853716)/(S65*-0.049850344)</f>
        <v>-1.066414248</v>
      </c>
      <c r="AE66" s="25">
        <f>(G65*0.086969074)/(H65*-0.034462491)</f>
        <v>-1.345912753</v>
      </c>
      <c r="AF66" s="25">
        <f>(I65*0.050073794)/(J65*-0.030543046)</f>
        <v>-1.29430256</v>
      </c>
      <c r="AG66" s="25">
        <f t="shared" si="21"/>
        <v>0.9597519788</v>
      </c>
      <c r="AH66" s="25">
        <f t="shared" si="7"/>
        <v>64.62152234</v>
      </c>
      <c r="AI66" s="25">
        <f t="shared" si="8"/>
        <v>86.3776781</v>
      </c>
      <c r="AJ66" s="25">
        <f t="shared" si="9"/>
        <v>-21.75615576</v>
      </c>
      <c r="AK66" s="25">
        <f t="shared" si="22"/>
        <v>-7.25205192</v>
      </c>
      <c r="AL66" s="25">
        <f>VLOOKUP(A66, Standings!$B:$E, 4, FALSE)</f>
        <v>0.3333333333</v>
      </c>
      <c r="AM66" s="25">
        <f t="shared" si="23"/>
        <v>0.5</v>
      </c>
    </row>
    <row r="67">
      <c r="A67" s="2" t="s">
        <v>439</v>
      </c>
      <c r="B67" s="2" t="str">
        <f>A68</f>
        <v>Dayton</v>
      </c>
      <c r="C67" s="2">
        <v>55.0</v>
      </c>
      <c r="D67" s="2">
        <v>85.0</v>
      </c>
      <c r="E67" s="2">
        <v>22.0</v>
      </c>
      <c r="F67" s="2">
        <v>57.0</v>
      </c>
      <c r="G67" s="2">
        <v>3.0</v>
      </c>
      <c r="H67" s="2">
        <v>16.0</v>
      </c>
      <c r="I67" s="2">
        <v>8.0</v>
      </c>
      <c r="J67" s="2">
        <v>13.0</v>
      </c>
      <c r="K67" s="2">
        <v>28.0</v>
      </c>
      <c r="L67" s="2">
        <v>2.0</v>
      </c>
      <c r="M67" s="2">
        <v>4.0</v>
      </c>
      <c r="N67" s="2">
        <v>16.0</v>
      </c>
      <c r="O67" s="5">
        <f>N68</f>
        <v>14</v>
      </c>
      <c r="P67" s="7">
        <f>VLOOKUP(B67, Standings!B:E, 4, FALSE)</f>
        <v>0.4166666667</v>
      </c>
      <c r="Q67" s="5">
        <f t="shared" si="10"/>
        <v>-30</v>
      </c>
      <c r="R67" s="5">
        <f t="shared" ref="R67:S67" si="86">E67-G67</f>
        <v>19</v>
      </c>
      <c r="S67" s="5">
        <f t="shared" si="86"/>
        <v>41</v>
      </c>
      <c r="T67" s="8">
        <f t="shared" si="12"/>
        <v>0.4634146341</v>
      </c>
      <c r="U67" s="8">
        <f t="shared" si="13"/>
        <v>0.1875</v>
      </c>
      <c r="V67" s="8">
        <f t="shared" si="14"/>
        <v>0.6153846154</v>
      </c>
      <c r="W67" s="24">
        <f t="shared" si="15"/>
        <v>7.7</v>
      </c>
      <c r="X67" s="24">
        <f t="shared" si="16"/>
        <v>20.3</v>
      </c>
      <c r="Y67" s="5">
        <f t="shared" si="17"/>
        <v>10</v>
      </c>
      <c r="Z67" s="8">
        <f t="shared" si="18"/>
        <v>-0.9729953167</v>
      </c>
      <c r="AA67" s="8">
        <f t="shared" si="19"/>
        <v>-0.5509841586</v>
      </c>
      <c r="AB67" s="8">
        <f t="shared" si="20"/>
        <v>-1.569921856</v>
      </c>
      <c r="AC67" s="25">
        <f t="shared" si="6"/>
        <v>0.6016343383</v>
      </c>
      <c r="AD67" s="25">
        <f>(R68*0.108853716)/(S68*-0.049850344)</f>
        <v>-1.348700373</v>
      </c>
      <c r="AE67" s="25">
        <f>(G68*0.086969074)/(H68*-0.034462491)</f>
        <v>-1.110378021</v>
      </c>
      <c r="AF67" s="25">
        <f>(I68*0.050073794)/(J68*-0.030543046)</f>
        <v>-1.490409009</v>
      </c>
      <c r="AG67" s="25">
        <f t="shared" si="21"/>
        <v>1.035053309</v>
      </c>
      <c r="AH67" s="25">
        <f t="shared" si="7"/>
        <v>54.14709045</v>
      </c>
      <c r="AI67" s="25">
        <f t="shared" si="8"/>
        <v>93.15479782</v>
      </c>
      <c r="AJ67" s="25">
        <f t="shared" si="9"/>
        <v>-39.00770736</v>
      </c>
      <c r="AK67" s="25">
        <f t="shared" si="22"/>
        <v>-45.50899193</v>
      </c>
      <c r="AL67" s="25">
        <f>VLOOKUP(A67, Standings!$B:$E, 4, FALSE)</f>
        <v>0.4166666667</v>
      </c>
      <c r="AM67" s="25">
        <f t="shared" si="23"/>
        <v>0</v>
      </c>
    </row>
    <row r="68">
      <c r="A68" s="2" t="s">
        <v>45</v>
      </c>
      <c r="B68" s="2" t="str">
        <f>A67</f>
        <v>Weber St.</v>
      </c>
      <c r="C68" s="2">
        <v>85.0</v>
      </c>
      <c r="D68" s="2">
        <v>55.0</v>
      </c>
      <c r="E68" s="2">
        <v>32.0</v>
      </c>
      <c r="F68" s="2">
        <v>59.0</v>
      </c>
      <c r="G68" s="2">
        <v>11.0</v>
      </c>
      <c r="H68" s="2">
        <v>25.0</v>
      </c>
      <c r="I68" s="2">
        <v>10.0</v>
      </c>
      <c r="J68" s="2">
        <v>11.0</v>
      </c>
      <c r="K68" s="2">
        <v>36.0</v>
      </c>
      <c r="L68" s="2">
        <v>2.0</v>
      </c>
      <c r="M68" s="2">
        <v>6.0</v>
      </c>
      <c r="N68" s="2">
        <v>14.0</v>
      </c>
      <c r="O68" s="5">
        <f>N67</f>
        <v>16</v>
      </c>
      <c r="P68" s="7">
        <f>VLOOKUP(B68, Standings!B:E, 4, FALSE)</f>
        <v>0.4166666667</v>
      </c>
      <c r="Q68" s="5">
        <f t="shared" si="10"/>
        <v>30</v>
      </c>
      <c r="R68" s="5">
        <f t="shared" ref="R68:S68" si="87">E68-G68</f>
        <v>21</v>
      </c>
      <c r="S68" s="5">
        <f t="shared" si="87"/>
        <v>34</v>
      </c>
      <c r="T68" s="8">
        <f t="shared" si="12"/>
        <v>0.6176470588</v>
      </c>
      <c r="U68" s="8">
        <f t="shared" si="13"/>
        <v>0.44</v>
      </c>
      <c r="V68" s="8">
        <f t="shared" si="14"/>
        <v>0.9090909091</v>
      </c>
      <c r="W68" s="24">
        <f t="shared" si="15"/>
        <v>9.9</v>
      </c>
      <c r="X68" s="24">
        <f t="shared" si="16"/>
        <v>26.1</v>
      </c>
      <c r="Y68" s="5">
        <f t="shared" si="17"/>
        <v>10</v>
      </c>
      <c r="Z68" s="8">
        <f t="shared" si="18"/>
        <v>-1.296825027</v>
      </c>
      <c r="AA68" s="8">
        <f t="shared" si="19"/>
        <v>-1.292976159</v>
      </c>
      <c r="AB68" s="8">
        <f t="shared" si="20"/>
        <v>-2.319202741</v>
      </c>
      <c r="AC68" s="25">
        <f t="shared" si="6"/>
        <v>1.036025694</v>
      </c>
      <c r="AD68" s="25">
        <f>(R67*0.108853716)/(S67*-0.049850344)</f>
        <v>-1.011916888</v>
      </c>
      <c r="AE68" s="25">
        <f>(G67*0.086969074)/(H67*-0.034462491)</f>
        <v>-0.4731724522</v>
      </c>
      <c r="AF68" s="25">
        <f>(I67*0.050073794)/(J67*-0.030543046)</f>
        <v>-1.008892252</v>
      </c>
      <c r="AG68" s="25">
        <f t="shared" si="21"/>
        <v>0.6245534355</v>
      </c>
      <c r="AH68" s="25">
        <f t="shared" si="7"/>
        <v>93.24231247</v>
      </c>
      <c r="AI68" s="25">
        <f t="shared" si="8"/>
        <v>56.2098092</v>
      </c>
      <c r="AJ68" s="25">
        <f t="shared" si="9"/>
        <v>37.03250328</v>
      </c>
      <c r="AK68" s="25">
        <f t="shared" si="22"/>
        <v>31.74214567</v>
      </c>
      <c r="AL68" s="25">
        <f>VLOOKUP(A68, Standings!$B:$E, 4, FALSE)</f>
        <v>0.4166666667</v>
      </c>
      <c r="AM68" s="25">
        <f t="shared" si="23"/>
        <v>0</v>
      </c>
    </row>
    <row r="69">
      <c r="A69" s="2" t="s">
        <v>437</v>
      </c>
      <c r="B69" s="2" t="str">
        <f>A70</f>
        <v>Vermont</v>
      </c>
      <c r="C69" s="2">
        <v>97.0</v>
      </c>
      <c r="D69" s="2">
        <v>94.0</v>
      </c>
      <c r="E69" s="2">
        <v>39.0</v>
      </c>
      <c r="F69" s="2">
        <v>80.0</v>
      </c>
      <c r="G69" s="2">
        <v>5.0</v>
      </c>
      <c r="H69" s="2">
        <v>18.0</v>
      </c>
      <c r="I69" s="2">
        <v>14.0</v>
      </c>
      <c r="J69" s="2">
        <v>19.0</v>
      </c>
      <c r="K69" s="2">
        <v>45.0</v>
      </c>
      <c r="L69" s="2">
        <v>0.0</v>
      </c>
      <c r="M69" s="2">
        <v>10.0</v>
      </c>
      <c r="N69" s="2">
        <v>12.0</v>
      </c>
      <c r="O69" s="5">
        <f>N70</f>
        <v>15</v>
      </c>
      <c r="P69" s="7">
        <f>VLOOKUP(B69, Standings!B:E, 4, FALSE)</f>
        <v>0.25</v>
      </c>
      <c r="Q69" s="5">
        <f t="shared" si="10"/>
        <v>3</v>
      </c>
      <c r="R69" s="5">
        <f t="shared" ref="R69:S69" si="88">E69-G69</f>
        <v>34</v>
      </c>
      <c r="S69" s="5">
        <f t="shared" si="88"/>
        <v>62</v>
      </c>
      <c r="T69" s="8">
        <f t="shared" si="12"/>
        <v>0.5483870968</v>
      </c>
      <c r="U69" s="8">
        <f t="shared" si="13"/>
        <v>0.2777777778</v>
      </c>
      <c r="V69" s="8">
        <f t="shared" si="14"/>
        <v>0.7368421053</v>
      </c>
      <c r="W69" s="24">
        <f t="shared" si="15"/>
        <v>12.375</v>
      </c>
      <c r="X69" s="24">
        <f t="shared" si="16"/>
        <v>32.625</v>
      </c>
      <c r="Y69" s="5">
        <f t="shared" si="17"/>
        <v>5</v>
      </c>
      <c r="Z69" s="8">
        <f t="shared" si="18"/>
        <v>-1.151405324</v>
      </c>
      <c r="AA69" s="8">
        <f t="shared" si="19"/>
        <v>-0.8162728275</v>
      </c>
      <c r="AB69" s="8">
        <f t="shared" si="20"/>
        <v>-1.879774853</v>
      </c>
      <c r="AC69" s="25">
        <f t="shared" si="6"/>
        <v>0.7883153954</v>
      </c>
      <c r="AD69" s="25">
        <f>(R70*0.108853716)/(S70*-0.049850344)</f>
        <v>-1.091805064</v>
      </c>
      <c r="AE69" s="25">
        <f>(G70*0.086969074)/(H70*-0.034462491)</f>
        <v>-0.7969220247</v>
      </c>
      <c r="AF69" s="25">
        <f>(I70*0.050073794)/(J70*-0.030543046)</f>
        <v>-1.502829084</v>
      </c>
      <c r="AG69" s="25">
        <f t="shared" si="21"/>
        <v>0.8278346555</v>
      </c>
      <c r="AH69" s="25">
        <f t="shared" si="7"/>
        <v>70.94838559</v>
      </c>
      <c r="AI69" s="25">
        <f t="shared" si="8"/>
        <v>74.505119</v>
      </c>
      <c r="AJ69" s="25">
        <f t="shared" si="9"/>
        <v>-3.556733407</v>
      </c>
      <c r="AK69" s="25">
        <f t="shared" si="22"/>
        <v>-5.335100111</v>
      </c>
      <c r="AL69" s="25">
        <f>VLOOKUP(A69, Standings!$B:$E, 4, FALSE)</f>
        <v>0.6666666667</v>
      </c>
      <c r="AM69" s="25">
        <f t="shared" si="23"/>
        <v>-0.4166666667</v>
      </c>
    </row>
    <row r="70">
      <c r="A70" s="2" t="s">
        <v>42</v>
      </c>
      <c r="B70" s="2" t="str">
        <f>A69</f>
        <v>Loyola</v>
      </c>
      <c r="C70" s="2">
        <v>94.0</v>
      </c>
      <c r="D70" s="2">
        <v>97.0</v>
      </c>
      <c r="E70" s="2">
        <v>30.0</v>
      </c>
      <c r="F70" s="2">
        <v>74.0</v>
      </c>
      <c r="G70" s="2">
        <v>12.0</v>
      </c>
      <c r="H70" s="2">
        <v>38.0</v>
      </c>
      <c r="I70" s="2">
        <v>22.0</v>
      </c>
      <c r="J70" s="2">
        <v>24.0</v>
      </c>
      <c r="K70" s="2">
        <v>45.0</v>
      </c>
      <c r="L70" s="2">
        <v>2.0</v>
      </c>
      <c r="M70" s="2">
        <v>4.0</v>
      </c>
      <c r="N70" s="2">
        <v>15.0</v>
      </c>
      <c r="O70" s="5">
        <f>N69</f>
        <v>12</v>
      </c>
      <c r="P70" s="7">
        <f>VLOOKUP(B70, Standings!B:E, 4, FALSE)</f>
        <v>0.6666666667</v>
      </c>
      <c r="Q70" s="5">
        <f t="shared" si="10"/>
        <v>-3</v>
      </c>
      <c r="R70" s="5">
        <f t="shared" ref="R70:S70" si="89">E70-G70</f>
        <v>18</v>
      </c>
      <c r="S70" s="5">
        <f t="shared" si="89"/>
        <v>36</v>
      </c>
      <c r="T70" s="8">
        <f t="shared" si="12"/>
        <v>0.5</v>
      </c>
      <c r="U70" s="8">
        <f t="shared" si="13"/>
        <v>0.3157894737</v>
      </c>
      <c r="V70" s="8">
        <f t="shared" si="14"/>
        <v>0.9166666667</v>
      </c>
      <c r="W70" s="24">
        <f t="shared" si="15"/>
        <v>12.375</v>
      </c>
      <c r="X70" s="24">
        <f t="shared" si="16"/>
        <v>32.625</v>
      </c>
      <c r="Y70" s="5">
        <f t="shared" si="17"/>
        <v>8</v>
      </c>
      <c r="Z70" s="8">
        <f t="shared" si="18"/>
        <v>-1.049810736</v>
      </c>
      <c r="AA70" s="8">
        <f t="shared" si="19"/>
        <v>-0.9279733197</v>
      </c>
      <c r="AB70" s="8">
        <f t="shared" si="20"/>
        <v>-2.338529431</v>
      </c>
      <c r="AC70" s="25">
        <f t="shared" si="6"/>
        <v>0.8365349069</v>
      </c>
      <c r="AD70" s="25">
        <f>(R69*0.108853716)/(S69*-0.049850344)</f>
        <v>-1.197463618</v>
      </c>
      <c r="AE70" s="25">
        <f>(G69*0.086969074)/(H69*-0.034462491)</f>
        <v>-0.7009962255</v>
      </c>
      <c r="AF70" s="25">
        <f>(I69*0.050073794)/(J69*-0.030543046)</f>
        <v>-1.208015723</v>
      </c>
      <c r="AG70" s="25">
        <f t="shared" si="21"/>
        <v>0.8064011811</v>
      </c>
      <c r="AH70" s="25">
        <f t="shared" si="7"/>
        <v>75.28814162</v>
      </c>
      <c r="AI70" s="25">
        <f t="shared" si="8"/>
        <v>72.5761063</v>
      </c>
      <c r="AJ70" s="25">
        <f t="shared" si="9"/>
        <v>2.71203532</v>
      </c>
      <c r="AK70" s="25">
        <f t="shared" si="22"/>
        <v>4.06805298</v>
      </c>
      <c r="AL70" s="25">
        <f>VLOOKUP(A70, Standings!$B:$E, 4, FALSE)</f>
        <v>0.25</v>
      </c>
      <c r="AM70" s="25">
        <f t="shared" si="23"/>
        <v>0.4166666667</v>
      </c>
    </row>
    <row r="71">
      <c r="A71" s="2" t="s">
        <v>436</v>
      </c>
      <c r="B71" s="2" t="str">
        <f>A72</f>
        <v>Eastern Washington</v>
      </c>
      <c r="C71" s="2">
        <v>79.0</v>
      </c>
      <c r="D71" s="2">
        <v>66.0</v>
      </c>
      <c r="E71" s="2">
        <v>29.0</v>
      </c>
      <c r="F71" s="2">
        <v>58.0</v>
      </c>
      <c r="G71" s="2">
        <v>10.0</v>
      </c>
      <c r="H71" s="2">
        <v>23.0</v>
      </c>
      <c r="I71" s="2">
        <v>11.0</v>
      </c>
      <c r="J71" s="2">
        <v>18.0</v>
      </c>
      <c r="K71" s="2">
        <v>40.0</v>
      </c>
      <c r="L71" s="2">
        <v>2.0</v>
      </c>
      <c r="M71" s="2">
        <v>5.0</v>
      </c>
      <c r="N71" s="2">
        <v>9.0</v>
      </c>
      <c r="O71" s="5">
        <f>N72</f>
        <v>9</v>
      </c>
      <c r="P71" s="7">
        <f>VLOOKUP(B71, Standings!B:E, 4, FALSE)</f>
        <v>0.6666666667</v>
      </c>
      <c r="Q71" s="5">
        <f t="shared" si="10"/>
        <v>13</v>
      </c>
      <c r="R71" s="5">
        <f t="shared" ref="R71:S71" si="90">E71-G71</f>
        <v>19</v>
      </c>
      <c r="S71" s="5">
        <f t="shared" si="90"/>
        <v>35</v>
      </c>
      <c r="T71" s="8">
        <f t="shared" si="12"/>
        <v>0.5428571429</v>
      </c>
      <c r="U71" s="8">
        <f t="shared" si="13"/>
        <v>0.4347826087</v>
      </c>
      <c r="V71" s="8">
        <f t="shared" si="14"/>
        <v>0.6111111111</v>
      </c>
      <c r="W71" s="24">
        <f t="shared" si="15"/>
        <v>11</v>
      </c>
      <c r="X71" s="24">
        <f t="shared" si="16"/>
        <v>29</v>
      </c>
      <c r="Y71" s="5">
        <f t="shared" si="17"/>
        <v>4</v>
      </c>
      <c r="Z71" s="8">
        <f t="shared" si="18"/>
        <v>-1.139794514</v>
      </c>
      <c r="AA71" s="8">
        <f t="shared" si="19"/>
        <v>-1.277644426</v>
      </c>
      <c r="AB71" s="8">
        <f t="shared" si="20"/>
        <v>-1.55901962</v>
      </c>
      <c r="AC71" s="25">
        <f t="shared" si="6"/>
        <v>0.8690756818</v>
      </c>
      <c r="AD71" s="25">
        <f>(R72*0.108853716)/(S72*-0.049850344)</f>
        <v>-0.8852473488</v>
      </c>
      <c r="AE71" s="25">
        <f>(G72*0.086969074)/(H72*-0.034462491)</f>
        <v>-1.081537034</v>
      </c>
      <c r="AF71" s="25">
        <f>(I72*0.050073794)/(J72*-0.030543046)</f>
        <v>-1.135003783</v>
      </c>
      <c r="AG71" s="25">
        <f t="shared" si="21"/>
        <v>0.7782037916</v>
      </c>
      <c r="AH71" s="25">
        <f t="shared" si="7"/>
        <v>78.21681136</v>
      </c>
      <c r="AI71" s="25">
        <f t="shared" si="8"/>
        <v>70.03834124</v>
      </c>
      <c r="AJ71" s="25">
        <f t="shared" si="9"/>
        <v>8.178470122</v>
      </c>
      <c r="AK71" s="25">
        <f t="shared" si="22"/>
        <v>12.26770518</v>
      </c>
      <c r="AL71" s="25">
        <f>VLOOKUP(A71, Standings!$B:$E, 4, FALSE)</f>
        <v>0.5</v>
      </c>
      <c r="AM71" s="25">
        <f t="shared" si="23"/>
        <v>0.1666666667</v>
      </c>
    </row>
    <row r="72">
      <c r="A72" s="2" t="s">
        <v>53</v>
      </c>
      <c r="B72" s="2" t="str">
        <f>A71</f>
        <v>UCSB</v>
      </c>
      <c r="C72" s="2">
        <v>66.0</v>
      </c>
      <c r="D72" s="2">
        <v>79.0</v>
      </c>
      <c r="E72" s="2">
        <v>24.0</v>
      </c>
      <c r="F72" s="2">
        <v>58.0</v>
      </c>
      <c r="G72" s="2">
        <v>9.0</v>
      </c>
      <c r="H72" s="2">
        <v>21.0</v>
      </c>
      <c r="I72" s="2">
        <v>9.0</v>
      </c>
      <c r="J72" s="2">
        <v>13.0</v>
      </c>
      <c r="K72" s="2">
        <v>28.0</v>
      </c>
      <c r="L72" s="2">
        <v>3.0</v>
      </c>
      <c r="M72" s="2">
        <v>3.0</v>
      </c>
      <c r="N72" s="2">
        <v>9.0</v>
      </c>
      <c r="O72" s="5">
        <f>N71</f>
        <v>9</v>
      </c>
      <c r="P72" s="7">
        <f>VLOOKUP(B72, Standings!B:E, 4, FALSE)</f>
        <v>0.5</v>
      </c>
      <c r="Q72" s="5">
        <f t="shared" si="10"/>
        <v>-13</v>
      </c>
      <c r="R72" s="5">
        <f t="shared" ref="R72:S72" si="91">E72-G72</f>
        <v>15</v>
      </c>
      <c r="S72" s="5">
        <f t="shared" si="91"/>
        <v>37</v>
      </c>
      <c r="T72" s="8">
        <f t="shared" si="12"/>
        <v>0.4054054054</v>
      </c>
      <c r="U72" s="8">
        <f t="shared" si="13"/>
        <v>0.4285714286</v>
      </c>
      <c r="V72" s="8">
        <f t="shared" si="14"/>
        <v>0.6923076923</v>
      </c>
      <c r="W72" s="24">
        <f t="shared" si="15"/>
        <v>7.7</v>
      </c>
      <c r="X72" s="24">
        <f t="shared" si="16"/>
        <v>20.3</v>
      </c>
      <c r="Y72" s="5">
        <f t="shared" si="17"/>
        <v>6</v>
      </c>
      <c r="Z72" s="8">
        <f t="shared" si="18"/>
        <v>-0.8511978944</v>
      </c>
      <c r="AA72" s="8">
        <f t="shared" si="19"/>
        <v>-1.259392362</v>
      </c>
      <c r="AB72" s="8">
        <f t="shared" si="20"/>
        <v>-1.766162088</v>
      </c>
      <c r="AC72" s="25">
        <f t="shared" si="6"/>
        <v>0.7719324297</v>
      </c>
      <c r="AD72" s="25">
        <f>(R71*0.108853716)/(S71*-0.049850344)</f>
        <v>-1.185388355</v>
      </c>
      <c r="AE72" s="25">
        <f>(G71*0.086969074)/(H71*-0.034462491)</f>
        <v>-1.097211483</v>
      </c>
      <c r="AF72" s="25">
        <f>(I71*0.050073794)/(J71*-0.030543046)</f>
        <v>-1.001886056</v>
      </c>
      <c r="AG72" s="25">
        <f t="shared" si="21"/>
        <v>0.8962281118</v>
      </c>
      <c r="AH72" s="25">
        <f t="shared" si="7"/>
        <v>69.47391867</v>
      </c>
      <c r="AI72" s="25">
        <f t="shared" si="8"/>
        <v>80.66053006</v>
      </c>
      <c r="AJ72" s="25">
        <f t="shared" si="9"/>
        <v>-11.18661139</v>
      </c>
      <c r="AK72" s="25">
        <f t="shared" si="22"/>
        <v>-11.18661139</v>
      </c>
      <c r="AL72" s="25">
        <f>VLOOKUP(A72, Standings!$B:$E, 4, FALSE)</f>
        <v>0.6666666667</v>
      </c>
      <c r="AM72" s="25">
        <f t="shared" si="23"/>
        <v>-0.1666666667</v>
      </c>
    </row>
    <row r="73">
      <c r="A73" s="2" t="s">
        <v>24</v>
      </c>
      <c r="B73" s="2" t="str">
        <f>A74</f>
        <v>Wright St.</v>
      </c>
      <c r="C73" s="2">
        <v>101.0</v>
      </c>
      <c r="D73" s="2">
        <v>103.0</v>
      </c>
      <c r="E73" s="2">
        <v>38.0</v>
      </c>
      <c r="F73" s="2">
        <v>70.0</v>
      </c>
      <c r="G73" s="2">
        <v>17.0</v>
      </c>
      <c r="H73" s="2">
        <v>31.0</v>
      </c>
      <c r="I73" s="2">
        <v>8.0</v>
      </c>
      <c r="J73" s="2">
        <v>13.0</v>
      </c>
      <c r="K73" s="2">
        <v>33.0</v>
      </c>
      <c r="L73" s="2">
        <v>8.0</v>
      </c>
      <c r="M73" s="2">
        <v>7.0</v>
      </c>
      <c r="N73" s="2">
        <v>13.0</v>
      </c>
      <c r="O73" s="5">
        <f>N74</f>
        <v>14</v>
      </c>
      <c r="P73" s="7">
        <f>VLOOKUP(B73, Standings!B:E, 4, FALSE)</f>
        <v>0.4166666667</v>
      </c>
      <c r="Q73" s="5">
        <f t="shared" si="10"/>
        <v>-2</v>
      </c>
      <c r="R73" s="5">
        <f t="shared" ref="R73:S73" si="92">E73-G73</f>
        <v>21</v>
      </c>
      <c r="S73" s="5">
        <f t="shared" si="92"/>
        <v>39</v>
      </c>
      <c r="T73" s="8">
        <f t="shared" si="12"/>
        <v>0.5384615385</v>
      </c>
      <c r="U73" s="8">
        <f t="shared" si="13"/>
        <v>0.5483870968</v>
      </c>
      <c r="V73" s="8">
        <f t="shared" si="14"/>
        <v>0.6153846154</v>
      </c>
      <c r="W73" s="24">
        <f t="shared" si="15"/>
        <v>9.075</v>
      </c>
      <c r="X73" s="24">
        <f t="shared" si="16"/>
        <v>23.925</v>
      </c>
      <c r="Y73" s="5">
        <f t="shared" si="17"/>
        <v>7</v>
      </c>
      <c r="Z73" s="8">
        <f t="shared" si="18"/>
        <v>-1.130565408</v>
      </c>
      <c r="AA73" s="8">
        <f t="shared" si="19"/>
        <v>-1.61148055</v>
      </c>
      <c r="AB73" s="8">
        <f t="shared" si="20"/>
        <v>-1.569921856</v>
      </c>
      <c r="AC73" s="25">
        <f t="shared" si="6"/>
        <v>0.9585117932</v>
      </c>
      <c r="AD73" s="25">
        <f>(R74*0.108853716)/(S74*-0.049850344)</f>
        <v>-0.9847653515</v>
      </c>
      <c r="AE73" s="25">
        <f>(G74*0.086969074)/(H74*-0.034462491)</f>
        <v>-1.682390941</v>
      </c>
      <c r="AF73" s="25">
        <f>(I74*0.050073794)/(J74*-0.030543046)</f>
        <v>-1.564929459</v>
      </c>
      <c r="AG73" s="25">
        <f t="shared" si="21"/>
        <v>1.063862315</v>
      </c>
      <c r="AH73" s="25">
        <f t="shared" si="7"/>
        <v>86.26606138</v>
      </c>
      <c r="AI73" s="25">
        <f t="shared" si="8"/>
        <v>95.74760835</v>
      </c>
      <c r="AJ73" s="25">
        <f t="shared" si="9"/>
        <v>-9.481546966</v>
      </c>
      <c r="AK73" s="25">
        <f t="shared" si="22"/>
        <v>-11.06180479</v>
      </c>
      <c r="AL73" s="25">
        <f>VLOOKUP(A73, Standings!$B:$E, 4, FALSE)</f>
        <v>0.8333333333</v>
      </c>
      <c r="AM73" s="25">
        <f t="shared" si="23"/>
        <v>-0.4166666667</v>
      </c>
    </row>
    <row r="74">
      <c r="A74" s="2" t="s">
        <v>438</v>
      </c>
      <c r="B74" s="2" t="str">
        <f>A73</f>
        <v>Houston</v>
      </c>
      <c r="C74" s="2">
        <v>103.0</v>
      </c>
      <c r="D74" s="2">
        <v>101.0</v>
      </c>
      <c r="E74" s="2">
        <v>35.0</v>
      </c>
      <c r="F74" s="2">
        <v>69.0</v>
      </c>
      <c r="G74" s="2">
        <v>12.0</v>
      </c>
      <c r="H74" s="2">
        <v>18.0</v>
      </c>
      <c r="I74" s="2">
        <v>21.0</v>
      </c>
      <c r="J74" s="2">
        <v>22.0</v>
      </c>
      <c r="K74" s="2">
        <v>36.0</v>
      </c>
      <c r="L74" s="2">
        <v>7.0</v>
      </c>
      <c r="M74" s="2">
        <v>3.0</v>
      </c>
      <c r="N74" s="2">
        <v>14.0</v>
      </c>
      <c r="O74" s="5">
        <f>N73</f>
        <v>13</v>
      </c>
      <c r="P74" s="7">
        <f>VLOOKUP(B74, Standings!B:E, 4, FALSE)</f>
        <v>0.8333333333</v>
      </c>
      <c r="Q74" s="5">
        <f t="shared" si="10"/>
        <v>2</v>
      </c>
      <c r="R74" s="5">
        <f t="shared" ref="R74:S74" si="93">E74-G74</f>
        <v>23</v>
      </c>
      <c r="S74" s="5">
        <f t="shared" si="93"/>
        <v>51</v>
      </c>
      <c r="T74" s="8">
        <f t="shared" si="12"/>
        <v>0.4509803922</v>
      </c>
      <c r="U74" s="8">
        <f t="shared" si="13"/>
        <v>0.6666666667</v>
      </c>
      <c r="V74" s="8">
        <f t="shared" si="14"/>
        <v>0.9545454545</v>
      </c>
      <c r="W74" s="24">
        <f t="shared" si="15"/>
        <v>9.9</v>
      </c>
      <c r="X74" s="24">
        <f t="shared" si="16"/>
        <v>26.1</v>
      </c>
      <c r="Y74" s="5">
        <f t="shared" si="17"/>
        <v>10</v>
      </c>
      <c r="Z74" s="8">
        <f t="shared" si="18"/>
        <v>-0.9468881152</v>
      </c>
      <c r="AA74" s="8">
        <f t="shared" si="19"/>
        <v>-1.959054786</v>
      </c>
      <c r="AB74" s="8">
        <f t="shared" si="20"/>
        <v>-2.435162878</v>
      </c>
      <c r="AC74" s="25">
        <f t="shared" si="6"/>
        <v>1.09045546</v>
      </c>
      <c r="AD74" s="25">
        <f>(R73*0.108853716)/(S73*-0.049850344)</f>
        <v>-1.175790068</v>
      </c>
      <c r="AE74" s="25">
        <f>(G73*0.086969074)/(H73*-0.034462491)</f>
        <v>-1.383902226</v>
      </c>
      <c r="AF74" s="25">
        <f>(I73*0.050073794)/(J73*-0.030543046)</f>
        <v>-1.008892252</v>
      </c>
      <c r="AG74" s="25">
        <f t="shared" si="21"/>
        <v>0.9819108812</v>
      </c>
      <c r="AH74" s="25">
        <f t="shared" si="7"/>
        <v>98.1409914</v>
      </c>
      <c r="AI74" s="25">
        <f t="shared" si="8"/>
        <v>88.37197931</v>
      </c>
      <c r="AJ74" s="25">
        <f t="shared" si="9"/>
        <v>9.769012089</v>
      </c>
      <c r="AK74" s="25">
        <f t="shared" si="22"/>
        <v>29.30703627</v>
      </c>
      <c r="AL74" s="25">
        <f>VLOOKUP(A74, Standings!$B:$E, 4, FALSE)</f>
        <v>0.4166666667</v>
      </c>
      <c r="AM74" s="25">
        <f t="shared" si="23"/>
        <v>0.4166666667</v>
      </c>
    </row>
    <row r="75">
      <c r="A75" s="2" t="s">
        <v>31</v>
      </c>
      <c r="B75" s="2" t="str">
        <f>A76</f>
        <v>Weber St.</v>
      </c>
      <c r="C75" s="2">
        <v>84.0</v>
      </c>
      <c r="D75" s="2">
        <v>75.0</v>
      </c>
      <c r="E75" s="2">
        <v>30.0</v>
      </c>
      <c r="F75" s="2">
        <v>59.0</v>
      </c>
      <c r="G75" s="2">
        <v>12.0</v>
      </c>
      <c r="H75" s="2">
        <v>21.0</v>
      </c>
      <c r="I75" s="2">
        <v>12.0</v>
      </c>
      <c r="J75" s="2">
        <v>15.0</v>
      </c>
      <c r="K75" s="2">
        <v>36.0</v>
      </c>
      <c r="L75" s="2">
        <v>4.0</v>
      </c>
      <c r="M75" s="2">
        <v>7.0</v>
      </c>
      <c r="N75" s="2">
        <v>13.0</v>
      </c>
      <c r="O75" s="5">
        <f>N76</f>
        <v>10</v>
      </c>
      <c r="P75" s="7">
        <f>VLOOKUP(B75, Standings!B:E, 4, FALSE)</f>
        <v>0.4166666667</v>
      </c>
      <c r="Q75" s="5">
        <f t="shared" si="10"/>
        <v>9</v>
      </c>
      <c r="R75" s="5">
        <f t="shared" ref="R75:S75" si="94">E75-G75</f>
        <v>18</v>
      </c>
      <c r="S75" s="5">
        <f t="shared" si="94"/>
        <v>38</v>
      </c>
      <c r="T75" s="8">
        <f t="shared" si="12"/>
        <v>0.4736842105</v>
      </c>
      <c r="U75" s="8">
        <f t="shared" si="13"/>
        <v>0.5714285714</v>
      </c>
      <c r="V75" s="8">
        <f t="shared" si="14"/>
        <v>0.8</v>
      </c>
      <c r="W75" s="24">
        <f t="shared" si="15"/>
        <v>9.9</v>
      </c>
      <c r="X75" s="24">
        <f t="shared" si="16"/>
        <v>26.1</v>
      </c>
      <c r="Y75" s="5">
        <f t="shared" si="17"/>
        <v>3</v>
      </c>
      <c r="Z75" s="8">
        <f t="shared" si="18"/>
        <v>-0.9945575398</v>
      </c>
      <c r="AA75" s="8">
        <f t="shared" si="19"/>
        <v>-1.679189817</v>
      </c>
      <c r="AB75" s="8">
        <f t="shared" si="20"/>
        <v>-2.040898412</v>
      </c>
      <c r="AC75" s="25">
        <f t="shared" si="6"/>
        <v>0.9820818169</v>
      </c>
      <c r="AD75" s="25">
        <f>(R76*0.108853716)/(S76*-0.049850344)</f>
        <v>-0.8349097545</v>
      </c>
      <c r="AE75" s="25">
        <f>(G76*0.086969074)/(H76*-0.034462491)</f>
        <v>-1.121593961</v>
      </c>
      <c r="AF75" s="25">
        <f>(I76*0.050073794)/(J76*-0.030543046)</f>
        <v>-1.332053051</v>
      </c>
      <c r="AG75" s="25">
        <f t="shared" si="21"/>
        <v>0.7939416719</v>
      </c>
      <c r="AH75" s="25">
        <f t="shared" si="7"/>
        <v>88.38736352</v>
      </c>
      <c r="AI75" s="25">
        <f t="shared" si="8"/>
        <v>71.45475048</v>
      </c>
      <c r="AJ75" s="25">
        <f t="shared" si="9"/>
        <v>16.93261305</v>
      </c>
      <c r="AK75" s="25">
        <f t="shared" si="22"/>
        <v>14.51366833</v>
      </c>
      <c r="AL75" s="25">
        <f>VLOOKUP(A75, Standings!$B:$E, 4, FALSE)</f>
        <v>0.3333333333</v>
      </c>
      <c r="AM75" s="25">
        <f t="shared" si="23"/>
        <v>0.08333333333</v>
      </c>
    </row>
    <row r="76">
      <c r="A76" s="2" t="s">
        <v>439</v>
      </c>
      <c r="B76" s="2" t="str">
        <f>A75</f>
        <v>North Texas</v>
      </c>
      <c r="C76" s="2">
        <v>75.0</v>
      </c>
      <c r="D76" s="2">
        <v>84.0</v>
      </c>
      <c r="E76" s="2">
        <v>25.0</v>
      </c>
      <c r="F76" s="2">
        <v>61.0</v>
      </c>
      <c r="G76" s="2">
        <v>12.0</v>
      </c>
      <c r="H76" s="2">
        <v>27.0</v>
      </c>
      <c r="I76" s="2">
        <v>13.0</v>
      </c>
      <c r="J76" s="2">
        <v>16.0</v>
      </c>
      <c r="K76" s="2">
        <v>31.0</v>
      </c>
      <c r="L76" s="2">
        <v>5.0</v>
      </c>
      <c r="M76" s="2">
        <v>7.0</v>
      </c>
      <c r="N76" s="2">
        <v>10.0</v>
      </c>
      <c r="O76" s="5">
        <f>N75</f>
        <v>13</v>
      </c>
      <c r="P76" s="7">
        <f>VLOOKUP(B76, Standings!B:E, 4, FALSE)</f>
        <v>0.3333333333</v>
      </c>
      <c r="Q76" s="5">
        <f t="shared" si="10"/>
        <v>-9</v>
      </c>
      <c r="R76" s="5">
        <f t="shared" ref="R76:S76" si="95">E76-G76</f>
        <v>13</v>
      </c>
      <c r="S76" s="5">
        <f t="shared" si="95"/>
        <v>34</v>
      </c>
      <c r="T76" s="8">
        <f t="shared" si="12"/>
        <v>0.3823529412</v>
      </c>
      <c r="U76" s="8">
        <f t="shared" si="13"/>
        <v>0.4444444444</v>
      </c>
      <c r="V76" s="8">
        <f t="shared" si="14"/>
        <v>0.8125</v>
      </c>
      <c r="W76" s="24">
        <f t="shared" si="15"/>
        <v>8.525</v>
      </c>
      <c r="X76" s="24">
        <f t="shared" si="16"/>
        <v>22.475</v>
      </c>
      <c r="Y76" s="5">
        <f t="shared" si="17"/>
        <v>6</v>
      </c>
      <c r="Z76" s="8">
        <f t="shared" si="18"/>
        <v>-0.8027964455</v>
      </c>
      <c r="AA76" s="8">
        <f t="shared" si="19"/>
        <v>-1.306036524</v>
      </c>
      <c r="AB76" s="8">
        <f t="shared" si="20"/>
        <v>-2.07278745</v>
      </c>
      <c r="AC76" s="25">
        <f t="shared" si="6"/>
        <v>0.8045106564</v>
      </c>
      <c r="AD76" s="25">
        <f>(R75*0.108853716)/(S75*-0.049850344)</f>
        <v>-1.034341639</v>
      </c>
      <c r="AE76" s="25">
        <f>(G75*0.086969074)/(H75*-0.034462491)</f>
        <v>-1.442049378</v>
      </c>
      <c r="AF76" s="25">
        <f>(I75*0.050073794)/(J75*-0.030543046)</f>
        <v>-1.311559928</v>
      </c>
      <c r="AG76" s="25">
        <f t="shared" si="21"/>
        <v>0.9772453855</v>
      </c>
      <c r="AH76" s="25">
        <f t="shared" si="7"/>
        <v>72.40595908</v>
      </c>
      <c r="AI76" s="25">
        <f t="shared" si="8"/>
        <v>87.9520847</v>
      </c>
      <c r="AJ76" s="25">
        <f t="shared" si="9"/>
        <v>-15.54612562</v>
      </c>
      <c r="AK76" s="25">
        <f t="shared" si="22"/>
        <v>-20.72816749</v>
      </c>
      <c r="AL76" s="25">
        <f>VLOOKUP(A76, Standings!$B:$E, 4, FALSE)</f>
        <v>0.4166666667</v>
      </c>
      <c r="AM76" s="25">
        <f t="shared" si="23"/>
        <v>-0.08333333333</v>
      </c>
    </row>
    <row r="77">
      <c r="A77" s="2" t="s">
        <v>53</v>
      </c>
      <c r="B77" s="2" t="str">
        <f>A78</f>
        <v>Houston</v>
      </c>
      <c r="C77" s="2">
        <v>77.0</v>
      </c>
      <c r="D77" s="2">
        <v>96.0</v>
      </c>
      <c r="E77" s="2">
        <v>29.0</v>
      </c>
      <c r="F77" s="2">
        <v>63.0</v>
      </c>
      <c r="G77" s="2">
        <v>8.0</v>
      </c>
      <c r="H77" s="2">
        <v>21.0</v>
      </c>
      <c r="I77" s="2">
        <v>11.0</v>
      </c>
      <c r="J77" s="2">
        <v>13.0</v>
      </c>
      <c r="K77" s="2">
        <v>27.0</v>
      </c>
      <c r="L77" s="2">
        <v>2.0</v>
      </c>
      <c r="M77" s="2">
        <v>6.0</v>
      </c>
      <c r="N77" s="2">
        <v>11.0</v>
      </c>
      <c r="O77" s="5">
        <f>N78</f>
        <v>14</v>
      </c>
      <c r="P77" s="7">
        <f>VLOOKUP(B77, Standings!B:E, 4, FALSE)</f>
        <v>0.8333333333</v>
      </c>
      <c r="Q77" s="5">
        <f t="shared" si="10"/>
        <v>-19</v>
      </c>
      <c r="R77" s="5">
        <f t="shared" ref="R77:S77" si="96">E77-G77</f>
        <v>21</v>
      </c>
      <c r="S77" s="5">
        <f t="shared" si="96"/>
        <v>42</v>
      </c>
      <c r="T77" s="8">
        <f t="shared" si="12"/>
        <v>0.5</v>
      </c>
      <c r="U77" s="8">
        <f t="shared" si="13"/>
        <v>0.380952381</v>
      </c>
      <c r="V77" s="8">
        <f t="shared" si="14"/>
        <v>0.8461538462</v>
      </c>
      <c r="W77" s="24">
        <f t="shared" si="15"/>
        <v>7.425</v>
      </c>
      <c r="X77" s="24">
        <f t="shared" si="16"/>
        <v>19.575</v>
      </c>
      <c r="Y77" s="5">
        <f t="shared" si="17"/>
        <v>8</v>
      </c>
      <c r="Z77" s="8">
        <f t="shared" si="18"/>
        <v>-1.049810736</v>
      </c>
      <c r="AA77" s="8">
        <f t="shared" si="19"/>
        <v>-1.119459878</v>
      </c>
      <c r="AB77" s="8">
        <f t="shared" si="20"/>
        <v>-2.158642551</v>
      </c>
      <c r="AC77" s="25">
        <f t="shared" si="6"/>
        <v>0.8657831219</v>
      </c>
      <c r="AD77" s="25">
        <f>(R78*0.108853716)/(S78*-0.049850344)</f>
        <v>-1.062296819</v>
      </c>
      <c r="AE77" s="25">
        <f>(G78*0.086969074)/(H78*-0.034462491)</f>
        <v>-1.442049378</v>
      </c>
      <c r="AF77" s="25">
        <f>(I78*0.050073794)/(J78*-0.030543046)</f>
        <v>-1.229587432</v>
      </c>
      <c r="AG77" s="25">
        <f t="shared" si="21"/>
        <v>0.9775154245</v>
      </c>
      <c r="AH77" s="25">
        <f t="shared" si="7"/>
        <v>77.92048097</v>
      </c>
      <c r="AI77" s="25">
        <f t="shared" si="8"/>
        <v>87.9763882</v>
      </c>
      <c r="AJ77" s="25">
        <f t="shared" si="9"/>
        <v>-10.05590724</v>
      </c>
      <c r="AK77" s="25">
        <f t="shared" si="22"/>
        <v>-3.351969079</v>
      </c>
      <c r="AL77" s="25">
        <f>VLOOKUP(A77, Standings!$B:$E, 4, FALSE)</f>
        <v>0.6666666667</v>
      </c>
      <c r="AM77" s="25">
        <f t="shared" si="23"/>
        <v>0.1666666667</v>
      </c>
    </row>
    <row r="78">
      <c r="A78" s="2" t="s">
        <v>24</v>
      </c>
      <c r="B78" s="2" t="str">
        <f>A77</f>
        <v>Eastern Washington</v>
      </c>
      <c r="C78" s="2">
        <v>96.0</v>
      </c>
      <c r="D78" s="2">
        <v>77.0</v>
      </c>
      <c r="E78" s="2">
        <v>34.0</v>
      </c>
      <c r="F78" s="2">
        <v>65.0</v>
      </c>
      <c r="G78" s="2">
        <v>16.0</v>
      </c>
      <c r="H78" s="2">
        <v>28.0</v>
      </c>
      <c r="I78" s="2">
        <v>12.0</v>
      </c>
      <c r="J78" s="2">
        <v>16.0</v>
      </c>
      <c r="K78" s="2">
        <v>42.0</v>
      </c>
      <c r="L78" s="2">
        <v>4.0</v>
      </c>
      <c r="M78" s="2">
        <v>6.0</v>
      </c>
      <c r="N78" s="2">
        <v>14.0</v>
      </c>
      <c r="O78" s="5">
        <f>N77</f>
        <v>11</v>
      </c>
      <c r="P78" s="7">
        <f>VLOOKUP(B78, Standings!B:E, 4, FALSE)</f>
        <v>0.6666666667</v>
      </c>
      <c r="Q78" s="5">
        <f t="shared" si="10"/>
        <v>19</v>
      </c>
      <c r="R78" s="5">
        <f t="shared" ref="R78:S78" si="97">E78-G78</f>
        <v>18</v>
      </c>
      <c r="S78" s="5">
        <f t="shared" si="97"/>
        <v>37</v>
      </c>
      <c r="T78" s="8">
        <f t="shared" si="12"/>
        <v>0.4864864865</v>
      </c>
      <c r="U78" s="8">
        <f t="shared" si="13"/>
        <v>0.5714285714</v>
      </c>
      <c r="V78" s="8">
        <f t="shared" si="14"/>
        <v>0.75</v>
      </c>
      <c r="W78" s="24">
        <f t="shared" si="15"/>
        <v>11.55</v>
      </c>
      <c r="X78" s="24">
        <f t="shared" si="16"/>
        <v>30.45</v>
      </c>
      <c r="Y78" s="5">
        <f t="shared" si="17"/>
        <v>5</v>
      </c>
      <c r="Z78" s="8">
        <f t="shared" si="18"/>
        <v>-1.021437473</v>
      </c>
      <c r="AA78" s="8">
        <f t="shared" si="19"/>
        <v>-1.679189817</v>
      </c>
      <c r="AB78" s="8">
        <f t="shared" si="20"/>
        <v>-1.913342261</v>
      </c>
      <c r="AC78" s="25">
        <f t="shared" si="6"/>
        <v>0.976743225</v>
      </c>
      <c r="AD78" s="25">
        <f>(R77*0.108853716)/(S77*-0.049850344)</f>
        <v>-1.091805064</v>
      </c>
      <c r="AE78" s="25">
        <f>(G77*0.086969074)/(H77*-0.034462491)</f>
        <v>-0.9613662521</v>
      </c>
      <c r="AF78" s="25">
        <f>(I77*0.050073794)/(J77*-0.030543046)</f>
        <v>-1.387226846</v>
      </c>
      <c r="AG78" s="25">
        <f t="shared" si="21"/>
        <v>0.8649542016</v>
      </c>
      <c r="AH78" s="25">
        <f t="shared" si="7"/>
        <v>87.90689025</v>
      </c>
      <c r="AI78" s="25">
        <f t="shared" si="8"/>
        <v>77.84587814</v>
      </c>
      <c r="AJ78" s="25">
        <f t="shared" si="9"/>
        <v>10.06101211</v>
      </c>
      <c r="AK78" s="25">
        <f t="shared" si="22"/>
        <v>15.09151816</v>
      </c>
      <c r="AL78" s="25">
        <f>VLOOKUP(A78, Standings!$B:$E, 4, FALSE)</f>
        <v>0.8333333333</v>
      </c>
      <c r="AM78" s="25">
        <f t="shared" si="23"/>
        <v>-0.1666666667</v>
      </c>
    </row>
    <row r="79">
      <c r="A79" s="2" t="s">
        <v>42</v>
      </c>
      <c r="B79" s="2" t="str">
        <f>A80</f>
        <v>UCSB</v>
      </c>
      <c r="C79" s="2">
        <v>59.0</v>
      </c>
      <c r="D79" s="2">
        <v>85.0</v>
      </c>
      <c r="E79" s="2">
        <v>23.0</v>
      </c>
      <c r="F79" s="2">
        <v>59.0</v>
      </c>
      <c r="G79" s="2">
        <v>5.0</v>
      </c>
      <c r="H79" s="2">
        <v>24.0</v>
      </c>
      <c r="I79" s="2">
        <v>8.0</v>
      </c>
      <c r="J79" s="2">
        <v>12.0</v>
      </c>
      <c r="K79" s="2">
        <v>30.0</v>
      </c>
      <c r="L79" s="2">
        <v>1.0</v>
      </c>
      <c r="M79" s="2">
        <v>2.0</v>
      </c>
      <c r="N79" s="2">
        <v>13.0</v>
      </c>
      <c r="O79" s="5">
        <f>N80</f>
        <v>9</v>
      </c>
      <c r="P79" s="7">
        <f>VLOOKUP(B79, Standings!B:E, 4, FALSE)</f>
        <v>0.5</v>
      </c>
      <c r="Q79" s="5">
        <f t="shared" si="10"/>
        <v>-26</v>
      </c>
      <c r="R79" s="5">
        <f t="shared" ref="R79:S79" si="98">E79-G79</f>
        <v>18</v>
      </c>
      <c r="S79" s="5">
        <f t="shared" si="98"/>
        <v>35</v>
      </c>
      <c r="T79" s="8">
        <f t="shared" si="12"/>
        <v>0.5142857143</v>
      </c>
      <c r="U79" s="8">
        <f t="shared" si="13"/>
        <v>0.2083333333</v>
      </c>
      <c r="V79" s="8">
        <f t="shared" si="14"/>
        <v>0.6666666667</v>
      </c>
      <c r="W79" s="24">
        <f t="shared" si="15"/>
        <v>8.25</v>
      </c>
      <c r="X79" s="24">
        <f t="shared" si="16"/>
        <v>21.75</v>
      </c>
      <c r="Y79" s="5">
        <f t="shared" si="17"/>
        <v>7</v>
      </c>
      <c r="Z79" s="8">
        <f t="shared" si="18"/>
        <v>-1.079805329</v>
      </c>
      <c r="AA79" s="8">
        <f t="shared" si="19"/>
        <v>-0.6122046206</v>
      </c>
      <c r="AB79" s="8">
        <f t="shared" si="20"/>
        <v>-1.700748677</v>
      </c>
      <c r="AC79" s="25">
        <f t="shared" si="6"/>
        <v>0.6793512712</v>
      </c>
      <c r="AD79" s="25">
        <f>(R80*0.108853716)/(S80*-0.049850344)</f>
        <v>-1.091805064</v>
      </c>
      <c r="AE79" s="25">
        <f>(G80*0.086969074)/(H80*-0.034462491)</f>
        <v>-1.328203375</v>
      </c>
      <c r="AF79" s="25">
        <f>(I80*0.050073794)/(J80*-0.030543046)</f>
        <v>-1.387226846</v>
      </c>
      <c r="AG79" s="25">
        <f t="shared" si="21"/>
        <v>0.9779894028</v>
      </c>
      <c r="AH79" s="25">
        <f t="shared" si="7"/>
        <v>61.14161441</v>
      </c>
      <c r="AI79" s="25">
        <f t="shared" si="8"/>
        <v>88.01904626</v>
      </c>
      <c r="AJ79" s="25">
        <f t="shared" si="9"/>
        <v>-26.87743185</v>
      </c>
      <c r="AK79" s="25">
        <f t="shared" si="22"/>
        <v>-26.87743185</v>
      </c>
      <c r="AL79" s="25">
        <f>VLOOKUP(A79, Standings!$B:$E, 4, FALSE)</f>
        <v>0.25</v>
      </c>
      <c r="AM79" s="25">
        <f t="shared" si="23"/>
        <v>0.25</v>
      </c>
    </row>
    <row r="80">
      <c r="A80" s="2" t="s">
        <v>436</v>
      </c>
      <c r="B80" s="2" t="str">
        <f>A79</f>
        <v>Vermont</v>
      </c>
      <c r="C80" s="2">
        <v>85.0</v>
      </c>
      <c r="D80" s="2">
        <v>59.0</v>
      </c>
      <c r="E80" s="2">
        <v>32.0</v>
      </c>
      <c r="F80" s="2">
        <v>63.0</v>
      </c>
      <c r="G80" s="2">
        <v>10.0</v>
      </c>
      <c r="H80" s="2">
        <v>19.0</v>
      </c>
      <c r="I80" s="2">
        <v>11.0</v>
      </c>
      <c r="J80" s="2">
        <v>13.0</v>
      </c>
      <c r="K80" s="2">
        <v>39.0</v>
      </c>
      <c r="L80" s="2">
        <v>2.0</v>
      </c>
      <c r="M80" s="2">
        <v>7.0</v>
      </c>
      <c r="N80" s="2">
        <v>9.0</v>
      </c>
      <c r="O80" s="5">
        <f>N79</f>
        <v>13</v>
      </c>
      <c r="P80" s="7">
        <f>VLOOKUP(B80, Standings!B:E, 4, FALSE)</f>
        <v>0.25</v>
      </c>
      <c r="Q80" s="5">
        <f t="shared" si="10"/>
        <v>26</v>
      </c>
      <c r="R80" s="5">
        <f t="shared" ref="R80:S80" si="99">E80-G80</f>
        <v>22</v>
      </c>
      <c r="S80" s="5">
        <f t="shared" si="99"/>
        <v>44</v>
      </c>
      <c r="T80" s="8">
        <f t="shared" si="12"/>
        <v>0.5</v>
      </c>
      <c r="U80" s="8">
        <f t="shared" si="13"/>
        <v>0.5263157895</v>
      </c>
      <c r="V80" s="8">
        <f t="shared" si="14"/>
        <v>0.8461538462</v>
      </c>
      <c r="W80" s="24">
        <f t="shared" si="15"/>
        <v>10.725</v>
      </c>
      <c r="X80" s="24">
        <f t="shared" si="16"/>
        <v>28.275</v>
      </c>
      <c r="Y80" s="5">
        <f t="shared" si="17"/>
        <v>6</v>
      </c>
      <c r="Z80" s="8">
        <f t="shared" si="18"/>
        <v>-1.049810736</v>
      </c>
      <c r="AA80" s="8">
        <f t="shared" si="19"/>
        <v>-1.546622199</v>
      </c>
      <c r="AB80" s="8">
        <f t="shared" si="20"/>
        <v>-2.158642551</v>
      </c>
      <c r="AC80" s="25">
        <f t="shared" si="6"/>
        <v>0.9835574201</v>
      </c>
      <c r="AD80" s="25">
        <f>(R79*0.108853716)/(S79*-0.049850344)</f>
        <v>-1.122999494</v>
      </c>
      <c r="AE80" s="25">
        <f>(G79*0.086969074)/(H79*-0.034462491)</f>
        <v>-0.5257471691</v>
      </c>
      <c r="AF80" s="25">
        <f>(I79*0.050073794)/(J79*-0.030543046)</f>
        <v>-1.092966606</v>
      </c>
      <c r="AG80" s="25">
        <f t="shared" si="21"/>
        <v>0.7027659493</v>
      </c>
      <c r="AH80" s="25">
        <f t="shared" si="7"/>
        <v>88.52016781</v>
      </c>
      <c r="AI80" s="25">
        <f t="shared" si="8"/>
        <v>63.24893544</v>
      </c>
      <c r="AJ80" s="25">
        <f t="shared" si="9"/>
        <v>25.27123237</v>
      </c>
      <c r="AK80" s="25">
        <f t="shared" si="22"/>
        <v>16.84748824</v>
      </c>
      <c r="AL80" s="25">
        <f>VLOOKUP(A80, Standings!$B:$E, 4, FALSE)</f>
        <v>0.5</v>
      </c>
      <c r="AM80" s="25">
        <f t="shared" si="23"/>
        <v>-0.25</v>
      </c>
    </row>
    <row r="81">
      <c r="A81" s="2" t="s">
        <v>45</v>
      </c>
      <c r="B81" s="2" t="str">
        <f>A82</f>
        <v>Loyola</v>
      </c>
      <c r="C81" s="2">
        <v>68.0</v>
      </c>
      <c r="D81" s="2">
        <v>70.0</v>
      </c>
      <c r="E81" s="2">
        <v>25.0</v>
      </c>
      <c r="F81" s="2">
        <v>56.0</v>
      </c>
      <c r="G81" s="2">
        <v>8.0</v>
      </c>
      <c r="H81" s="2">
        <v>20.0</v>
      </c>
      <c r="I81" s="2">
        <v>10.0</v>
      </c>
      <c r="J81" s="2">
        <v>12.0</v>
      </c>
      <c r="K81" s="2">
        <v>29.0</v>
      </c>
      <c r="L81" s="2">
        <v>2.0</v>
      </c>
      <c r="M81" s="2">
        <v>2.0</v>
      </c>
      <c r="N81" s="2">
        <v>13.0</v>
      </c>
      <c r="O81" s="5">
        <f>N82</f>
        <v>12</v>
      </c>
      <c r="P81" s="7">
        <f>VLOOKUP(B81, Standings!B:E, 4, FALSE)</f>
        <v>0.6666666667</v>
      </c>
      <c r="Q81" s="5">
        <f t="shared" si="10"/>
        <v>-2</v>
      </c>
      <c r="R81" s="5">
        <f t="shared" ref="R81:S81" si="100">E81-G81</f>
        <v>17</v>
      </c>
      <c r="S81" s="5">
        <f t="shared" si="100"/>
        <v>36</v>
      </c>
      <c r="T81" s="8">
        <f t="shared" si="12"/>
        <v>0.4722222222</v>
      </c>
      <c r="U81" s="8">
        <f t="shared" si="13"/>
        <v>0.4</v>
      </c>
      <c r="V81" s="8">
        <f t="shared" si="14"/>
        <v>0.8333333333</v>
      </c>
      <c r="W81" s="24">
        <f t="shared" si="15"/>
        <v>7.975</v>
      </c>
      <c r="X81" s="24">
        <f t="shared" si="16"/>
        <v>21.025</v>
      </c>
      <c r="Y81" s="5">
        <f t="shared" si="17"/>
        <v>10</v>
      </c>
      <c r="Z81" s="8">
        <f t="shared" si="18"/>
        <v>-0.9914879178</v>
      </c>
      <c r="AA81" s="8">
        <f t="shared" si="19"/>
        <v>-1.175432872</v>
      </c>
      <c r="AB81" s="8">
        <f t="shared" si="20"/>
        <v>-2.125935846</v>
      </c>
      <c r="AC81" s="25">
        <f t="shared" si="6"/>
        <v>0.8530059864</v>
      </c>
      <c r="AD81" s="25">
        <f>(R82*0.108853716)/(S82*-0.049850344)</f>
        <v>-1.117195879</v>
      </c>
      <c r="AE81" s="25">
        <f>(G82*0.086969074)/(H82*-0.034462491)</f>
        <v>-0.7422312976</v>
      </c>
      <c r="AF81" s="25">
        <f>(I82*0.050073794)/(J82*-0.030543046)</f>
        <v>-1.387226846</v>
      </c>
      <c r="AG81" s="25">
        <f t="shared" si="21"/>
        <v>0.8053458138</v>
      </c>
      <c r="AH81" s="25">
        <f t="shared" si="7"/>
        <v>76.77053877</v>
      </c>
      <c r="AI81" s="25">
        <f t="shared" si="8"/>
        <v>72.48112324</v>
      </c>
      <c r="AJ81" s="25">
        <f t="shared" si="9"/>
        <v>4.289415535</v>
      </c>
      <c r="AK81" s="25">
        <f t="shared" si="22"/>
        <v>6.434123302</v>
      </c>
      <c r="AL81" s="25">
        <f>VLOOKUP(A81, Standings!$B:$E, 4, FALSE)</f>
        <v>0.4166666667</v>
      </c>
      <c r="AM81" s="25">
        <f t="shared" si="23"/>
        <v>0.25</v>
      </c>
    </row>
    <row r="82">
      <c r="A82" s="2" t="s">
        <v>437</v>
      </c>
      <c r="B82" s="2" t="str">
        <f>A81</f>
        <v>Dayton</v>
      </c>
      <c r="C82" s="2">
        <v>70.0</v>
      </c>
      <c r="D82" s="2">
        <v>68.0</v>
      </c>
      <c r="E82" s="2">
        <v>27.0</v>
      </c>
      <c r="F82" s="2">
        <v>60.0</v>
      </c>
      <c r="G82" s="2">
        <v>5.0</v>
      </c>
      <c r="H82" s="2">
        <v>17.0</v>
      </c>
      <c r="I82" s="2">
        <v>11.0</v>
      </c>
      <c r="J82" s="2">
        <v>13.0</v>
      </c>
      <c r="K82" s="2">
        <v>36.0</v>
      </c>
      <c r="L82" s="2">
        <v>2.0</v>
      </c>
      <c r="M82" s="2">
        <v>7.0</v>
      </c>
      <c r="N82" s="2">
        <v>12.0</v>
      </c>
      <c r="O82" s="5">
        <f>N81</f>
        <v>13</v>
      </c>
      <c r="P82" s="7">
        <f>VLOOKUP(B82, Standings!B:E, 4, FALSE)</f>
        <v>0.4166666667</v>
      </c>
      <c r="Q82" s="5">
        <f t="shared" si="10"/>
        <v>2</v>
      </c>
      <c r="R82" s="5">
        <f t="shared" ref="R82:S82" si="101">E82-G82</f>
        <v>22</v>
      </c>
      <c r="S82" s="5">
        <f t="shared" si="101"/>
        <v>43</v>
      </c>
      <c r="T82" s="8">
        <f t="shared" si="12"/>
        <v>0.511627907</v>
      </c>
      <c r="U82" s="8">
        <f t="shared" si="13"/>
        <v>0.2941176471</v>
      </c>
      <c r="V82" s="8">
        <f t="shared" si="14"/>
        <v>0.8461538462</v>
      </c>
      <c r="W82" s="24">
        <f t="shared" si="15"/>
        <v>9.9</v>
      </c>
      <c r="X82" s="24">
        <f t="shared" si="16"/>
        <v>26.1</v>
      </c>
      <c r="Y82" s="5">
        <f t="shared" si="17"/>
        <v>6</v>
      </c>
      <c r="Z82" s="8">
        <f t="shared" si="18"/>
        <v>-1.07422494</v>
      </c>
      <c r="AA82" s="8">
        <f t="shared" si="19"/>
        <v>-0.8642888762</v>
      </c>
      <c r="AB82" s="8">
        <f t="shared" si="20"/>
        <v>-2.158642551</v>
      </c>
      <c r="AC82" s="25">
        <f t="shared" si="6"/>
        <v>0.8056877147</v>
      </c>
      <c r="AD82" s="25">
        <f>(R81*0.108853716)/(S81*-0.049850344)</f>
        <v>-1.031149227</v>
      </c>
      <c r="AE82" s="25">
        <f>(G81*0.086969074)/(H81*-0.034462491)</f>
        <v>-1.009434565</v>
      </c>
      <c r="AF82" s="25">
        <f>(I81*0.050073794)/(J81*-0.030543046)</f>
        <v>-1.366208258</v>
      </c>
      <c r="AG82" s="25">
        <f t="shared" si="21"/>
        <v>0.848738736</v>
      </c>
      <c r="AH82" s="25">
        <f t="shared" si="7"/>
        <v>72.51189432</v>
      </c>
      <c r="AI82" s="25">
        <f t="shared" si="8"/>
        <v>76.38648624</v>
      </c>
      <c r="AJ82" s="25">
        <f t="shared" si="9"/>
        <v>-3.874591914</v>
      </c>
      <c r="AK82" s="25">
        <f t="shared" si="22"/>
        <v>-4.520357233</v>
      </c>
      <c r="AL82" s="25">
        <f>VLOOKUP(A82, Standings!$B:$E, 4, FALSE)</f>
        <v>0.6666666667</v>
      </c>
      <c r="AM82" s="25">
        <f t="shared" si="23"/>
        <v>-0.25</v>
      </c>
    </row>
    <row r="83">
      <c r="A83" s="2" t="s">
        <v>26</v>
      </c>
      <c r="B83" s="2" t="str">
        <f>A84</f>
        <v>Wright St.</v>
      </c>
      <c r="C83" s="2">
        <v>84.0</v>
      </c>
      <c r="D83" s="2">
        <v>100.0</v>
      </c>
      <c r="E83" s="2">
        <v>33.0</v>
      </c>
      <c r="F83" s="2">
        <v>70.0</v>
      </c>
      <c r="G83" s="2">
        <v>7.0</v>
      </c>
      <c r="H83" s="2">
        <v>21.0</v>
      </c>
      <c r="I83" s="2">
        <v>11.0</v>
      </c>
      <c r="J83" s="2">
        <v>20.0</v>
      </c>
      <c r="K83" s="2">
        <v>36.0</v>
      </c>
      <c r="L83" s="2">
        <v>4.0</v>
      </c>
      <c r="M83" s="2">
        <v>6.0</v>
      </c>
      <c r="N83" s="2">
        <v>11.0</v>
      </c>
      <c r="O83" s="5">
        <f>N84</f>
        <v>12</v>
      </c>
      <c r="P83" s="7">
        <f>VLOOKUP(B83, Standings!B:E, 4, FALSE)</f>
        <v>0.4166666667</v>
      </c>
      <c r="Q83" s="5">
        <f t="shared" si="10"/>
        <v>-16</v>
      </c>
      <c r="R83" s="5">
        <f t="shared" ref="R83:S83" si="102">E83-G83</f>
        <v>26</v>
      </c>
      <c r="S83" s="5">
        <f t="shared" si="102"/>
        <v>49</v>
      </c>
      <c r="T83" s="8">
        <f t="shared" si="12"/>
        <v>0.5306122449</v>
      </c>
      <c r="U83" s="8">
        <f t="shared" si="13"/>
        <v>0.3333333333</v>
      </c>
      <c r="V83" s="8">
        <f t="shared" si="14"/>
        <v>0.55</v>
      </c>
      <c r="W83" s="24">
        <f t="shared" si="15"/>
        <v>9.9</v>
      </c>
      <c r="X83" s="24">
        <f t="shared" si="16"/>
        <v>26.1</v>
      </c>
      <c r="Y83" s="5">
        <f t="shared" si="17"/>
        <v>6</v>
      </c>
      <c r="Z83" s="8">
        <f t="shared" si="18"/>
        <v>-1.114084863</v>
      </c>
      <c r="AA83" s="8">
        <f t="shared" si="19"/>
        <v>-0.979527393</v>
      </c>
      <c r="AB83" s="8">
        <f t="shared" si="20"/>
        <v>-1.403117658</v>
      </c>
      <c r="AC83" s="25">
        <f t="shared" si="6"/>
        <v>0.756226846</v>
      </c>
      <c r="AD83" s="25">
        <f>(R84*0.108853716)/(S84*-0.049850344)</f>
        <v>-1.091805064</v>
      </c>
      <c r="AE83" s="25">
        <f>(G84*0.086969074)/(H84*-0.034462491)</f>
        <v>-1.16473219</v>
      </c>
      <c r="AF83" s="25">
        <f>(I84*0.050073794)/(J84*-0.030543046)</f>
        <v>-1.202263267</v>
      </c>
      <c r="AG83" s="25">
        <f t="shared" si="21"/>
        <v>0.9026310307</v>
      </c>
      <c r="AH83" s="25">
        <f t="shared" si="7"/>
        <v>68.06041614</v>
      </c>
      <c r="AI83" s="25">
        <f t="shared" si="8"/>
        <v>81.23679276</v>
      </c>
      <c r="AJ83" s="25">
        <f t="shared" si="9"/>
        <v>-13.17637663</v>
      </c>
      <c r="AK83" s="25">
        <f t="shared" si="22"/>
        <v>-15.3724394</v>
      </c>
      <c r="AL83" s="25">
        <f>VLOOKUP(A83, Standings!$B:$E, 4, FALSE)</f>
        <v>0.5</v>
      </c>
      <c r="AM83" s="25">
        <f t="shared" si="23"/>
        <v>-0.08333333333</v>
      </c>
    </row>
    <row r="84">
      <c r="A84" s="2" t="s">
        <v>438</v>
      </c>
      <c r="B84" s="2" t="str">
        <f>A83</f>
        <v>Colgate</v>
      </c>
      <c r="C84" s="2">
        <v>100.0</v>
      </c>
      <c r="D84" s="2">
        <v>84.0</v>
      </c>
      <c r="E84" s="2">
        <v>33.0</v>
      </c>
      <c r="F84" s="2">
        <v>68.0</v>
      </c>
      <c r="G84" s="2">
        <v>12.0</v>
      </c>
      <c r="H84" s="2">
        <v>26.0</v>
      </c>
      <c r="I84" s="2">
        <v>22.0</v>
      </c>
      <c r="J84" s="2">
        <v>30.0</v>
      </c>
      <c r="K84" s="2">
        <v>42.0</v>
      </c>
      <c r="L84" s="2">
        <v>4.0</v>
      </c>
      <c r="M84" s="2">
        <v>4.0</v>
      </c>
      <c r="N84" s="2">
        <v>12.0</v>
      </c>
      <c r="O84" s="5">
        <f>N83</f>
        <v>11</v>
      </c>
      <c r="P84" s="7">
        <f>VLOOKUP(B84, Standings!B:E, 4, FALSE)</f>
        <v>0.5</v>
      </c>
      <c r="Q84" s="5">
        <f t="shared" si="10"/>
        <v>16</v>
      </c>
      <c r="R84" s="5">
        <f t="shared" ref="R84:S84" si="103">E84-G84</f>
        <v>21</v>
      </c>
      <c r="S84" s="5">
        <f t="shared" si="103"/>
        <v>42</v>
      </c>
      <c r="T84" s="8">
        <f t="shared" si="12"/>
        <v>0.5</v>
      </c>
      <c r="U84" s="8">
        <f t="shared" si="13"/>
        <v>0.4615384615</v>
      </c>
      <c r="V84" s="8">
        <f t="shared" si="14"/>
        <v>0.7333333333</v>
      </c>
      <c r="W84" s="24">
        <f t="shared" si="15"/>
        <v>11.55</v>
      </c>
      <c r="X84" s="24">
        <f t="shared" si="16"/>
        <v>30.45</v>
      </c>
      <c r="Y84" s="5">
        <f t="shared" si="17"/>
        <v>7</v>
      </c>
      <c r="Z84" s="8">
        <f t="shared" si="18"/>
        <v>-1.049810736</v>
      </c>
      <c r="AA84" s="8">
        <f t="shared" si="19"/>
        <v>-1.356268698</v>
      </c>
      <c r="AB84" s="8">
        <f t="shared" si="20"/>
        <v>-1.870823545</v>
      </c>
      <c r="AC84" s="25">
        <f t="shared" si="6"/>
        <v>0.8940100845</v>
      </c>
      <c r="AD84" s="25">
        <f>(R83*0.108853716)/(S83*-0.049850344)</f>
        <v>-1.158650272</v>
      </c>
      <c r="AE84" s="25">
        <f>(G83*0.086969074)/(H83*-0.034462491)</f>
        <v>-0.8411954706</v>
      </c>
      <c r="AF84" s="25">
        <f>(I83*0.050073794)/(J83*-0.030543046)</f>
        <v>-0.9016974502</v>
      </c>
      <c r="AG84" s="25">
        <f t="shared" si="21"/>
        <v>0.7925406955</v>
      </c>
      <c r="AH84" s="25">
        <f t="shared" si="7"/>
        <v>80.46090761</v>
      </c>
      <c r="AI84" s="25">
        <f t="shared" si="8"/>
        <v>71.32866259</v>
      </c>
      <c r="AJ84" s="25">
        <f t="shared" si="9"/>
        <v>9.132245014</v>
      </c>
      <c r="AK84" s="25">
        <f t="shared" si="22"/>
        <v>9.132245014</v>
      </c>
      <c r="AL84" s="25">
        <f>VLOOKUP(A84, Standings!$B:$E, 4, FALSE)</f>
        <v>0.4166666667</v>
      </c>
      <c r="AM84" s="25">
        <f t="shared" si="23"/>
        <v>0.08333333333</v>
      </c>
    </row>
    <row r="85">
      <c r="A85" s="2" t="s">
        <v>49</v>
      </c>
      <c r="B85" s="2" t="str">
        <f>A86</f>
        <v>Michigan</v>
      </c>
      <c r="C85" s="2">
        <v>97.0</v>
      </c>
      <c r="D85" s="2">
        <v>98.0</v>
      </c>
      <c r="E85" s="2">
        <v>32.0</v>
      </c>
      <c r="F85" s="2">
        <v>66.0</v>
      </c>
      <c r="G85" s="2">
        <v>15.0</v>
      </c>
      <c r="H85" s="2">
        <v>24.0</v>
      </c>
      <c r="I85" s="2">
        <v>18.0</v>
      </c>
      <c r="J85" s="2">
        <v>19.0</v>
      </c>
      <c r="K85" s="2">
        <v>31.0</v>
      </c>
      <c r="L85" s="2">
        <v>4.0</v>
      </c>
      <c r="M85" s="2">
        <v>5.0</v>
      </c>
      <c r="N85" s="2">
        <v>10.0</v>
      </c>
      <c r="O85" s="5">
        <f>N86</f>
        <v>11</v>
      </c>
      <c r="P85" s="7">
        <f>VLOOKUP(B85, Standings!B:E, 4, FALSE)</f>
        <v>0.8333333333</v>
      </c>
      <c r="Q85" s="5">
        <f t="shared" si="10"/>
        <v>-1</v>
      </c>
      <c r="R85" s="5">
        <f t="shared" ref="R85:S85" si="104">E85-G85</f>
        <v>17</v>
      </c>
      <c r="S85" s="5">
        <f t="shared" si="104"/>
        <v>42</v>
      </c>
      <c r="T85" s="8">
        <f t="shared" si="12"/>
        <v>0.4047619048</v>
      </c>
      <c r="U85" s="8">
        <f t="shared" si="13"/>
        <v>0.625</v>
      </c>
      <c r="V85" s="8">
        <f t="shared" si="14"/>
        <v>0.9473684211</v>
      </c>
      <c r="W85" s="24">
        <f t="shared" si="15"/>
        <v>8.525</v>
      </c>
      <c r="X85" s="24">
        <f t="shared" si="16"/>
        <v>22.475</v>
      </c>
      <c r="Y85" s="5">
        <f t="shared" si="17"/>
        <v>6</v>
      </c>
      <c r="Z85" s="8">
        <f t="shared" si="18"/>
        <v>-0.8498467867</v>
      </c>
      <c r="AA85" s="8">
        <f t="shared" si="19"/>
        <v>-1.836613862</v>
      </c>
      <c r="AB85" s="8">
        <f t="shared" si="20"/>
        <v>-2.416853383</v>
      </c>
      <c r="AC85" s="25">
        <f t="shared" si="6"/>
        <v>1.014393625</v>
      </c>
      <c r="AD85" s="25">
        <f>(R86*0.108853716)/(S86*-0.049850344)</f>
        <v>-1.281684205</v>
      </c>
      <c r="AE85" s="25">
        <f>(G86*0.086969074)/(H86*-0.034462491)</f>
        <v>-1.514151847</v>
      </c>
      <c r="AF85" s="25">
        <f>(I86*0.050073794)/(J86*-0.030543046)</f>
        <v>-0.8197249547</v>
      </c>
      <c r="AG85" s="25">
        <f t="shared" si="21"/>
        <v>1.044278528</v>
      </c>
      <c r="AH85" s="25">
        <f t="shared" si="7"/>
        <v>91.29542628</v>
      </c>
      <c r="AI85" s="25">
        <f t="shared" si="8"/>
        <v>93.9850675</v>
      </c>
      <c r="AJ85" s="25">
        <f t="shared" si="9"/>
        <v>-2.689641214</v>
      </c>
      <c r="AK85" s="25">
        <f t="shared" si="22"/>
        <v>-0.8965470713</v>
      </c>
      <c r="AL85" s="25">
        <f>VLOOKUP(A85, Standings!$B:$E, 4, FALSE)</f>
        <v>0.25</v>
      </c>
      <c r="AM85" s="25">
        <f t="shared" si="23"/>
        <v>0.5833333333</v>
      </c>
    </row>
    <row r="86">
      <c r="A86" s="2" t="s">
        <v>34</v>
      </c>
      <c r="B86" s="2" t="str">
        <f>A85</f>
        <v>Oral Roberts</v>
      </c>
      <c r="C86" s="2">
        <v>98.0</v>
      </c>
      <c r="D86" s="2">
        <v>97.0</v>
      </c>
      <c r="E86" s="2">
        <v>39.0</v>
      </c>
      <c r="F86" s="2">
        <v>66.0</v>
      </c>
      <c r="G86" s="2">
        <v>12.0</v>
      </c>
      <c r="H86" s="2">
        <v>20.0</v>
      </c>
      <c r="I86" s="2">
        <v>8.0</v>
      </c>
      <c r="J86" s="2">
        <v>16.0</v>
      </c>
      <c r="K86" s="2">
        <v>37.0</v>
      </c>
      <c r="L86" s="2">
        <v>4.0</v>
      </c>
      <c r="M86" s="2">
        <v>5.0</v>
      </c>
      <c r="N86" s="2">
        <v>11.0</v>
      </c>
      <c r="O86" s="5">
        <f>N85</f>
        <v>10</v>
      </c>
      <c r="P86" s="7">
        <f>VLOOKUP(B86, Standings!B:E, 4, FALSE)</f>
        <v>0.25</v>
      </c>
      <c r="Q86" s="5">
        <f t="shared" si="10"/>
        <v>1</v>
      </c>
      <c r="R86" s="5">
        <f t="shared" ref="R86:S86" si="105">E86-G86</f>
        <v>27</v>
      </c>
      <c r="S86" s="5">
        <f t="shared" si="105"/>
        <v>46</v>
      </c>
      <c r="T86" s="8">
        <f t="shared" si="12"/>
        <v>0.5869565217</v>
      </c>
      <c r="U86" s="8">
        <f t="shared" si="13"/>
        <v>0.6</v>
      </c>
      <c r="V86" s="8">
        <f t="shared" si="14"/>
        <v>0.5</v>
      </c>
      <c r="W86" s="24">
        <f t="shared" si="15"/>
        <v>10.175</v>
      </c>
      <c r="X86" s="24">
        <f t="shared" si="16"/>
        <v>26.825</v>
      </c>
      <c r="Y86" s="5">
        <f t="shared" si="17"/>
        <v>5</v>
      </c>
      <c r="Z86" s="8">
        <f t="shared" si="18"/>
        <v>-1.232386517</v>
      </c>
      <c r="AA86" s="8">
        <f t="shared" si="19"/>
        <v>-1.763149307</v>
      </c>
      <c r="AB86" s="8">
        <f t="shared" si="20"/>
        <v>-1.275561508</v>
      </c>
      <c r="AC86" s="25">
        <f t="shared" si="6"/>
        <v>1.004188264</v>
      </c>
      <c r="AD86" s="25">
        <f>(R85*0.108853716)/(S85*-0.049850344)</f>
        <v>-0.8838421943</v>
      </c>
      <c r="AE86" s="25">
        <f>(G85*0.086969074)/(H85*-0.034462491)</f>
        <v>-1.577241507</v>
      </c>
      <c r="AF86" s="25">
        <f>(I85*0.050073794)/(J85*-0.030543046)</f>
        <v>-1.553163072</v>
      </c>
      <c r="AG86" s="25">
        <f t="shared" si="21"/>
        <v>0.9867427531</v>
      </c>
      <c r="AH86" s="25">
        <f t="shared" si="7"/>
        <v>90.37694372</v>
      </c>
      <c r="AI86" s="25">
        <f t="shared" si="8"/>
        <v>88.80684778</v>
      </c>
      <c r="AJ86" s="25">
        <f t="shared" si="9"/>
        <v>1.570095936</v>
      </c>
      <c r="AK86" s="25">
        <f t="shared" si="22"/>
        <v>1.046730624</v>
      </c>
      <c r="AL86" s="25">
        <f>VLOOKUP(A86, Standings!$B:$E, 4, FALSE)</f>
        <v>0.8333333333</v>
      </c>
      <c r="AM86" s="25">
        <f t="shared" si="23"/>
        <v>-0.5833333333</v>
      </c>
    </row>
    <row r="87">
      <c r="A87" s="2" t="s">
        <v>441</v>
      </c>
      <c r="B87" s="2" t="str">
        <f>A88</f>
        <v>BYU</v>
      </c>
      <c r="C87" s="2">
        <v>95.0</v>
      </c>
      <c r="D87" s="2">
        <v>73.0</v>
      </c>
      <c r="E87" s="2">
        <v>35.0</v>
      </c>
      <c r="F87" s="2">
        <v>65.0</v>
      </c>
      <c r="G87" s="2">
        <v>11.0</v>
      </c>
      <c r="H87" s="2">
        <v>16.0</v>
      </c>
      <c r="I87" s="2">
        <v>14.0</v>
      </c>
      <c r="J87" s="2">
        <v>15.0</v>
      </c>
      <c r="K87" s="2">
        <v>35.0</v>
      </c>
      <c r="L87" s="2">
        <v>5.0</v>
      </c>
      <c r="M87" s="2">
        <v>8.0</v>
      </c>
      <c r="N87" s="2">
        <v>12.0</v>
      </c>
      <c r="O87" s="5">
        <f>N88</f>
        <v>16</v>
      </c>
      <c r="P87" s="7">
        <f>VLOOKUP(B87, Standings!B:E, 4, FALSE)</f>
        <v>0.5</v>
      </c>
      <c r="Q87" s="5">
        <f t="shared" si="10"/>
        <v>22</v>
      </c>
      <c r="R87" s="5">
        <f t="shared" ref="R87:S87" si="106">E87-G87</f>
        <v>24</v>
      </c>
      <c r="S87" s="5">
        <f t="shared" si="106"/>
        <v>49</v>
      </c>
      <c r="T87" s="8">
        <f t="shared" si="12"/>
        <v>0.4897959184</v>
      </c>
      <c r="U87" s="8">
        <f t="shared" si="13"/>
        <v>0.6875</v>
      </c>
      <c r="V87" s="8">
        <f t="shared" si="14"/>
        <v>0.9333333333</v>
      </c>
      <c r="W87" s="24">
        <f t="shared" si="15"/>
        <v>9.625</v>
      </c>
      <c r="X87" s="24">
        <f t="shared" si="16"/>
        <v>25.375</v>
      </c>
      <c r="Y87" s="5">
        <f t="shared" si="17"/>
        <v>8</v>
      </c>
      <c r="Z87" s="8">
        <f t="shared" si="18"/>
        <v>-1.028386028</v>
      </c>
      <c r="AA87" s="8">
        <f t="shared" si="19"/>
        <v>-2.020275248</v>
      </c>
      <c r="AB87" s="8">
        <f t="shared" si="20"/>
        <v>-2.381048148</v>
      </c>
      <c r="AC87" s="25">
        <f t="shared" si="6"/>
        <v>1.133832527</v>
      </c>
      <c r="AD87" s="25">
        <f>(R88*0.108853716)/(S88*-0.049850344)</f>
        <v>-1.180329798</v>
      </c>
      <c r="AE87" s="25">
        <f>(G88*0.086969074)/(H88*-0.034462491)</f>
        <v>-0.6882508395</v>
      </c>
      <c r="AF87" s="25">
        <f>(I88*0.050073794)/(J88*-0.030543046)</f>
        <v>-1.117806756</v>
      </c>
      <c r="AG87" s="25">
        <f t="shared" si="21"/>
        <v>0.7805157257</v>
      </c>
      <c r="AH87" s="25">
        <f t="shared" si="7"/>
        <v>102.0449274</v>
      </c>
      <c r="AI87" s="25">
        <f t="shared" si="8"/>
        <v>70.24641531</v>
      </c>
      <c r="AJ87" s="25">
        <f t="shared" si="9"/>
        <v>31.79851209</v>
      </c>
      <c r="AK87" s="25">
        <f t="shared" si="22"/>
        <v>31.79851209</v>
      </c>
      <c r="AL87" s="25">
        <f>VLOOKUP(A87, Standings!$B:$E, 4, FALSE)</f>
        <v>0.5</v>
      </c>
      <c r="AM87" s="25">
        <f t="shared" si="23"/>
        <v>0</v>
      </c>
    </row>
    <row r="88">
      <c r="A88" s="2" t="s">
        <v>440</v>
      </c>
      <c r="B88" s="2" t="str">
        <f>A87</f>
        <v>Florida St.</v>
      </c>
      <c r="C88" s="2">
        <v>73.0</v>
      </c>
      <c r="D88" s="2">
        <v>95.0</v>
      </c>
      <c r="E88" s="2">
        <v>26.0</v>
      </c>
      <c r="F88" s="2">
        <v>59.0</v>
      </c>
      <c r="G88" s="2">
        <v>6.0</v>
      </c>
      <c r="H88" s="2">
        <v>22.0</v>
      </c>
      <c r="I88" s="2">
        <v>15.0</v>
      </c>
      <c r="J88" s="2">
        <v>22.0</v>
      </c>
      <c r="K88" s="2">
        <v>31.0</v>
      </c>
      <c r="L88" s="2">
        <v>4.0</v>
      </c>
      <c r="M88" s="2">
        <v>5.0</v>
      </c>
      <c r="N88" s="2">
        <v>16.0</v>
      </c>
      <c r="O88" s="5">
        <f>N87</f>
        <v>12</v>
      </c>
      <c r="P88" s="7">
        <f>VLOOKUP(B88, Standings!B:E, 4, FALSE)</f>
        <v>0.5</v>
      </c>
      <c r="Q88" s="5">
        <f t="shared" si="10"/>
        <v>-22</v>
      </c>
      <c r="R88" s="5">
        <f t="shared" ref="R88:S88" si="107">E88-G88</f>
        <v>20</v>
      </c>
      <c r="S88" s="5">
        <f t="shared" si="107"/>
        <v>37</v>
      </c>
      <c r="T88" s="8">
        <f t="shared" si="12"/>
        <v>0.5405405405</v>
      </c>
      <c r="U88" s="8">
        <f t="shared" si="13"/>
        <v>0.2727272727</v>
      </c>
      <c r="V88" s="8">
        <f t="shared" si="14"/>
        <v>0.6818181818</v>
      </c>
      <c r="W88" s="24">
        <f t="shared" si="15"/>
        <v>8.525</v>
      </c>
      <c r="X88" s="24">
        <f t="shared" si="16"/>
        <v>22.475</v>
      </c>
      <c r="Y88" s="5">
        <f t="shared" si="17"/>
        <v>7</v>
      </c>
      <c r="Z88" s="8">
        <f t="shared" si="18"/>
        <v>-1.134930526</v>
      </c>
      <c r="AA88" s="8">
        <f t="shared" si="19"/>
        <v>-0.8014315034</v>
      </c>
      <c r="AB88" s="8">
        <f t="shared" si="20"/>
        <v>-1.739402056</v>
      </c>
      <c r="AC88" s="25">
        <f t="shared" si="6"/>
        <v>0.7591340918</v>
      </c>
      <c r="AD88" s="25">
        <f>(R87*0.108853716)/(S87*-0.049850344)</f>
        <v>-1.069523328</v>
      </c>
      <c r="AE88" s="25">
        <f>(G87*0.086969074)/(H87*-0.034462491)</f>
        <v>-1.734965658</v>
      </c>
      <c r="AF88" s="25">
        <f>(I87*0.050073794)/(J87*-0.030543046)</f>
        <v>-1.530153249</v>
      </c>
      <c r="AG88" s="25">
        <f t="shared" si="21"/>
        <v>1.113159427</v>
      </c>
      <c r="AH88" s="25">
        <f t="shared" si="7"/>
        <v>68.32206826</v>
      </c>
      <c r="AI88" s="25">
        <f t="shared" si="8"/>
        <v>100.1843484</v>
      </c>
      <c r="AJ88" s="25">
        <f t="shared" si="9"/>
        <v>-31.86228018</v>
      </c>
      <c r="AK88" s="25">
        <f t="shared" si="22"/>
        <v>-31.86228018</v>
      </c>
      <c r="AL88" s="25">
        <f>VLOOKUP(A88, Standings!$B:$E, 4, FALSE)</f>
        <v>0.5</v>
      </c>
      <c r="AM88" s="25">
        <f t="shared" si="23"/>
        <v>0</v>
      </c>
    </row>
    <row r="89">
      <c r="A89" s="2" t="s">
        <v>442</v>
      </c>
      <c r="B89" s="2" t="str">
        <f>A90</f>
        <v>Abilene Christian</v>
      </c>
      <c r="C89" s="2">
        <v>87.0</v>
      </c>
      <c r="D89" s="2">
        <v>80.0</v>
      </c>
      <c r="E89" s="2">
        <v>28.0</v>
      </c>
      <c r="F89" s="2">
        <v>64.0</v>
      </c>
      <c r="G89" s="2">
        <v>7.0</v>
      </c>
      <c r="H89" s="2">
        <v>19.0</v>
      </c>
      <c r="I89" s="2">
        <v>24.0</v>
      </c>
      <c r="J89" s="2">
        <v>29.0</v>
      </c>
      <c r="K89" s="2">
        <v>39.0</v>
      </c>
      <c r="L89" s="2">
        <v>6.0</v>
      </c>
      <c r="M89" s="2">
        <v>15.0</v>
      </c>
      <c r="N89" s="2">
        <v>16.0</v>
      </c>
      <c r="O89" s="5">
        <f>N90</f>
        <v>20</v>
      </c>
      <c r="P89" s="7">
        <f>VLOOKUP(B89, Standings!B:E, 4, FALSE)</f>
        <v>0.25</v>
      </c>
      <c r="Q89" s="5">
        <f t="shared" si="10"/>
        <v>7</v>
      </c>
      <c r="R89" s="5">
        <f t="shared" ref="R89:S89" si="108">E89-G89</f>
        <v>21</v>
      </c>
      <c r="S89" s="5">
        <f t="shared" si="108"/>
        <v>45</v>
      </c>
      <c r="T89" s="8">
        <f t="shared" si="12"/>
        <v>0.4666666667</v>
      </c>
      <c r="U89" s="8">
        <f t="shared" si="13"/>
        <v>0.3684210526</v>
      </c>
      <c r="V89" s="8">
        <f t="shared" si="14"/>
        <v>0.8275862069</v>
      </c>
      <c r="W89" s="24">
        <f t="shared" si="15"/>
        <v>10.725</v>
      </c>
      <c r="X89" s="24">
        <f t="shared" si="16"/>
        <v>28.275</v>
      </c>
      <c r="Y89" s="5">
        <f t="shared" si="17"/>
        <v>5</v>
      </c>
      <c r="Z89" s="8">
        <f t="shared" si="18"/>
        <v>-0.979823354</v>
      </c>
      <c r="AA89" s="8">
        <f t="shared" si="19"/>
        <v>-1.08263554</v>
      </c>
      <c r="AB89" s="8">
        <f t="shared" si="20"/>
        <v>-2.11127422</v>
      </c>
      <c r="AC89" s="25">
        <f t="shared" si="6"/>
        <v>0.820896997</v>
      </c>
      <c r="AD89" s="25">
        <f>(R90*0.108853716)/(S90*-0.049850344)</f>
        <v>-0.9768782148</v>
      </c>
      <c r="AE89" s="25">
        <f>(G90*0.086969074)/(H90*-0.034462491)</f>
        <v>-0.8777691867</v>
      </c>
      <c r="AF89" s="25">
        <f>(I90*0.050073794)/(J90*-0.030543046)</f>
        <v>-1.288139215</v>
      </c>
      <c r="AG89" s="25">
        <f t="shared" si="21"/>
        <v>0.7718670169</v>
      </c>
      <c r="AH89" s="25">
        <f t="shared" si="7"/>
        <v>73.88072973</v>
      </c>
      <c r="AI89" s="25">
        <f t="shared" si="8"/>
        <v>69.46803152</v>
      </c>
      <c r="AJ89" s="25">
        <f t="shared" si="9"/>
        <v>4.41269821</v>
      </c>
      <c r="AK89" s="25">
        <f t="shared" si="22"/>
        <v>2.941798807</v>
      </c>
      <c r="AL89" s="25">
        <f>VLOOKUP(A89, Standings!$B:$E, 4, FALSE)</f>
        <v>0.6666666667</v>
      </c>
      <c r="AM89" s="25">
        <f t="shared" si="23"/>
        <v>-0.4166666667</v>
      </c>
    </row>
    <row r="90">
      <c r="A90" s="2" t="s">
        <v>21</v>
      </c>
      <c r="B90" s="2" t="str">
        <f>A89</f>
        <v>VCU</v>
      </c>
      <c r="C90" s="2">
        <v>80.0</v>
      </c>
      <c r="D90" s="2">
        <v>87.0</v>
      </c>
      <c r="E90" s="2">
        <v>25.0</v>
      </c>
      <c r="F90" s="2">
        <v>61.0</v>
      </c>
      <c r="G90" s="2">
        <v>8.0</v>
      </c>
      <c r="H90" s="2">
        <v>23.0</v>
      </c>
      <c r="I90" s="2">
        <v>22.0</v>
      </c>
      <c r="J90" s="2">
        <v>28.0</v>
      </c>
      <c r="K90" s="2">
        <v>38.0</v>
      </c>
      <c r="L90" s="2">
        <v>3.0</v>
      </c>
      <c r="M90" s="2">
        <v>9.0</v>
      </c>
      <c r="N90" s="2">
        <v>20.0</v>
      </c>
      <c r="O90" s="5">
        <f>N89</f>
        <v>16</v>
      </c>
      <c r="P90" s="7">
        <f>VLOOKUP(B90, Standings!B:E, 4, FALSE)</f>
        <v>0.6666666667</v>
      </c>
      <c r="Q90" s="5">
        <f t="shared" si="10"/>
        <v>-7</v>
      </c>
      <c r="R90" s="5">
        <f t="shared" ref="R90:S90" si="109">E90-G90</f>
        <v>17</v>
      </c>
      <c r="S90" s="5">
        <f t="shared" si="109"/>
        <v>38</v>
      </c>
      <c r="T90" s="8">
        <f t="shared" si="12"/>
        <v>0.4473684211</v>
      </c>
      <c r="U90" s="8">
        <f t="shared" si="13"/>
        <v>0.347826087</v>
      </c>
      <c r="V90" s="8">
        <f t="shared" si="14"/>
        <v>0.7857142857</v>
      </c>
      <c r="W90" s="24">
        <f t="shared" si="15"/>
        <v>10.45</v>
      </c>
      <c r="X90" s="24">
        <f t="shared" si="16"/>
        <v>27.55</v>
      </c>
      <c r="Y90" s="5">
        <f t="shared" si="17"/>
        <v>7</v>
      </c>
      <c r="Z90" s="8">
        <f t="shared" si="18"/>
        <v>-0.9393043431</v>
      </c>
      <c r="AA90" s="8">
        <f t="shared" si="19"/>
        <v>-1.022115541</v>
      </c>
      <c r="AB90" s="8">
        <f t="shared" si="20"/>
        <v>-2.004453798</v>
      </c>
      <c r="AC90" s="25">
        <f t="shared" si="6"/>
        <v>0.7737555325</v>
      </c>
      <c r="AD90" s="25">
        <f>(R89*0.108853716)/(S89*-0.049850344)</f>
        <v>-1.019018059</v>
      </c>
      <c r="AE90" s="25">
        <f>(G89*0.086969074)/(H89*-0.034462491)</f>
        <v>-0.9297423622</v>
      </c>
      <c r="AF90" s="25">
        <f>(I89*0.050073794)/(J89*-0.030543046)</f>
        <v>-1.356786132</v>
      </c>
      <c r="AG90" s="25">
        <f t="shared" si="21"/>
        <v>0.8165701668</v>
      </c>
      <c r="AH90" s="25">
        <f t="shared" si="7"/>
        <v>69.63799793</v>
      </c>
      <c r="AI90" s="25">
        <f t="shared" si="8"/>
        <v>73.49131501</v>
      </c>
      <c r="AJ90" s="25">
        <f t="shared" si="9"/>
        <v>-3.853317084</v>
      </c>
      <c r="AK90" s="25">
        <f t="shared" si="22"/>
        <v>-2.568878056</v>
      </c>
      <c r="AL90" s="25">
        <f>VLOOKUP(A90, Standings!$B:$E, 4, FALSE)</f>
        <v>0.25</v>
      </c>
      <c r="AM90" s="25">
        <f t="shared" si="23"/>
        <v>0.4166666667</v>
      </c>
    </row>
    <row r="91">
      <c r="A91" s="2" t="s">
        <v>41</v>
      </c>
      <c r="B91" s="2" t="str">
        <f>A92</f>
        <v>Alabama</v>
      </c>
      <c r="C91" s="2">
        <v>82.0</v>
      </c>
      <c r="D91" s="2">
        <v>94.0</v>
      </c>
      <c r="E91" s="2">
        <v>29.0</v>
      </c>
      <c r="F91" s="2">
        <v>63.0</v>
      </c>
      <c r="G91" s="2">
        <v>11.0</v>
      </c>
      <c r="H91" s="2">
        <v>28.0</v>
      </c>
      <c r="I91" s="2">
        <v>13.0</v>
      </c>
      <c r="J91" s="2">
        <v>19.0</v>
      </c>
      <c r="K91" s="2">
        <v>34.0</v>
      </c>
      <c r="L91" s="2">
        <v>1.0</v>
      </c>
      <c r="M91" s="2">
        <v>9.0</v>
      </c>
      <c r="N91" s="2">
        <v>17.0</v>
      </c>
      <c r="O91" s="5">
        <f>N92</f>
        <v>13</v>
      </c>
      <c r="P91" s="7">
        <f>VLOOKUP(B91, Standings!B:E, 4, FALSE)</f>
        <v>0.5833333333</v>
      </c>
      <c r="Q91" s="5">
        <f t="shared" si="10"/>
        <v>-12</v>
      </c>
      <c r="R91" s="5">
        <f t="shared" ref="R91:S91" si="110">E91-G91</f>
        <v>18</v>
      </c>
      <c r="S91" s="5">
        <f t="shared" si="110"/>
        <v>35</v>
      </c>
      <c r="T91" s="8">
        <f t="shared" si="12"/>
        <v>0.5142857143</v>
      </c>
      <c r="U91" s="8">
        <f t="shared" si="13"/>
        <v>0.3928571429</v>
      </c>
      <c r="V91" s="8">
        <f t="shared" si="14"/>
        <v>0.6842105263</v>
      </c>
      <c r="W91" s="24">
        <f t="shared" si="15"/>
        <v>9.35</v>
      </c>
      <c r="X91" s="24">
        <f t="shared" si="16"/>
        <v>24.65</v>
      </c>
      <c r="Y91" s="5">
        <f t="shared" si="17"/>
        <v>4</v>
      </c>
      <c r="Z91" s="8">
        <f t="shared" si="18"/>
        <v>-1.079805329</v>
      </c>
      <c r="AA91" s="8">
        <f t="shared" si="19"/>
        <v>-1.154442999</v>
      </c>
      <c r="AB91" s="8">
        <f t="shared" si="20"/>
        <v>-1.745505221</v>
      </c>
      <c r="AC91" s="25">
        <f t="shared" si="6"/>
        <v>0.8344844675</v>
      </c>
      <c r="AD91" s="25">
        <f>(R92*0.108853716)/(S92*-0.049850344)</f>
        <v>-1.191060069</v>
      </c>
      <c r="AE91" s="25">
        <f>(G92*0.086969074)/(H92*-0.034462491)</f>
        <v>-1.110378021</v>
      </c>
      <c r="AF91" s="25">
        <f>(I92*0.050073794)/(J92*-0.030543046)</f>
        <v>-0.9687658556</v>
      </c>
      <c r="AG91" s="25">
        <f t="shared" si="21"/>
        <v>0.8979275822</v>
      </c>
      <c r="AH91" s="25">
        <f t="shared" si="7"/>
        <v>75.10360208</v>
      </c>
      <c r="AI91" s="25">
        <f t="shared" si="8"/>
        <v>80.8134824</v>
      </c>
      <c r="AJ91" s="25">
        <f t="shared" si="9"/>
        <v>-5.709880326</v>
      </c>
      <c r="AK91" s="25">
        <f t="shared" si="22"/>
        <v>-4.758233605</v>
      </c>
      <c r="AL91" s="25">
        <f>VLOOKUP(A91, Standings!$B:$E, 4, FALSE)</f>
        <v>0.4166666667</v>
      </c>
      <c r="AM91" s="25">
        <f t="shared" si="23"/>
        <v>0.1666666667</v>
      </c>
    </row>
    <row r="92">
      <c r="A92" s="2" t="s">
        <v>40</v>
      </c>
      <c r="B92" s="2" t="str">
        <f>A91</f>
        <v>Grand Canyon</v>
      </c>
      <c r="C92" s="2">
        <v>94.0</v>
      </c>
      <c r="D92" s="2">
        <v>82.0</v>
      </c>
      <c r="E92" s="2">
        <v>35.0</v>
      </c>
      <c r="F92" s="2">
        <v>69.0</v>
      </c>
      <c r="G92" s="2">
        <v>11.0</v>
      </c>
      <c r="H92" s="2">
        <v>25.0</v>
      </c>
      <c r="I92" s="2">
        <v>13.0</v>
      </c>
      <c r="J92" s="2">
        <v>22.0</v>
      </c>
      <c r="K92" s="2">
        <v>42.0</v>
      </c>
      <c r="L92" s="2">
        <v>7.0</v>
      </c>
      <c r="M92" s="2">
        <v>12.0</v>
      </c>
      <c r="N92" s="2">
        <v>13.0</v>
      </c>
      <c r="O92" s="5">
        <f>N91</f>
        <v>17</v>
      </c>
      <c r="P92" s="7">
        <f>VLOOKUP(B92, Standings!B:E, 4, FALSE)</f>
        <v>0.4166666667</v>
      </c>
      <c r="Q92" s="5">
        <f t="shared" si="10"/>
        <v>12</v>
      </c>
      <c r="R92" s="5">
        <f t="shared" ref="R92:S92" si="111">E92-G92</f>
        <v>24</v>
      </c>
      <c r="S92" s="5">
        <f t="shared" si="111"/>
        <v>44</v>
      </c>
      <c r="T92" s="8">
        <f t="shared" si="12"/>
        <v>0.5454545455</v>
      </c>
      <c r="U92" s="8">
        <f t="shared" si="13"/>
        <v>0.44</v>
      </c>
      <c r="V92" s="8">
        <f t="shared" si="14"/>
        <v>0.5909090909</v>
      </c>
      <c r="W92" s="24">
        <f t="shared" si="15"/>
        <v>11.55</v>
      </c>
      <c r="X92" s="24">
        <f t="shared" si="16"/>
        <v>30.45</v>
      </c>
      <c r="Y92" s="5">
        <f t="shared" si="17"/>
        <v>5</v>
      </c>
      <c r="Z92" s="8">
        <f t="shared" si="18"/>
        <v>-1.145248076</v>
      </c>
      <c r="AA92" s="8">
        <f t="shared" si="19"/>
        <v>-1.292976159</v>
      </c>
      <c r="AB92" s="8">
        <f t="shared" si="20"/>
        <v>-1.507481782</v>
      </c>
      <c r="AC92" s="25">
        <f t="shared" si="6"/>
        <v>0.8689102672</v>
      </c>
      <c r="AD92" s="25">
        <f>(R91*0.108853716)/(S91*-0.049850344)</f>
        <v>-1.122999494</v>
      </c>
      <c r="AE92" s="25">
        <f>(G91*0.086969074)/(H91*-0.034462491)</f>
        <v>-0.9914089474</v>
      </c>
      <c r="AF92" s="25">
        <f>(I91*0.050073794)/(J91*-0.030543046)</f>
        <v>-1.121728885</v>
      </c>
      <c r="AG92" s="25">
        <f t="shared" si="21"/>
        <v>0.8511382529</v>
      </c>
      <c r="AH92" s="25">
        <f t="shared" si="7"/>
        <v>78.20192405</v>
      </c>
      <c r="AI92" s="25">
        <f t="shared" si="8"/>
        <v>76.60244276</v>
      </c>
      <c r="AJ92" s="25">
        <f t="shared" si="9"/>
        <v>1.599481287</v>
      </c>
      <c r="AK92" s="25">
        <f t="shared" si="22"/>
        <v>1.37098396</v>
      </c>
      <c r="AL92" s="25">
        <f>VLOOKUP(A92, Standings!$B:$E, 4, FALSE)</f>
        <v>0.5833333333</v>
      </c>
      <c r="AM92" s="25">
        <f t="shared" si="23"/>
        <v>-0.1666666667</v>
      </c>
    </row>
    <row r="93">
      <c r="A93" s="2" t="s">
        <v>437</v>
      </c>
      <c r="B93" s="2" t="str">
        <f>A94</f>
        <v>North Texas</v>
      </c>
      <c r="C93" s="2">
        <v>70.0</v>
      </c>
      <c r="D93" s="2">
        <v>71.0</v>
      </c>
      <c r="E93" s="2">
        <v>28.0</v>
      </c>
      <c r="F93" s="2">
        <v>59.0</v>
      </c>
      <c r="G93" s="2">
        <v>6.0</v>
      </c>
      <c r="H93" s="2">
        <v>16.0</v>
      </c>
      <c r="I93" s="2">
        <v>8.0</v>
      </c>
      <c r="J93" s="2">
        <v>13.0</v>
      </c>
      <c r="K93" s="2">
        <v>31.0</v>
      </c>
      <c r="L93" s="2">
        <v>2.0</v>
      </c>
      <c r="M93" s="2">
        <v>7.0</v>
      </c>
      <c r="N93" s="2">
        <v>8.0</v>
      </c>
      <c r="O93" s="5">
        <f>N94</f>
        <v>11</v>
      </c>
      <c r="P93" s="7">
        <f>VLOOKUP(B93, Standings!B:E, 4, FALSE)</f>
        <v>0.3333333333</v>
      </c>
      <c r="Q93" s="5">
        <f t="shared" si="10"/>
        <v>-1</v>
      </c>
      <c r="R93" s="5">
        <f t="shared" ref="R93:S93" si="112">E93-G93</f>
        <v>22</v>
      </c>
      <c r="S93" s="5">
        <f t="shared" si="112"/>
        <v>43</v>
      </c>
      <c r="T93" s="8">
        <f t="shared" si="12"/>
        <v>0.511627907</v>
      </c>
      <c r="U93" s="8">
        <f t="shared" si="13"/>
        <v>0.375</v>
      </c>
      <c r="V93" s="8">
        <f t="shared" si="14"/>
        <v>0.6153846154</v>
      </c>
      <c r="W93" s="24">
        <f t="shared" si="15"/>
        <v>8.525</v>
      </c>
      <c r="X93" s="24">
        <f t="shared" si="16"/>
        <v>22.475</v>
      </c>
      <c r="Y93" s="5">
        <f t="shared" si="17"/>
        <v>4</v>
      </c>
      <c r="Z93" s="8">
        <f t="shared" si="18"/>
        <v>-1.07422494</v>
      </c>
      <c r="AA93" s="8">
        <f t="shared" si="19"/>
        <v>-1.101968317</v>
      </c>
      <c r="AB93" s="8">
        <f t="shared" si="20"/>
        <v>-1.569921856</v>
      </c>
      <c r="AC93" s="25">
        <f t="shared" si="6"/>
        <v>0.795021612</v>
      </c>
      <c r="AD93" s="25">
        <f>(R94*0.108853716)/(S94*-0.049850344)</f>
        <v>-1.058720062</v>
      </c>
      <c r="AE93" s="25">
        <f>(G94*0.086969074)/(H94*-0.034462491)</f>
        <v>-0.9613662521</v>
      </c>
      <c r="AF93" s="25">
        <f>(I94*0.050073794)/(J94*-0.030543046)</f>
        <v>-1.366208258</v>
      </c>
      <c r="AG93" s="25">
        <f t="shared" si="21"/>
        <v>0.8460963641</v>
      </c>
      <c r="AH93" s="25">
        <f t="shared" si="7"/>
        <v>71.55194508</v>
      </c>
      <c r="AI93" s="25">
        <f t="shared" si="8"/>
        <v>76.14867277</v>
      </c>
      <c r="AJ93" s="25">
        <f t="shared" si="9"/>
        <v>-4.596727692</v>
      </c>
      <c r="AK93" s="25">
        <f t="shared" si="22"/>
        <v>-6.128970256</v>
      </c>
      <c r="AL93" s="25">
        <f>VLOOKUP(A93, Standings!$B:$E, 4, FALSE)</f>
        <v>0.6666666667</v>
      </c>
      <c r="AM93" s="25">
        <f t="shared" si="23"/>
        <v>-0.3333333333</v>
      </c>
    </row>
    <row r="94">
      <c r="A94" s="2" t="s">
        <v>31</v>
      </c>
      <c r="B94" s="2" t="str">
        <f>A93</f>
        <v>Loyola</v>
      </c>
      <c r="C94" s="2">
        <v>71.0</v>
      </c>
      <c r="D94" s="2">
        <v>70.0</v>
      </c>
      <c r="E94" s="2">
        <v>24.0</v>
      </c>
      <c r="F94" s="2">
        <v>54.0</v>
      </c>
      <c r="G94" s="2">
        <v>8.0</v>
      </c>
      <c r="H94" s="2">
        <v>21.0</v>
      </c>
      <c r="I94" s="2">
        <v>15.0</v>
      </c>
      <c r="J94" s="2">
        <v>18.0</v>
      </c>
      <c r="K94" s="2">
        <v>33.0</v>
      </c>
      <c r="L94" s="2">
        <v>2.0</v>
      </c>
      <c r="M94" s="2">
        <v>2.0</v>
      </c>
      <c r="N94" s="2">
        <v>11.0</v>
      </c>
      <c r="O94" s="5">
        <f>N93</f>
        <v>8</v>
      </c>
      <c r="P94" s="7">
        <f>VLOOKUP(B94, Standings!B:E, 4, FALSE)</f>
        <v>0.6666666667</v>
      </c>
      <c r="Q94" s="5">
        <f t="shared" si="10"/>
        <v>1</v>
      </c>
      <c r="R94" s="5">
        <f t="shared" ref="R94:S94" si="113">E94-G94</f>
        <v>16</v>
      </c>
      <c r="S94" s="5">
        <f t="shared" si="113"/>
        <v>33</v>
      </c>
      <c r="T94" s="8">
        <f t="shared" si="12"/>
        <v>0.4848484848</v>
      </c>
      <c r="U94" s="8">
        <f t="shared" si="13"/>
        <v>0.380952381</v>
      </c>
      <c r="V94" s="8">
        <f t="shared" si="14"/>
        <v>0.8333333333</v>
      </c>
      <c r="W94" s="24">
        <f t="shared" si="15"/>
        <v>9.075</v>
      </c>
      <c r="X94" s="24">
        <f t="shared" si="16"/>
        <v>23.925</v>
      </c>
      <c r="Y94" s="5">
        <f t="shared" si="17"/>
        <v>6</v>
      </c>
      <c r="Z94" s="8">
        <f t="shared" si="18"/>
        <v>-1.01799829</v>
      </c>
      <c r="AA94" s="8">
        <f t="shared" si="19"/>
        <v>-1.119459878</v>
      </c>
      <c r="AB94" s="8">
        <f t="shared" si="20"/>
        <v>-2.125935846</v>
      </c>
      <c r="AC94" s="25">
        <f t="shared" si="6"/>
        <v>0.8485528322</v>
      </c>
      <c r="AD94" s="25">
        <f>(R93*0.108853716)/(S93*-0.049850344)</f>
        <v>-1.117195879</v>
      </c>
      <c r="AE94" s="25">
        <f>(G93*0.086969074)/(H93*-0.034462491)</f>
        <v>-0.9463449044</v>
      </c>
      <c r="AF94" s="25">
        <f>(I93*0.050073794)/(J93*-0.030543046)</f>
        <v>-1.008892252</v>
      </c>
      <c r="AG94" s="25">
        <f t="shared" si="21"/>
        <v>0.82097743</v>
      </c>
      <c r="AH94" s="25">
        <f t="shared" si="7"/>
        <v>76.3697549</v>
      </c>
      <c r="AI94" s="25">
        <f t="shared" si="8"/>
        <v>73.8879687</v>
      </c>
      <c r="AJ94" s="25">
        <f t="shared" si="9"/>
        <v>2.481786199</v>
      </c>
      <c r="AK94" s="25">
        <f t="shared" si="22"/>
        <v>3.722679298</v>
      </c>
      <c r="AL94" s="25">
        <f>VLOOKUP(A94, Standings!$B:$E, 4, FALSE)</f>
        <v>0.3333333333</v>
      </c>
      <c r="AM94" s="25">
        <f t="shared" si="23"/>
        <v>0.3333333333</v>
      </c>
    </row>
    <row r="95">
      <c r="A95" s="2" t="s">
        <v>21</v>
      </c>
      <c r="B95" s="2" t="str">
        <f>A96</f>
        <v>Grand Canyon</v>
      </c>
      <c r="C95" s="2">
        <v>73.0</v>
      </c>
      <c r="D95" s="2">
        <v>80.0</v>
      </c>
      <c r="E95" s="2">
        <v>28.0</v>
      </c>
      <c r="F95" s="2">
        <v>67.0</v>
      </c>
      <c r="G95" s="2">
        <v>9.0</v>
      </c>
      <c r="H95" s="2">
        <v>28.0</v>
      </c>
      <c r="I95" s="2">
        <v>8.0</v>
      </c>
      <c r="J95" s="2">
        <v>16.0</v>
      </c>
      <c r="K95" s="2">
        <v>38.0</v>
      </c>
      <c r="L95" s="2">
        <v>0.0</v>
      </c>
      <c r="M95" s="2">
        <v>11.0</v>
      </c>
      <c r="N95" s="2">
        <v>15.0</v>
      </c>
      <c r="O95" s="5">
        <f>N96</f>
        <v>15</v>
      </c>
      <c r="P95" s="7">
        <f>VLOOKUP(B95, Standings!B:E, 4, FALSE)</f>
        <v>0.4166666667</v>
      </c>
      <c r="Q95" s="5">
        <f t="shared" si="10"/>
        <v>-7</v>
      </c>
      <c r="R95" s="5">
        <f t="shared" ref="R95:S95" si="114">E95-G95</f>
        <v>19</v>
      </c>
      <c r="S95" s="5">
        <f t="shared" si="114"/>
        <v>39</v>
      </c>
      <c r="T95" s="8">
        <f t="shared" si="12"/>
        <v>0.4871794872</v>
      </c>
      <c r="U95" s="8">
        <f t="shared" si="13"/>
        <v>0.3214285714</v>
      </c>
      <c r="V95" s="8">
        <f t="shared" si="14"/>
        <v>0.5</v>
      </c>
      <c r="W95" s="24">
        <f t="shared" si="15"/>
        <v>10.45</v>
      </c>
      <c r="X95" s="24">
        <f t="shared" si="16"/>
        <v>27.55</v>
      </c>
      <c r="Y95" s="5">
        <f t="shared" si="17"/>
        <v>4</v>
      </c>
      <c r="Z95" s="8">
        <f t="shared" si="18"/>
        <v>-1.022892512</v>
      </c>
      <c r="AA95" s="8">
        <f t="shared" si="19"/>
        <v>-0.9445442718</v>
      </c>
      <c r="AB95" s="8">
        <f t="shared" si="20"/>
        <v>-1.275561508</v>
      </c>
      <c r="AC95" s="25">
        <f t="shared" si="6"/>
        <v>0.6926341778</v>
      </c>
      <c r="AD95" s="25">
        <f>(R96*0.108853716)/(S96*-0.049850344)</f>
        <v>-1.321658761</v>
      </c>
      <c r="AE95" s="25">
        <f>(G96*0.086969074)/(H96*-0.034462491)</f>
        <v>-0.6641016873</v>
      </c>
      <c r="AF95" s="25">
        <f>(I96*0.050073794)/(J96*-0.030543046)</f>
        <v>-1.245981931</v>
      </c>
      <c r="AG95" s="25">
        <f t="shared" si="21"/>
        <v>0.8530148893</v>
      </c>
      <c r="AH95" s="25">
        <f t="shared" si="7"/>
        <v>62.337076</v>
      </c>
      <c r="AI95" s="25">
        <f t="shared" si="8"/>
        <v>76.77134003</v>
      </c>
      <c r="AJ95" s="25">
        <f t="shared" si="9"/>
        <v>-14.43426404</v>
      </c>
      <c r="AK95" s="25">
        <f t="shared" si="22"/>
        <v>-16.83997471</v>
      </c>
      <c r="AL95" s="25">
        <f>VLOOKUP(A95, Standings!$B:$E, 4, FALSE)</f>
        <v>0.25</v>
      </c>
      <c r="AM95" s="25">
        <f t="shared" si="23"/>
        <v>0.1666666667</v>
      </c>
    </row>
    <row r="96">
      <c r="A96" s="2" t="s">
        <v>41</v>
      </c>
      <c r="B96" s="2" t="str">
        <f>A95</f>
        <v>Abilene Christian</v>
      </c>
      <c r="C96" s="2">
        <v>80.0</v>
      </c>
      <c r="D96" s="2">
        <v>73.0</v>
      </c>
      <c r="E96" s="2">
        <v>28.0</v>
      </c>
      <c r="F96" s="2">
        <v>57.0</v>
      </c>
      <c r="G96" s="2">
        <v>5.0</v>
      </c>
      <c r="H96" s="2">
        <v>19.0</v>
      </c>
      <c r="I96" s="2">
        <v>19.0</v>
      </c>
      <c r="J96" s="2">
        <v>25.0</v>
      </c>
      <c r="K96" s="2">
        <v>37.0</v>
      </c>
      <c r="L96" s="2">
        <v>2.0</v>
      </c>
      <c r="M96" s="2">
        <v>7.0</v>
      </c>
      <c r="N96" s="2">
        <v>15.0</v>
      </c>
      <c r="O96" s="5">
        <f>N95</f>
        <v>15</v>
      </c>
      <c r="P96" s="7">
        <f>VLOOKUP(B96, Standings!B:E, 4, FALSE)</f>
        <v>0.25</v>
      </c>
      <c r="Q96" s="5">
        <f t="shared" si="10"/>
        <v>7</v>
      </c>
      <c r="R96" s="5">
        <f t="shared" ref="R96:S96" si="115">E96-G96</f>
        <v>23</v>
      </c>
      <c r="S96" s="5">
        <f t="shared" si="115"/>
        <v>38</v>
      </c>
      <c r="T96" s="8">
        <f t="shared" si="12"/>
        <v>0.6052631579</v>
      </c>
      <c r="U96" s="8">
        <f t="shared" si="13"/>
        <v>0.2631578947</v>
      </c>
      <c r="V96" s="8">
        <f t="shared" si="14"/>
        <v>0.76</v>
      </c>
      <c r="W96" s="24">
        <f t="shared" si="15"/>
        <v>10.175</v>
      </c>
      <c r="X96" s="24">
        <f t="shared" si="16"/>
        <v>26.825</v>
      </c>
      <c r="Y96" s="5">
        <f t="shared" si="17"/>
        <v>8</v>
      </c>
      <c r="Z96" s="8">
        <f t="shared" si="18"/>
        <v>-1.270823523</v>
      </c>
      <c r="AA96" s="8">
        <f t="shared" si="19"/>
        <v>-0.7733110997</v>
      </c>
      <c r="AB96" s="8">
        <f t="shared" si="20"/>
        <v>-1.938853492</v>
      </c>
      <c r="AC96" s="25">
        <f t="shared" si="6"/>
        <v>0.8331324871</v>
      </c>
      <c r="AD96" s="25">
        <f>(R95*0.108853716)/(S95*-0.049850344)</f>
        <v>-1.063810062</v>
      </c>
      <c r="AE96" s="25">
        <f>(G95*0.086969074)/(H95*-0.034462491)</f>
        <v>-0.8111527752</v>
      </c>
      <c r="AF96" s="25">
        <f>(I95*0.050073794)/(J95*-0.030543046)</f>
        <v>-0.8197249547</v>
      </c>
      <c r="AG96" s="25">
        <f t="shared" si="21"/>
        <v>0.7283063049</v>
      </c>
      <c r="AH96" s="25">
        <f t="shared" si="7"/>
        <v>74.98192384</v>
      </c>
      <c r="AI96" s="25">
        <f t="shared" si="8"/>
        <v>65.54756744</v>
      </c>
      <c r="AJ96" s="25">
        <f t="shared" si="9"/>
        <v>9.434356403</v>
      </c>
      <c r="AK96" s="25">
        <f t="shared" si="22"/>
        <v>6.289570936</v>
      </c>
      <c r="AL96" s="25">
        <f>VLOOKUP(A96, Standings!$B:$E, 4, FALSE)</f>
        <v>0.4166666667</v>
      </c>
      <c r="AM96" s="25">
        <f t="shared" si="23"/>
        <v>-0.1666666667</v>
      </c>
    </row>
    <row r="97">
      <c r="A97" s="2" t="s">
        <v>440</v>
      </c>
      <c r="B97" s="2" t="str">
        <f>A98</f>
        <v>VCU</v>
      </c>
      <c r="C97" s="2">
        <v>80.0</v>
      </c>
      <c r="D97" s="2">
        <v>84.0</v>
      </c>
      <c r="E97" s="2">
        <v>31.0</v>
      </c>
      <c r="F97" s="2">
        <v>64.0</v>
      </c>
      <c r="G97" s="2">
        <v>5.0</v>
      </c>
      <c r="H97" s="2">
        <v>18.0</v>
      </c>
      <c r="I97" s="2">
        <v>13.0</v>
      </c>
      <c r="J97" s="2">
        <v>15.0</v>
      </c>
      <c r="K97" s="2">
        <v>38.0</v>
      </c>
      <c r="L97" s="2">
        <v>4.0</v>
      </c>
      <c r="M97" s="2">
        <v>4.0</v>
      </c>
      <c r="N97" s="2">
        <v>16.0</v>
      </c>
      <c r="O97" s="5">
        <f>N98</f>
        <v>13</v>
      </c>
      <c r="P97" s="7">
        <f>VLOOKUP(B97, Standings!B:E, 4, FALSE)</f>
        <v>0.6666666667</v>
      </c>
      <c r="Q97" s="5">
        <f t="shared" si="10"/>
        <v>-4</v>
      </c>
      <c r="R97" s="5">
        <f t="shared" ref="R97:S97" si="116">E97-G97</f>
        <v>26</v>
      </c>
      <c r="S97" s="5">
        <f t="shared" si="116"/>
        <v>46</v>
      </c>
      <c r="T97" s="8">
        <f t="shared" si="12"/>
        <v>0.5652173913</v>
      </c>
      <c r="U97" s="8">
        <f t="shared" si="13"/>
        <v>0.2777777778</v>
      </c>
      <c r="V97" s="8">
        <f t="shared" si="14"/>
        <v>0.8666666667</v>
      </c>
      <c r="W97" s="24">
        <f t="shared" si="15"/>
        <v>10.45</v>
      </c>
      <c r="X97" s="24">
        <f t="shared" si="16"/>
        <v>27.55</v>
      </c>
      <c r="Y97" s="5">
        <f t="shared" si="17"/>
        <v>9</v>
      </c>
      <c r="Z97" s="8">
        <f t="shared" si="18"/>
        <v>-1.186742572</v>
      </c>
      <c r="AA97" s="8">
        <f t="shared" si="19"/>
        <v>-0.8162728275</v>
      </c>
      <c r="AB97" s="8">
        <f t="shared" si="20"/>
        <v>-2.21097328</v>
      </c>
      <c r="AC97" s="25">
        <f t="shared" si="6"/>
        <v>0.8455366178</v>
      </c>
      <c r="AD97" s="25">
        <f>(R98*0.108853716)/(S98*-0.049850344)</f>
        <v>-1.063810062</v>
      </c>
      <c r="AE97" s="25">
        <f>(G98*0.086969074)/(H98*-0.034462491)</f>
        <v>-1.201707815</v>
      </c>
      <c r="AF97" s="25">
        <f>(I98*0.050073794)/(J98*-0.030543046)</f>
        <v>-1.008892252</v>
      </c>
      <c r="AG97" s="25">
        <f t="shared" si="21"/>
        <v>0.8758814629</v>
      </c>
      <c r="AH97" s="25">
        <f t="shared" si="7"/>
        <v>76.09829561</v>
      </c>
      <c r="AI97" s="25">
        <f t="shared" si="8"/>
        <v>78.82933166</v>
      </c>
      <c r="AJ97" s="25">
        <f t="shared" si="9"/>
        <v>-2.731036053</v>
      </c>
      <c r="AK97" s="25">
        <f t="shared" si="22"/>
        <v>-1.820690702</v>
      </c>
      <c r="AL97" s="25">
        <f>VLOOKUP(A97, Standings!$B:$E, 4, FALSE)</f>
        <v>0.5</v>
      </c>
      <c r="AM97" s="25">
        <f t="shared" si="23"/>
        <v>0.1666666667</v>
      </c>
    </row>
    <row r="98">
      <c r="A98" s="2" t="s">
        <v>442</v>
      </c>
      <c r="B98" s="2" t="str">
        <f>A97</f>
        <v>BYU</v>
      </c>
      <c r="C98" s="2">
        <v>84.0</v>
      </c>
      <c r="D98" s="2">
        <v>80.0</v>
      </c>
      <c r="E98" s="2">
        <v>29.0</v>
      </c>
      <c r="F98" s="2">
        <v>60.0</v>
      </c>
      <c r="G98" s="2">
        <v>10.0</v>
      </c>
      <c r="H98" s="2">
        <v>21.0</v>
      </c>
      <c r="I98" s="2">
        <v>16.0</v>
      </c>
      <c r="J98" s="2">
        <v>26.0</v>
      </c>
      <c r="K98" s="2">
        <v>32.0</v>
      </c>
      <c r="L98" s="2">
        <v>6.0</v>
      </c>
      <c r="M98" s="2">
        <v>12.0</v>
      </c>
      <c r="N98" s="2">
        <v>13.0</v>
      </c>
      <c r="O98" s="5">
        <f>N97</f>
        <v>16</v>
      </c>
      <c r="P98" s="7">
        <f>VLOOKUP(B98, Standings!B:E, 4, FALSE)</f>
        <v>0.5</v>
      </c>
      <c r="Q98" s="5">
        <f t="shared" si="10"/>
        <v>4</v>
      </c>
      <c r="R98" s="5">
        <f t="shared" ref="R98:S98" si="117">E98-G98</f>
        <v>19</v>
      </c>
      <c r="S98" s="5">
        <f t="shared" si="117"/>
        <v>39</v>
      </c>
      <c r="T98" s="8">
        <f t="shared" si="12"/>
        <v>0.4871794872</v>
      </c>
      <c r="U98" s="8">
        <f t="shared" si="13"/>
        <v>0.4761904762</v>
      </c>
      <c r="V98" s="8">
        <f t="shared" si="14"/>
        <v>0.6153846154</v>
      </c>
      <c r="W98" s="24">
        <f t="shared" si="15"/>
        <v>8.8</v>
      </c>
      <c r="X98" s="24">
        <f t="shared" si="16"/>
        <v>23.2</v>
      </c>
      <c r="Y98" s="5">
        <f t="shared" si="17"/>
        <v>4</v>
      </c>
      <c r="Z98" s="8">
        <f t="shared" si="18"/>
        <v>-1.022892512</v>
      </c>
      <c r="AA98" s="8">
        <f t="shared" si="19"/>
        <v>-1.399324847</v>
      </c>
      <c r="AB98" s="8">
        <f t="shared" si="20"/>
        <v>-1.569921856</v>
      </c>
      <c r="AC98" s="25">
        <f t="shared" si="6"/>
        <v>0.8557931765</v>
      </c>
      <c r="AD98" s="25">
        <f>(R97*0.108853716)/(S97*-0.049850344)</f>
        <v>-1.23421442</v>
      </c>
      <c r="AE98" s="25">
        <f>(G97*0.086969074)/(H97*-0.034462491)</f>
        <v>-0.7009962255</v>
      </c>
      <c r="AF98" s="25">
        <f>(I97*0.050073794)/(J97*-0.030543046)</f>
        <v>-1.420856588</v>
      </c>
      <c r="AG98" s="25">
        <f t="shared" si="21"/>
        <v>0.8483919009</v>
      </c>
      <c r="AH98" s="25">
        <f t="shared" si="7"/>
        <v>77.02138589</v>
      </c>
      <c r="AI98" s="25">
        <f t="shared" si="8"/>
        <v>76.35527109</v>
      </c>
      <c r="AJ98" s="25">
        <f t="shared" si="9"/>
        <v>0.6661148031</v>
      </c>
      <c r="AK98" s="25">
        <f t="shared" si="22"/>
        <v>0.6661148031</v>
      </c>
      <c r="AL98" s="25">
        <f>VLOOKUP(A98, Standings!$B:$E, 4, FALSE)</f>
        <v>0.6666666667</v>
      </c>
      <c r="AM98" s="25">
        <f t="shared" si="23"/>
        <v>-0.1666666667</v>
      </c>
    </row>
    <row r="99">
      <c r="A99" s="2" t="s">
        <v>34</v>
      </c>
      <c r="B99" s="2" t="str">
        <f>A100</f>
        <v>Florida St.</v>
      </c>
      <c r="C99" s="2">
        <v>90.0</v>
      </c>
      <c r="D99" s="2">
        <v>83.0</v>
      </c>
      <c r="E99" s="2">
        <v>33.0</v>
      </c>
      <c r="F99" s="2">
        <v>64.0</v>
      </c>
      <c r="G99" s="2">
        <v>4.0</v>
      </c>
      <c r="H99" s="2">
        <v>17.0</v>
      </c>
      <c r="I99" s="2">
        <v>20.0</v>
      </c>
      <c r="J99" s="2">
        <v>22.0</v>
      </c>
      <c r="K99" s="2">
        <v>40.0</v>
      </c>
      <c r="L99" s="2">
        <v>2.0</v>
      </c>
      <c r="M99" s="2">
        <v>5.0</v>
      </c>
      <c r="N99" s="2">
        <v>12.0</v>
      </c>
      <c r="O99" s="5">
        <f>N100</f>
        <v>13</v>
      </c>
      <c r="P99" s="7">
        <f>VLOOKUP(B99, Standings!B:E, 4, FALSE)</f>
        <v>0.5</v>
      </c>
      <c r="Q99" s="5">
        <f t="shared" si="10"/>
        <v>7</v>
      </c>
      <c r="R99" s="5">
        <f t="shared" ref="R99:S99" si="118">E99-G99</f>
        <v>29</v>
      </c>
      <c r="S99" s="5">
        <f t="shared" si="118"/>
        <v>47</v>
      </c>
      <c r="T99" s="8">
        <f t="shared" si="12"/>
        <v>0.6170212766</v>
      </c>
      <c r="U99" s="8">
        <f t="shared" si="13"/>
        <v>0.2352941176</v>
      </c>
      <c r="V99" s="8">
        <f t="shared" si="14"/>
        <v>0.9090909091</v>
      </c>
      <c r="W99" s="24">
        <f t="shared" si="15"/>
        <v>11</v>
      </c>
      <c r="X99" s="24">
        <f t="shared" si="16"/>
        <v>29</v>
      </c>
      <c r="Y99" s="5">
        <f t="shared" si="17"/>
        <v>8</v>
      </c>
      <c r="Z99" s="8">
        <f t="shared" si="18"/>
        <v>-1.295511122</v>
      </c>
      <c r="AA99" s="8">
        <f t="shared" si="19"/>
        <v>-0.6914311009</v>
      </c>
      <c r="AB99" s="8">
        <f t="shared" si="20"/>
        <v>-2.319202741</v>
      </c>
      <c r="AC99" s="25">
        <f t="shared" si="6"/>
        <v>0.8699104272</v>
      </c>
      <c r="AD99" s="25">
        <f>(R100*0.108853716)/(S100*-0.049850344)</f>
        <v>-1.065175672</v>
      </c>
      <c r="AE99" s="25">
        <f>(G100*0.086969074)/(H100*-0.034462491)</f>
        <v>-1.401992451</v>
      </c>
      <c r="AF99" s="25">
        <f>(I100*0.050073794)/(J100*-0.030543046)</f>
        <v>-1.065642441</v>
      </c>
      <c r="AG99" s="25">
        <f t="shared" si="21"/>
        <v>0.9466016344</v>
      </c>
      <c r="AH99" s="25">
        <f t="shared" si="7"/>
        <v>78.29193844</v>
      </c>
      <c r="AI99" s="25">
        <f t="shared" si="8"/>
        <v>85.1941471</v>
      </c>
      <c r="AJ99" s="25">
        <f t="shared" si="9"/>
        <v>-6.902208656</v>
      </c>
      <c r="AK99" s="25">
        <f t="shared" si="22"/>
        <v>-6.902208656</v>
      </c>
      <c r="AL99" s="25">
        <f>VLOOKUP(A99, Standings!$B:$E, 4, FALSE)</f>
        <v>0.8333333333</v>
      </c>
      <c r="AM99" s="25">
        <f t="shared" si="23"/>
        <v>-0.3333333333</v>
      </c>
    </row>
    <row r="100">
      <c r="A100" s="2" t="s">
        <v>441</v>
      </c>
      <c r="B100" s="2" t="str">
        <f>A99</f>
        <v>Michigan</v>
      </c>
      <c r="C100" s="2">
        <v>83.0</v>
      </c>
      <c r="D100" s="2">
        <v>90.0</v>
      </c>
      <c r="E100" s="2">
        <v>30.0</v>
      </c>
      <c r="F100" s="2">
        <v>59.0</v>
      </c>
      <c r="G100" s="2">
        <v>10.0</v>
      </c>
      <c r="H100" s="2">
        <v>18.0</v>
      </c>
      <c r="I100" s="2">
        <v>13.0</v>
      </c>
      <c r="J100" s="2">
        <v>20.0</v>
      </c>
      <c r="K100" s="2">
        <v>28.0</v>
      </c>
      <c r="L100" s="2">
        <v>5.0</v>
      </c>
      <c r="M100" s="2">
        <v>7.0</v>
      </c>
      <c r="N100" s="2">
        <v>13.0</v>
      </c>
      <c r="O100" s="5">
        <f>N99</f>
        <v>12</v>
      </c>
      <c r="P100" s="7">
        <f>VLOOKUP(B100, Standings!B:E, 4, FALSE)</f>
        <v>0.8333333333</v>
      </c>
      <c r="Q100" s="5">
        <f t="shared" si="10"/>
        <v>-7</v>
      </c>
      <c r="R100" s="5">
        <f t="shared" ref="R100:S100" si="119">E100-G100</f>
        <v>20</v>
      </c>
      <c r="S100" s="5">
        <f t="shared" si="119"/>
        <v>41</v>
      </c>
      <c r="T100" s="8">
        <f t="shared" si="12"/>
        <v>0.487804878</v>
      </c>
      <c r="U100" s="8">
        <f t="shared" si="13"/>
        <v>0.5555555556</v>
      </c>
      <c r="V100" s="8">
        <f t="shared" si="14"/>
        <v>0.65</v>
      </c>
      <c r="W100" s="24">
        <f t="shared" si="15"/>
        <v>7.7</v>
      </c>
      <c r="X100" s="24">
        <f t="shared" si="16"/>
        <v>20.3</v>
      </c>
      <c r="Y100" s="5">
        <f t="shared" si="17"/>
        <v>5</v>
      </c>
      <c r="Z100" s="8">
        <f t="shared" si="18"/>
        <v>-1.024205597</v>
      </c>
      <c r="AA100" s="8">
        <f t="shared" si="19"/>
        <v>-1.632545655</v>
      </c>
      <c r="AB100" s="8">
        <f t="shared" si="20"/>
        <v>-1.65822996</v>
      </c>
      <c r="AC100" s="25">
        <f t="shared" si="6"/>
        <v>0.9319006638</v>
      </c>
      <c r="AD100" s="25">
        <f>(R99*0.108853716)/(S99*-0.049850344)</f>
        <v>-1.347333908</v>
      </c>
      <c r="AE100" s="25">
        <f>(G99*0.086969074)/(H99*-0.034462491)</f>
        <v>-0.593785038</v>
      </c>
      <c r="AF100" s="25">
        <f>(I99*0.050073794)/(J99*-0.030543046)</f>
        <v>-1.490409009</v>
      </c>
      <c r="AG100" s="25">
        <f t="shared" si="21"/>
        <v>0.8747611092</v>
      </c>
      <c r="AH100" s="25">
        <f t="shared" si="7"/>
        <v>83.87105974</v>
      </c>
      <c r="AI100" s="25">
        <f t="shared" si="8"/>
        <v>78.72849983</v>
      </c>
      <c r="AJ100" s="25">
        <f t="shared" si="9"/>
        <v>5.142559914</v>
      </c>
      <c r="AK100" s="25">
        <f t="shared" si="22"/>
        <v>15.42767974</v>
      </c>
      <c r="AL100" s="25">
        <f>VLOOKUP(A100, Standings!$B:$E, 4, FALSE)</f>
        <v>0.5</v>
      </c>
      <c r="AM100" s="25">
        <f t="shared" si="23"/>
        <v>0.3333333333</v>
      </c>
    </row>
    <row r="101">
      <c r="A101" s="2" t="s">
        <v>439</v>
      </c>
      <c r="B101" s="2" t="str">
        <f>A102</f>
        <v>Oral Roberts</v>
      </c>
      <c r="C101" s="2">
        <v>86.0</v>
      </c>
      <c r="D101" s="2">
        <v>88.0</v>
      </c>
      <c r="E101" s="2">
        <v>31.0</v>
      </c>
      <c r="F101" s="2">
        <v>71.0</v>
      </c>
      <c r="G101" s="2">
        <v>10.0</v>
      </c>
      <c r="H101" s="2">
        <v>26.0</v>
      </c>
      <c r="I101" s="2">
        <v>14.0</v>
      </c>
      <c r="J101" s="2">
        <v>17.0</v>
      </c>
      <c r="K101" s="2">
        <v>39.0</v>
      </c>
      <c r="L101" s="2">
        <v>0.0</v>
      </c>
      <c r="M101" s="2">
        <v>5.0</v>
      </c>
      <c r="N101" s="2">
        <v>12.0</v>
      </c>
      <c r="O101" s="5">
        <f>N102</f>
        <v>13</v>
      </c>
      <c r="P101" s="7">
        <f>VLOOKUP(B101, Standings!B:E, 4, FALSE)</f>
        <v>0.25</v>
      </c>
      <c r="Q101" s="5">
        <f t="shared" si="10"/>
        <v>-2</v>
      </c>
      <c r="R101" s="5">
        <f t="shared" ref="R101:S101" si="120">E101-G101</f>
        <v>21</v>
      </c>
      <c r="S101" s="5">
        <f t="shared" si="120"/>
        <v>45</v>
      </c>
      <c r="T101" s="8">
        <f t="shared" si="12"/>
        <v>0.4666666667</v>
      </c>
      <c r="U101" s="8">
        <f t="shared" si="13"/>
        <v>0.3846153846</v>
      </c>
      <c r="V101" s="8">
        <f t="shared" si="14"/>
        <v>0.8235294118</v>
      </c>
      <c r="W101" s="24">
        <f t="shared" si="15"/>
        <v>10.725</v>
      </c>
      <c r="X101" s="24">
        <f t="shared" si="16"/>
        <v>28.275</v>
      </c>
      <c r="Y101" s="5">
        <f t="shared" si="17"/>
        <v>8</v>
      </c>
      <c r="Z101" s="8">
        <f t="shared" si="18"/>
        <v>-0.979823354</v>
      </c>
      <c r="AA101" s="8">
        <f t="shared" si="19"/>
        <v>-1.130223915</v>
      </c>
      <c r="AB101" s="8">
        <f t="shared" si="20"/>
        <v>-2.100924836</v>
      </c>
      <c r="AC101" s="25">
        <f t="shared" si="6"/>
        <v>0.8326631183</v>
      </c>
      <c r="AD101" s="25">
        <f>(R102*0.108853716)/(S102*-0.049850344)</f>
        <v>-1.034341639</v>
      </c>
      <c r="AE101" s="25">
        <f>(G102*0.086969074)/(H102*-0.034462491)</f>
        <v>-1.121593961</v>
      </c>
      <c r="AF101" s="25">
        <f>(I102*0.050073794)/(J102*-0.030543046)</f>
        <v>-1.311559928</v>
      </c>
      <c r="AG101" s="25">
        <f t="shared" si="21"/>
        <v>0.877947779</v>
      </c>
      <c r="AH101" s="25">
        <f t="shared" si="7"/>
        <v>74.93968064</v>
      </c>
      <c r="AI101" s="25">
        <f t="shared" si="8"/>
        <v>79.01530011</v>
      </c>
      <c r="AJ101" s="25">
        <f t="shared" si="9"/>
        <v>-4.075619464</v>
      </c>
      <c r="AK101" s="25">
        <f t="shared" si="22"/>
        <v>-6.113429196</v>
      </c>
      <c r="AL101" s="25">
        <f>VLOOKUP(A101, Standings!$B:$E, 4, FALSE)</f>
        <v>0.4166666667</v>
      </c>
      <c r="AM101" s="25">
        <f t="shared" si="23"/>
        <v>-0.1666666667</v>
      </c>
    </row>
    <row r="102">
      <c r="A102" s="2" t="s">
        <v>49</v>
      </c>
      <c r="B102" s="2" t="str">
        <f>A101</f>
        <v>Weber St.</v>
      </c>
      <c r="C102" s="2">
        <v>88.0</v>
      </c>
      <c r="D102" s="2">
        <v>86.0</v>
      </c>
      <c r="E102" s="2">
        <v>30.0</v>
      </c>
      <c r="F102" s="2">
        <v>65.0</v>
      </c>
      <c r="G102" s="2">
        <v>12.0</v>
      </c>
      <c r="H102" s="2">
        <v>27.0</v>
      </c>
      <c r="I102" s="2">
        <v>16.0</v>
      </c>
      <c r="J102" s="2">
        <v>20.0</v>
      </c>
      <c r="K102" s="2">
        <v>40.0</v>
      </c>
      <c r="L102" s="2">
        <v>1.0</v>
      </c>
      <c r="M102" s="2">
        <v>5.0</v>
      </c>
      <c r="N102" s="2">
        <v>13.0</v>
      </c>
      <c r="O102" s="5">
        <f>N101</f>
        <v>12</v>
      </c>
      <c r="P102" s="7">
        <f>VLOOKUP(B102, Standings!B:E, 4, FALSE)</f>
        <v>0.4166666667</v>
      </c>
      <c r="Q102" s="5">
        <f t="shared" si="10"/>
        <v>2</v>
      </c>
      <c r="R102" s="5">
        <f t="shared" ref="R102:S102" si="121">E102-G102</f>
        <v>18</v>
      </c>
      <c r="S102" s="5">
        <f t="shared" si="121"/>
        <v>38</v>
      </c>
      <c r="T102" s="8">
        <f t="shared" si="12"/>
        <v>0.4736842105</v>
      </c>
      <c r="U102" s="8">
        <f t="shared" si="13"/>
        <v>0.4444444444</v>
      </c>
      <c r="V102" s="8">
        <f t="shared" si="14"/>
        <v>0.8</v>
      </c>
      <c r="W102" s="24">
        <f t="shared" si="15"/>
        <v>11</v>
      </c>
      <c r="X102" s="24">
        <f t="shared" si="16"/>
        <v>29</v>
      </c>
      <c r="Y102" s="5">
        <f t="shared" si="17"/>
        <v>7</v>
      </c>
      <c r="Z102" s="8">
        <f t="shared" si="18"/>
        <v>-0.9945575398</v>
      </c>
      <c r="AA102" s="8">
        <f t="shared" si="19"/>
        <v>-1.306036524</v>
      </c>
      <c r="AB102" s="8">
        <f t="shared" si="20"/>
        <v>-2.040898412</v>
      </c>
      <c r="AC102" s="25">
        <f t="shared" si="6"/>
        <v>0.8793919541</v>
      </c>
      <c r="AD102" s="25">
        <f>(R101*0.108853716)/(S101*-0.049850344)</f>
        <v>-1.019018059</v>
      </c>
      <c r="AE102" s="25">
        <f>(G101*0.086969074)/(H101*-0.034462491)</f>
        <v>-0.9706101583</v>
      </c>
      <c r="AF102" s="25">
        <f>(I101*0.050073794)/(J101*-0.030543046)</f>
        <v>-1.35013522</v>
      </c>
      <c r="AG102" s="25">
        <f t="shared" si="21"/>
        <v>0.8298624404</v>
      </c>
      <c r="AH102" s="25">
        <f t="shared" si="7"/>
        <v>79.14527587</v>
      </c>
      <c r="AI102" s="25">
        <f t="shared" si="8"/>
        <v>74.68761964</v>
      </c>
      <c r="AJ102" s="25">
        <f t="shared" si="9"/>
        <v>4.457656233</v>
      </c>
      <c r="AK102" s="25">
        <f t="shared" si="22"/>
        <v>3.8208482</v>
      </c>
      <c r="AL102" s="25">
        <f>VLOOKUP(A102, Standings!$B:$E, 4, FALSE)</f>
        <v>0.25</v>
      </c>
      <c r="AM102" s="25">
        <f t="shared" si="23"/>
        <v>0.1666666667</v>
      </c>
    </row>
    <row r="103">
      <c r="A103" s="2" t="s">
        <v>40</v>
      </c>
      <c r="B103" s="2" t="str">
        <f>A104</f>
        <v>Colgate</v>
      </c>
      <c r="C103" s="2">
        <v>92.0</v>
      </c>
      <c r="D103" s="2">
        <v>77.0</v>
      </c>
      <c r="E103" s="2">
        <v>33.0</v>
      </c>
      <c r="F103" s="2">
        <v>67.0</v>
      </c>
      <c r="G103" s="2">
        <v>9.0</v>
      </c>
      <c r="H103" s="2">
        <v>26.0</v>
      </c>
      <c r="I103" s="2">
        <v>17.0</v>
      </c>
      <c r="J103" s="2">
        <v>21.0</v>
      </c>
      <c r="K103" s="2">
        <v>42.0</v>
      </c>
      <c r="L103" s="2">
        <v>6.0</v>
      </c>
      <c r="M103" s="2">
        <v>14.0</v>
      </c>
      <c r="N103" s="2">
        <v>12.0</v>
      </c>
      <c r="O103" s="5">
        <f>N104</f>
        <v>15</v>
      </c>
      <c r="P103" s="7">
        <f>VLOOKUP(B103, Standings!B:E, 4, FALSE)</f>
        <v>0.5</v>
      </c>
      <c r="Q103" s="5">
        <f t="shared" si="10"/>
        <v>15</v>
      </c>
      <c r="R103" s="5">
        <f t="shared" ref="R103:S103" si="122">E103-G103</f>
        <v>24</v>
      </c>
      <c r="S103" s="5">
        <f t="shared" si="122"/>
        <v>41</v>
      </c>
      <c r="T103" s="8">
        <f t="shared" si="12"/>
        <v>0.5853658537</v>
      </c>
      <c r="U103" s="8">
        <f t="shared" si="13"/>
        <v>0.3461538462</v>
      </c>
      <c r="V103" s="8">
        <f t="shared" si="14"/>
        <v>0.8095238095</v>
      </c>
      <c r="W103" s="24">
        <f t="shared" si="15"/>
        <v>11.55</v>
      </c>
      <c r="X103" s="24">
        <f t="shared" si="16"/>
        <v>30.45</v>
      </c>
      <c r="Y103" s="5">
        <f t="shared" si="17"/>
        <v>1</v>
      </c>
      <c r="Z103" s="8">
        <f t="shared" si="18"/>
        <v>-1.229046716</v>
      </c>
      <c r="AA103" s="8">
        <f t="shared" si="19"/>
        <v>-1.017201524</v>
      </c>
      <c r="AB103" s="8">
        <f t="shared" si="20"/>
        <v>-2.065194822</v>
      </c>
      <c r="AC103" s="25">
        <f t="shared" si="6"/>
        <v>0.8994856318</v>
      </c>
      <c r="AD103" s="25">
        <f>(R104*0.108853716)/(S104*-0.049850344)</f>
        <v>-0.9982217724</v>
      </c>
      <c r="AE103" s="25">
        <f>(G104*0.086969074)/(H104*-0.034462491)</f>
        <v>-1.201707815</v>
      </c>
      <c r="AF103" s="25">
        <f>(I104*0.050073794)/(J104*-0.030543046)</f>
        <v>-1.229587432</v>
      </c>
      <c r="AG103" s="25">
        <f t="shared" si="21"/>
        <v>0.8768003969</v>
      </c>
      <c r="AH103" s="25">
        <f t="shared" si="7"/>
        <v>80.95370686</v>
      </c>
      <c r="AI103" s="25">
        <f t="shared" si="8"/>
        <v>78.91203572</v>
      </c>
      <c r="AJ103" s="25">
        <f t="shared" si="9"/>
        <v>2.041671143</v>
      </c>
      <c r="AK103" s="25">
        <f t="shared" si="22"/>
        <v>2.041671143</v>
      </c>
      <c r="AL103" s="25">
        <f>VLOOKUP(A103, Standings!$B:$E, 4, FALSE)</f>
        <v>0.5833333333</v>
      </c>
      <c r="AM103" s="25">
        <f t="shared" si="23"/>
        <v>-0.08333333333</v>
      </c>
    </row>
    <row r="104">
      <c r="A104" s="2" t="s">
        <v>26</v>
      </c>
      <c r="B104" s="2" t="str">
        <f>A103</f>
        <v>Alabama</v>
      </c>
      <c r="C104" s="2">
        <v>77.0</v>
      </c>
      <c r="D104" s="2">
        <v>92.0</v>
      </c>
      <c r="E104" s="2">
        <v>26.0</v>
      </c>
      <c r="F104" s="2">
        <v>56.0</v>
      </c>
      <c r="G104" s="2">
        <v>10.0</v>
      </c>
      <c r="H104" s="2">
        <v>21.0</v>
      </c>
      <c r="I104" s="2">
        <v>15.0</v>
      </c>
      <c r="J104" s="2">
        <v>20.0</v>
      </c>
      <c r="K104" s="2">
        <v>29.0</v>
      </c>
      <c r="L104" s="2">
        <v>2.0</v>
      </c>
      <c r="M104" s="2">
        <v>5.0</v>
      </c>
      <c r="N104" s="2">
        <v>15.0</v>
      </c>
      <c r="O104" s="5">
        <f>N103</f>
        <v>12</v>
      </c>
      <c r="P104" s="7">
        <f>VLOOKUP(B104, Standings!B:E, 4, FALSE)</f>
        <v>0.5833333333</v>
      </c>
      <c r="Q104" s="5">
        <f t="shared" si="10"/>
        <v>-15</v>
      </c>
      <c r="R104" s="5">
        <f t="shared" ref="R104:S104" si="123">E104-G104</f>
        <v>16</v>
      </c>
      <c r="S104" s="5">
        <f t="shared" si="123"/>
        <v>35</v>
      </c>
      <c r="T104" s="8">
        <f t="shared" si="12"/>
        <v>0.4571428571</v>
      </c>
      <c r="U104" s="8">
        <f t="shared" si="13"/>
        <v>0.4761904762</v>
      </c>
      <c r="V104" s="8">
        <f t="shared" si="14"/>
        <v>0.75</v>
      </c>
      <c r="W104" s="24">
        <f t="shared" si="15"/>
        <v>7.975</v>
      </c>
      <c r="X104" s="24">
        <f t="shared" si="16"/>
        <v>21.025</v>
      </c>
      <c r="Y104" s="5">
        <f t="shared" si="17"/>
        <v>7</v>
      </c>
      <c r="Z104" s="8">
        <f t="shared" si="18"/>
        <v>-0.959826959</v>
      </c>
      <c r="AA104" s="8">
        <f t="shared" si="19"/>
        <v>-1.399324847</v>
      </c>
      <c r="AB104" s="8">
        <f t="shared" si="20"/>
        <v>-1.913342261</v>
      </c>
      <c r="AC104" s="25">
        <f t="shared" si="6"/>
        <v>0.8741689412</v>
      </c>
      <c r="AD104" s="25">
        <f>(R103*0.108853716)/(S103*-0.049850344)</f>
        <v>-1.278210806</v>
      </c>
      <c r="AE104" s="25">
        <f>(G103*0.086969074)/(H103*-0.034462491)</f>
        <v>-0.8735491425</v>
      </c>
      <c r="AF104" s="25">
        <f>(I103*0.050073794)/(J103*-0.030543046)</f>
        <v>-1.327173736</v>
      </c>
      <c r="AG104" s="25">
        <f t="shared" si="21"/>
        <v>0.9095757897</v>
      </c>
      <c r="AH104" s="25">
        <f t="shared" si="7"/>
        <v>78.67520471</v>
      </c>
      <c r="AI104" s="25">
        <f t="shared" si="8"/>
        <v>81.86182107</v>
      </c>
      <c r="AJ104" s="25">
        <f t="shared" si="9"/>
        <v>-3.186616361</v>
      </c>
      <c r="AK104" s="25">
        <f t="shared" si="22"/>
        <v>-2.655513634</v>
      </c>
      <c r="AL104" s="25">
        <f>VLOOKUP(A104, Standings!$B:$E, 4, FALSE)</f>
        <v>0.5</v>
      </c>
      <c r="AM104" s="25">
        <f t="shared" si="23"/>
        <v>0.08333333333</v>
      </c>
    </row>
    <row r="105">
      <c r="A105" s="2" t="s">
        <v>436</v>
      </c>
      <c r="B105" s="2" t="str">
        <f>A106</f>
        <v>Dayton</v>
      </c>
      <c r="C105" s="2">
        <v>62.0</v>
      </c>
      <c r="D105" s="2">
        <v>84.0</v>
      </c>
      <c r="E105" s="2">
        <v>23.0</v>
      </c>
      <c r="F105" s="2">
        <v>58.0</v>
      </c>
      <c r="G105" s="2">
        <v>6.0</v>
      </c>
      <c r="H105" s="2">
        <v>24.0</v>
      </c>
      <c r="I105" s="2">
        <v>10.0</v>
      </c>
      <c r="J105" s="2">
        <v>10.0</v>
      </c>
      <c r="K105" s="2">
        <v>27.0</v>
      </c>
      <c r="L105" s="2">
        <v>3.0</v>
      </c>
      <c r="M105" s="2">
        <v>5.0</v>
      </c>
      <c r="N105" s="2">
        <v>14.0</v>
      </c>
      <c r="O105" s="5">
        <f>N106</f>
        <v>11</v>
      </c>
      <c r="P105" s="7">
        <f>VLOOKUP(B105, Standings!B:E, 4, FALSE)</f>
        <v>0.4166666667</v>
      </c>
      <c r="Q105" s="5">
        <f t="shared" si="10"/>
        <v>-22</v>
      </c>
      <c r="R105" s="5">
        <f t="shared" ref="R105:S105" si="124">E105-G105</f>
        <v>17</v>
      </c>
      <c r="S105" s="5">
        <f t="shared" si="124"/>
        <v>34</v>
      </c>
      <c r="T105" s="8">
        <f t="shared" si="12"/>
        <v>0.5</v>
      </c>
      <c r="U105" s="8">
        <f t="shared" si="13"/>
        <v>0.25</v>
      </c>
      <c r="V105" s="8">
        <f t="shared" si="14"/>
        <v>1</v>
      </c>
      <c r="W105" s="24">
        <f t="shared" si="15"/>
        <v>7.425</v>
      </c>
      <c r="X105" s="24">
        <f t="shared" si="16"/>
        <v>19.575</v>
      </c>
      <c r="Y105" s="5">
        <f t="shared" si="17"/>
        <v>6</v>
      </c>
      <c r="Z105" s="8">
        <f t="shared" si="18"/>
        <v>-1.049810736</v>
      </c>
      <c r="AA105" s="8">
        <f t="shared" si="19"/>
        <v>-0.7346455448</v>
      </c>
      <c r="AB105" s="8">
        <f t="shared" si="20"/>
        <v>-2.551123015</v>
      </c>
      <c r="AC105" s="25">
        <f t="shared" si="6"/>
        <v>0.8105234459</v>
      </c>
      <c r="AD105" s="25">
        <f>(R106*0.108853716)/(S106*-0.049850344)</f>
        <v>-1.269540772</v>
      </c>
      <c r="AE105" s="25">
        <f>(G106*0.086969074)/(H106*-0.034462491)</f>
        <v>-0.8411954706</v>
      </c>
      <c r="AF105" s="25">
        <f>(I106*0.050073794)/(J106*-0.030543046)</f>
        <v>-1.311559928</v>
      </c>
      <c r="AG105" s="25">
        <f t="shared" si="21"/>
        <v>0.8938198929</v>
      </c>
      <c r="AH105" s="25">
        <f t="shared" si="7"/>
        <v>72.94711013</v>
      </c>
      <c r="AI105" s="25">
        <f t="shared" si="8"/>
        <v>80.44379036</v>
      </c>
      <c r="AJ105" s="25">
        <f t="shared" si="9"/>
        <v>-7.496680225</v>
      </c>
      <c r="AK105" s="25">
        <f t="shared" si="22"/>
        <v>-8.746126929</v>
      </c>
      <c r="AL105" s="25">
        <f>VLOOKUP(A105, Standings!$B:$E, 4, FALSE)</f>
        <v>0.5</v>
      </c>
      <c r="AM105" s="25">
        <f t="shared" si="23"/>
        <v>-0.08333333333</v>
      </c>
    </row>
    <row r="106">
      <c r="A106" s="2" t="s">
        <v>45</v>
      </c>
      <c r="B106" s="2" t="str">
        <f>A105</f>
        <v>UCSB</v>
      </c>
      <c r="C106" s="2">
        <v>84.0</v>
      </c>
      <c r="D106" s="2">
        <v>62.0</v>
      </c>
      <c r="E106" s="2">
        <v>31.0</v>
      </c>
      <c r="F106" s="2">
        <v>61.0</v>
      </c>
      <c r="G106" s="2">
        <v>6.0</v>
      </c>
      <c r="H106" s="2">
        <v>18.0</v>
      </c>
      <c r="I106" s="2">
        <v>16.0</v>
      </c>
      <c r="J106" s="2">
        <v>20.0</v>
      </c>
      <c r="K106" s="2">
        <v>39.0</v>
      </c>
      <c r="L106" s="2">
        <v>1.0</v>
      </c>
      <c r="M106" s="2">
        <v>5.0</v>
      </c>
      <c r="N106" s="2">
        <v>11.0</v>
      </c>
      <c r="O106" s="5">
        <f>N105</f>
        <v>14</v>
      </c>
      <c r="P106" s="7">
        <f>VLOOKUP(B106, Standings!B:E, 4, FALSE)</f>
        <v>0.5</v>
      </c>
      <c r="Q106" s="5">
        <f t="shared" si="10"/>
        <v>22</v>
      </c>
      <c r="R106" s="5">
        <f t="shared" ref="R106:S106" si="125">E106-G106</f>
        <v>25</v>
      </c>
      <c r="S106" s="5">
        <f t="shared" si="125"/>
        <v>43</v>
      </c>
      <c r="T106" s="8">
        <f t="shared" si="12"/>
        <v>0.5813953488</v>
      </c>
      <c r="U106" s="8">
        <f t="shared" si="13"/>
        <v>0.3333333333</v>
      </c>
      <c r="V106" s="8">
        <f t="shared" si="14"/>
        <v>0.8</v>
      </c>
      <c r="W106" s="24">
        <f t="shared" si="15"/>
        <v>10.725</v>
      </c>
      <c r="X106" s="24">
        <f t="shared" si="16"/>
        <v>28.275</v>
      </c>
      <c r="Y106" s="5">
        <f t="shared" si="17"/>
        <v>9</v>
      </c>
      <c r="Z106" s="8">
        <f t="shared" si="18"/>
        <v>-1.220710159</v>
      </c>
      <c r="AA106" s="8">
        <f t="shared" si="19"/>
        <v>-0.979527393</v>
      </c>
      <c r="AB106" s="8">
        <f t="shared" si="20"/>
        <v>-2.040898412</v>
      </c>
      <c r="AC106" s="25">
        <f t="shared" si="6"/>
        <v>0.8825050195</v>
      </c>
      <c r="AD106" s="25">
        <f>(R105*0.108853716)/(S105*-0.049850344)</f>
        <v>-1.091805064</v>
      </c>
      <c r="AE106" s="25">
        <f>(G105*0.086969074)/(H105*-0.034462491)</f>
        <v>-0.6308966029</v>
      </c>
      <c r="AF106" s="25">
        <f>(I105*0.050073794)/(J105*-0.030543046)</f>
        <v>-1.639449909</v>
      </c>
      <c r="AG106" s="25">
        <f t="shared" si="21"/>
        <v>0.793509978</v>
      </c>
      <c r="AH106" s="25">
        <f t="shared" si="7"/>
        <v>79.42545176</v>
      </c>
      <c r="AI106" s="25">
        <f t="shared" si="8"/>
        <v>71.41589802</v>
      </c>
      <c r="AJ106" s="25">
        <f t="shared" si="9"/>
        <v>8.009553737</v>
      </c>
      <c r="AK106" s="25">
        <f t="shared" si="22"/>
        <v>8.009553737</v>
      </c>
      <c r="AL106" s="25">
        <f>VLOOKUP(A106, Standings!$B:$E, 4, FALSE)</f>
        <v>0.4166666667</v>
      </c>
      <c r="AM106" s="25">
        <f t="shared" si="23"/>
        <v>0.08333333333</v>
      </c>
    </row>
    <row r="107">
      <c r="A107" s="2" t="s">
        <v>24</v>
      </c>
      <c r="B107" s="2" t="str">
        <f>A108</f>
        <v>Vermont</v>
      </c>
      <c r="C107" s="2">
        <v>75.0</v>
      </c>
      <c r="D107" s="2">
        <v>55.0</v>
      </c>
      <c r="E107" s="2">
        <v>24.0</v>
      </c>
      <c r="F107" s="2">
        <v>57.0</v>
      </c>
      <c r="G107" s="2">
        <v>10.0</v>
      </c>
      <c r="H107" s="2">
        <v>29.0</v>
      </c>
      <c r="I107" s="2">
        <v>17.0</v>
      </c>
      <c r="J107" s="2">
        <v>20.0</v>
      </c>
      <c r="K107" s="2">
        <v>42.0</v>
      </c>
      <c r="L107" s="2">
        <v>2.0</v>
      </c>
      <c r="M107" s="2">
        <v>7.0</v>
      </c>
      <c r="N107" s="2">
        <v>12.0</v>
      </c>
      <c r="O107" s="5">
        <f>N108</f>
        <v>13</v>
      </c>
      <c r="P107" s="7">
        <f>VLOOKUP(B107, Standings!B:E, 4, FALSE)</f>
        <v>0.25</v>
      </c>
      <c r="Q107" s="5">
        <f t="shared" si="10"/>
        <v>20</v>
      </c>
      <c r="R107" s="5">
        <f t="shared" ref="R107:S107" si="126">E107-G107</f>
        <v>14</v>
      </c>
      <c r="S107" s="5">
        <f t="shared" si="126"/>
        <v>28</v>
      </c>
      <c r="T107" s="8">
        <f t="shared" si="12"/>
        <v>0.5</v>
      </c>
      <c r="U107" s="8">
        <f t="shared" si="13"/>
        <v>0.3448275862</v>
      </c>
      <c r="V107" s="8">
        <f t="shared" si="14"/>
        <v>0.85</v>
      </c>
      <c r="W107" s="24">
        <f t="shared" si="15"/>
        <v>11.55</v>
      </c>
      <c r="X107" s="24">
        <f t="shared" si="16"/>
        <v>30.45</v>
      </c>
      <c r="Y107" s="5">
        <f t="shared" si="17"/>
        <v>6</v>
      </c>
      <c r="Z107" s="8">
        <f t="shared" si="18"/>
        <v>-1.049810736</v>
      </c>
      <c r="AA107" s="8">
        <f t="shared" si="19"/>
        <v>-1.0133042</v>
      </c>
      <c r="AB107" s="8">
        <f t="shared" si="20"/>
        <v>-2.168454563</v>
      </c>
      <c r="AC107" s="25">
        <f t="shared" si="6"/>
        <v>0.8380221271</v>
      </c>
      <c r="AD107" s="25">
        <f>(R108*0.108853716)/(S108*-0.049850344)</f>
        <v>-0.9982217724</v>
      </c>
      <c r="AE107" s="25">
        <f>(G108*0.086969074)/(H108*-0.034462491)</f>
        <v>-0.4205977353</v>
      </c>
      <c r="AF107" s="25">
        <f>(I108*0.050073794)/(J108*-0.030543046)</f>
        <v>-1.001886056</v>
      </c>
      <c r="AG107" s="25">
        <f t="shared" si="21"/>
        <v>0.6032828062</v>
      </c>
      <c r="AH107" s="25">
        <f t="shared" si="7"/>
        <v>75.42199144</v>
      </c>
      <c r="AI107" s="25">
        <f t="shared" si="8"/>
        <v>54.29545256</v>
      </c>
      <c r="AJ107" s="25">
        <f t="shared" si="9"/>
        <v>21.12653888</v>
      </c>
      <c r="AK107" s="25">
        <f t="shared" si="22"/>
        <v>14.08435925</v>
      </c>
      <c r="AL107" s="25">
        <f>VLOOKUP(A107, Standings!$B:$E, 4, FALSE)</f>
        <v>0.8333333333</v>
      </c>
      <c r="AM107" s="25">
        <f t="shared" si="23"/>
        <v>-0.5833333333</v>
      </c>
    </row>
    <row r="108">
      <c r="A108" s="2" t="s">
        <v>42</v>
      </c>
      <c r="B108" s="2" t="str">
        <f>A107</f>
        <v>Houston</v>
      </c>
      <c r="C108" s="2">
        <v>55.0</v>
      </c>
      <c r="D108" s="2">
        <v>75.0</v>
      </c>
      <c r="E108" s="2">
        <v>20.0</v>
      </c>
      <c r="F108" s="2">
        <v>59.0</v>
      </c>
      <c r="G108" s="2">
        <v>4.0</v>
      </c>
      <c r="H108" s="2">
        <v>24.0</v>
      </c>
      <c r="I108" s="2">
        <v>11.0</v>
      </c>
      <c r="J108" s="2">
        <v>18.0</v>
      </c>
      <c r="K108" s="2">
        <v>35.0</v>
      </c>
      <c r="L108" s="2">
        <v>2.0</v>
      </c>
      <c r="M108" s="2">
        <v>5.0</v>
      </c>
      <c r="N108" s="2">
        <v>13.0</v>
      </c>
      <c r="O108" s="5">
        <f>N107</f>
        <v>12</v>
      </c>
      <c r="P108" s="7">
        <f>VLOOKUP(B108, Standings!B:E, 4, FALSE)</f>
        <v>0.8333333333</v>
      </c>
      <c r="Q108" s="5">
        <f t="shared" si="10"/>
        <v>-20</v>
      </c>
      <c r="R108" s="5">
        <f t="shared" ref="R108:S108" si="127">E108-G108</f>
        <v>16</v>
      </c>
      <c r="S108" s="5">
        <f t="shared" si="127"/>
        <v>35</v>
      </c>
      <c r="T108" s="8">
        <f t="shared" si="12"/>
        <v>0.4571428571</v>
      </c>
      <c r="U108" s="8">
        <f t="shared" si="13"/>
        <v>0.1666666667</v>
      </c>
      <c r="V108" s="8">
        <f t="shared" si="14"/>
        <v>0.6111111111</v>
      </c>
      <c r="W108" s="24">
        <f t="shared" si="15"/>
        <v>9.625</v>
      </c>
      <c r="X108" s="24">
        <f t="shared" si="16"/>
        <v>25.375</v>
      </c>
      <c r="Y108" s="5">
        <f t="shared" si="17"/>
        <v>7</v>
      </c>
      <c r="Z108" s="8">
        <f t="shared" si="18"/>
        <v>-0.959826959</v>
      </c>
      <c r="AA108" s="8">
        <f t="shared" si="19"/>
        <v>-0.4897636965</v>
      </c>
      <c r="AB108" s="8">
        <f t="shared" si="20"/>
        <v>-1.55901962</v>
      </c>
      <c r="AC108" s="25">
        <f t="shared" si="6"/>
        <v>0.5780465931</v>
      </c>
      <c r="AD108" s="25">
        <f>(R107*0.108853716)/(S107*-0.049850344)</f>
        <v>-1.091805064</v>
      </c>
      <c r="AE108" s="25">
        <f>(G107*0.086969074)/(H107*-0.034462491)</f>
        <v>-0.8702022109</v>
      </c>
      <c r="AF108" s="25">
        <f>(I107*0.050073794)/(J107*-0.030543046)</f>
        <v>-1.393532423</v>
      </c>
      <c r="AG108" s="25">
        <f t="shared" si="21"/>
        <v>0.8358607574</v>
      </c>
      <c r="AH108" s="25">
        <f t="shared" si="7"/>
        <v>52.02419338</v>
      </c>
      <c r="AI108" s="25">
        <f t="shared" si="8"/>
        <v>75.22746816</v>
      </c>
      <c r="AJ108" s="25">
        <f t="shared" si="9"/>
        <v>-23.20327479</v>
      </c>
      <c r="AK108" s="25">
        <f t="shared" si="22"/>
        <v>-7.734424929</v>
      </c>
      <c r="AL108" s="25">
        <f>VLOOKUP(A108, Standings!$B:$E, 4, FALSE)</f>
        <v>0.25</v>
      </c>
      <c r="AM108" s="25">
        <f t="shared" si="23"/>
        <v>0.5833333333</v>
      </c>
    </row>
    <row r="109">
      <c r="A109" s="2" t="s">
        <v>438</v>
      </c>
      <c r="B109" s="2" t="str">
        <f>A110</f>
        <v>Eastern Washington</v>
      </c>
      <c r="C109" s="2">
        <v>77.0</v>
      </c>
      <c r="D109" s="2">
        <v>86.0</v>
      </c>
      <c r="E109" s="2">
        <v>29.0</v>
      </c>
      <c r="F109" s="2">
        <v>60.0</v>
      </c>
      <c r="G109" s="2">
        <v>6.0</v>
      </c>
      <c r="H109" s="2">
        <v>19.0</v>
      </c>
      <c r="I109" s="2">
        <v>13.0</v>
      </c>
      <c r="J109" s="2">
        <v>20.0</v>
      </c>
      <c r="K109" s="2">
        <v>35.0</v>
      </c>
      <c r="L109" s="2">
        <v>6.0</v>
      </c>
      <c r="M109" s="2">
        <v>6.0</v>
      </c>
      <c r="N109" s="2">
        <v>13.0</v>
      </c>
      <c r="O109" s="5">
        <f>N110</f>
        <v>12</v>
      </c>
      <c r="P109" s="7">
        <f>VLOOKUP(B109, Standings!B:E, 4, FALSE)</f>
        <v>0.6666666667</v>
      </c>
      <c r="Q109" s="5">
        <f t="shared" si="10"/>
        <v>-9</v>
      </c>
      <c r="R109" s="5">
        <f t="shared" ref="R109:S109" si="128">E109-G109</f>
        <v>23</v>
      </c>
      <c r="S109" s="5">
        <f t="shared" si="128"/>
        <v>41</v>
      </c>
      <c r="T109" s="8">
        <f t="shared" si="12"/>
        <v>0.5609756098</v>
      </c>
      <c r="U109" s="8">
        <f t="shared" si="13"/>
        <v>0.3157894737</v>
      </c>
      <c r="V109" s="8">
        <f t="shared" si="14"/>
        <v>0.65</v>
      </c>
      <c r="W109" s="24">
        <f t="shared" si="15"/>
        <v>9.625</v>
      </c>
      <c r="X109" s="24">
        <f t="shared" si="16"/>
        <v>25.375</v>
      </c>
      <c r="Y109" s="5">
        <f t="shared" si="17"/>
        <v>6</v>
      </c>
      <c r="Z109" s="8">
        <f t="shared" si="18"/>
        <v>-1.177836436</v>
      </c>
      <c r="AA109" s="8">
        <f t="shared" si="19"/>
        <v>-0.9279733197</v>
      </c>
      <c r="AB109" s="8">
        <f t="shared" si="20"/>
        <v>-1.65822996</v>
      </c>
      <c r="AC109" s="25">
        <f t="shared" si="6"/>
        <v>0.8011939183</v>
      </c>
      <c r="AD109" s="25">
        <f>(R110*0.108853716)/(S110*-0.049850344)</f>
        <v>-1.146395317</v>
      </c>
      <c r="AE109" s="25">
        <f>(G110*0.086969074)/(H110*-0.034462491)</f>
        <v>-1.110378021</v>
      </c>
      <c r="AF109" s="25">
        <f>(I110*0.050073794)/(J110*-0.030543046)</f>
        <v>-1.387226846</v>
      </c>
      <c r="AG109" s="25">
        <f t="shared" si="21"/>
        <v>0.9342839248</v>
      </c>
      <c r="AH109" s="25">
        <f t="shared" si="7"/>
        <v>72.10745265</v>
      </c>
      <c r="AI109" s="25">
        <f t="shared" si="8"/>
        <v>84.08555323</v>
      </c>
      <c r="AJ109" s="25">
        <f t="shared" si="9"/>
        <v>-11.97810058</v>
      </c>
      <c r="AK109" s="25">
        <f t="shared" si="22"/>
        <v>-7.98540039</v>
      </c>
      <c r="AL109" s="25">
        <f>VLOOKUP(A109, Standings!$B:$E, 4, FALSE)</f>
        <v>0.4166666667</v>
      </c>
      <c r="AM109" s="25">
        <f t="shared" si="23"/>
        <v>0.25</v>
      </c>
    </row>
    <row r="110">
      <c r="A110" s="2" t="s">
        <v>53</v>
      </c>
      <c r="B110" s="2" t="str">
        <f>A109</f>
        <v>Wright St.</v>
      </c>
      <c r="C110" s="2">
        <v>86.0</v>
      </c>
      <c r="D110" s="2">
        <v>77.0</v>
      </c>
      <c r="E110" s="2">
        <v>32.0</v>
      </c>
      <c r="F110" s="2">
        <v>65.0</v>
      </c>
      <c r="G110" s="2">
        <v>11.0</v>
      </c>
      <c r="H110" s="2">
        <v>25.0</v>
      </c>
      <c r="I110" s="2">
        <v>11.0</v>
      </c>
      <c r="J110" s="2">
        <v>13.0</v>
      </c>
      <c r="K110" s="2">
        <v>33.0</v>
      </c>
      <c r="L110" s="2">
        <v>1.0</v>
      </c>
      <c r="M110" s="2">
        <v>5.0</v>
      </c>
      <c r="N110" s="2">
        <v>12.0</v>
      </c>
      <c r="O110" s="5">
        <f>N109</f>
        <v>13</v>
      </c>
      <c r="P110" s="7">
        <f>VLOOKUP(B110, Standings!B:E, 4, FALSE)</f>
        <v>0.4166666667</v>
      </c>
      <c r="Q110" s="5">
        <f t="shared" si="10"/>
        <v>9</v>
      </c>
      <c r="R110" s="5">
        <f t="shared" ref="R110:S110" si="129">E110-G110</f>
        <v>21</v>
      </c>
      <c r="S110" s="5">
        <f t="shared" si="129"/>
        <v>40</v>
      </c>
      <c r="T110" s="8">
        <f t="shared" si="12"/>
        <v>0.525</v>
      </c>
      <c r="U110" s="8">
        <f t="shared" si="13"/>
        <v>0.44</v>
      </c>
      <c r="V110" s="8">
        <f t="shared" si="14"/>
        <v>0.8461538462</v>
      </c>
      <c r="W110" s="24">
        <f t="shared" si="15"/>
        <v>9.075</v>
      </c>
      <c r="X110" s="24">
        <f t="shared" si="16"/>
        <v>23.925</v>
      </c>
      <c r="Y110" s="5">
        <f t="shared" si="17"/>
        <v>8</v>
      </c>
      <c r="Z110" s="8">
        <f t="shared" si="18"/>
        <v>-1.102301273</v>
      </c>
      <c r="AA110" s="8">
        <f t="shared" si="19"/>
        <v>-1.292976159</v>
      </c>
      <c r="AB110" s="8">
        <f t="shared" si="20"/>
        <v>-2.158642551</v>
      </c>
      <c r="AC110" s="25">
        <f t="shared" si="6"/>
        <v>0.9352306176</v>
      </c>
      <c r="AD110" s="25">
        <f>(R109*0.108853716)/(S109*-0.049850344)</f>
        <v>-1.224952023</v>
      </c>
      <c r="AE110" s="25">
        <f>(G109*0.086969074)/(H109*-0.034462491)</f>
        <v>-0.7969220247</v>
      </c>
      <c r="AF110" s="25">
        <f>(I109*0.050073794)/(J109*-0.030543046)</f>
        <v>-1.065642441</v>
      </c>
      <c r="AG110" s="25">
        <f t="shared" si="21"/>
        <v>0.827609093</v>
      </c>
      <c r="AH110" s="25">
        <f t="shared" si="7"/>
        <v>84.17075558</v>
      </c>
      <c r="AI110" s="25">
        <f t="shared" si="8"/>
        <v>74.48481837</v>
      </c>
      <c r="AJ110" s="25">
        <f t="shared" si="9"/>
        <v>9.685937217</v>
      </c>
      <c r="AK110" s="25">
        <f t="shared" si="22"/>
        <v>8.3022319</v>
      </c>
      <c r="AL110" s="25">
        <f>VLOOKUP(A110, Standings!$B:$E, 4, FALSE)</f>
        <v>0.6666666667</v>
      </c>
      <c r="AM110" s="25">
        <f t="shared" si="23"/>
        <v>-0.25</v>
      </c>
    </row>
    <row r="111">
      <c r="A111" s="2" t="s">
        <v>442</v>
      </c>
      <c r="B111" s="2" t="str">
        <f>A112</f>
        <v>Michigan</v>
      </c>
      <c r="C111" s="2">
        <v>79.0</v>
      </c>
      <c r="D111" s="2">
        <v>87.0</v>
      </c>
      <c r="E111" s="2">
        <v>27.0</v>
      </c>
      <c r="F111" s="2">
        <v>55.0</v>
      </c>
      <c r="G111" s="2">
        <v>7.0</v>
      </c>
      <c r="H111" s="2">
        <v>18.0</v>
      </c>
      <c r="I111" s="2">
        <v>18.0</v>
      </c>
      <c r="J111" s="2">
        <v>23.0</v>
      </c>
      <c r="K111" s="2">
        <v>26.0</v>
      </c>
      <c r="L111" s="2">
        <v>3.0</v>
      </c>
      <c r="M111" s="2">
        <v>10.0</v>
      </c>
      <c r="N111" s="2">
        <v>13.0</v>
      </c>
      <c r="O111" s="5">
        <f>N112</f>
        <v>15</v>
      </c>
      <c r="P111" s="7">
        <f>VLOOKUP(B111, Standings!B:E, 4, FALSE)</f>
        <v>0.8333333333</v>
      </c>
      <c r="Q111" s="5">
        <f t="shared" si="10"/>
        <v>-8</v>
      </c>
      <c r="R111" s="5">
        <f t="shared" ref="R111:S111" si="130">E111-G111</f>
        <v>20</v>
      </c>
      <c r="S111" s="5">
        <f t="shared" si="130"/>
        <v>37</v>
      </c>
      <c r="T111" s="8">
        <f t="shared" si="12"/>
        <v>0.5405405405</v>
      </c>
      <c r="U111" s="8">
        <f t="shared" si="13"/>
        <v>0.3888888889</v>
      </c>
      <c r="V111" s="8">
        <f t="shared" si="14"/>
        <v>0.7826086957</v>
      </c>
      <c r="W111" s="24">
        <f t="shared" si="15"/>
        <v>7.15</v>
      </c>
      <c r="X111" s="24">
        <f t="shared" si="16"/>
        <v>18.85</v>
      </c>
      <c r="Y111" s="5">
        <f t="shared" si="17"/>
        <v>5</v>
      </c>
      <c r="Z111" s="8">
        <f t="shared" si="18"/>
        <v>-1.134930526</v>
      </c>
      <c r="AA111" s="8">
        <f t="shared" si="19"/>
        <v>-1.142781959</v>
      </c>
      <c r="AB111" s="8">
        <f t="shared" si="20"/>
        <v>-1.996531055</v>
      </c>
      <c r="AC111" s="25">
        <f t="shared" si="6"/>
        <v>0.8862658733</v>
      </c>
      <c r="AD111" s="25">
        <f>(R112*0.108853716)/(S112*-0.049850344)</f>
        <v>-1.146395317</v>
      </c>
      <c r="AE111" s="25">
        <f>(G112*0.086969074)/(H112*-0.034462491)</f>
        <v>-1.261793206</v>
      </c>
      <c r="AF111" s="25">
        <f>(I112*0.050073794)/(J112*-0.030543046)</f>
        <v>-1.44657345</v>
      </c>
      <c r="AG111" s="25">
        <f t="shared" si="21"/>
        <v>0.9870432344</v>
      </c>
      <c r="AH111" s="25">
        <f t="shared" si="7"/>
        <v>79.7639286</v>
      </c>
      <c r="AI111" s="25">
        <f t="shared" si="8"/>
        <v>88.83389109</v>
      </c>
      <c r="AJ111" s="25">
        <f t="shared" si="9"/>
        <v>-9.069962496</v>
      </c>
      <c r="AK111" s="25">
        <f t="shared" si="22"/>
        <v>-3.023320832</v>
      </c>
      <c r="AL111" s="25">
        <f>VLOOKUP(A111, Standings!$B:$E, 4, FALSE)</f>
        <v>0.6666666667</v>
      </c>
      <c r="AM111" s="25">
        <f t="shared" si="23"/>
        <v>0.1666666667</v>
      </c>
    </row>
    <row r="112">
      <c r="A112" s="2" t="s">
        <v>34</v>
      </c>
      <c r="B112" s="2" t="str">
        <f>A111</f>
        <v>VCU</v>
      </c>
      <c r="C112" s="2">
        <v>87.0</v>
      </c>
      <c r="D112" s="2">
        <v>79.0</v>
      </c>
      <c r="E112" s="2">
        <v>31.0</v>
      </c>
      <c r="F112" s="2">
        <v>60.0</v>
      </c>
      <c r="G112" s="2">
        <v>10.0</v>
      </c>
      <c r="H112" s="2">
        <v>20.0</v>
      </c>
      <c r="I112" s="2">
        <v>15.0</v>
      </c>
      <c r="J112" s="2">
        <v>17.0</v>
      </c>
      <c r="K112" s="2">
        <v>34.0</v>
      </c>
      <c r="L112" s="2">
        <v>1.0</v>
      </c>
      <c r="M112" s="2">
        <v>5.0</v>
      </c>
      <c r="N112" s="2">
        <v>15.0</v>
      </c>
      <c r="O112" s="5">
        <f>N111</f>
        <v>13</v>
      </c>
      <c r="P112" s="7">
        <f>VLOOKUP(B112, Standings!B:E, 4, FALSE)</f>
        <v>0.6666666667</v>
      </c>
      <c r="Q112" s="5">
        <f t="shared" si="10"/>
        <v>8</v>
      </c>
      <c r="R112" s="5">
        <f t="shared" ref="R112:S112" si="131">E112-G112</f>
        <v>21</v>
      </c>
      <c r="S112" s="5">
        <f t="shared" si="131"/>
        <v>40</v>
      </c>
      <c r="T112" s="8">
        <f t="shared" si="12"/>
        <v>0.525</v>
      </c>
      <c r="U112" s="8">
        <f t="shared" si="13"/>
        <v>0.5</v>
      </c>
      <c r="V112" s="8">
        <f t="shared" si="14"/>
        <v>0.8823529412</v>
      </c>
      <c r="W112" s="24">
        <f t="shared" si="15"/>
        <v>9.35</v>
      </c>
      <c r="X112" s="24">
        <f t="shared" si="16"/>
        <v>24.65</v>
      </c>
      <c r="Y112" s="5">
        <f t="shared" si="17"/>
        <v>8</v>
      </c>
      <c r="Z112" s="8">
        <f t="shared" si="18"/>
        <v>-1.102301273</v>
      </c>
      <c r="AA112" s="8">
        <f t="shared" si="19"/>
        <v>-1.46929109</v>
      </c>
      <c r="AB112" s="8">
        <f t="shared" si="20"/>
        <v>-2.250990896</v>
      </c>
      <c r="AC112" s="25">
        <f t="shared" si="6"/>
        <v>0.9957182564</v>
      </c>
      <c r="AD112" s="25">
        <f>(R111*0.108853716)/(S111*-0.049850344)</f>
        <v>-1.180329798</v>
      </c>
      <c r="AE112" s="25">
        <f>(G111*0.086969074)/(H111*-0.034462491)</f>
        <v>-0.9813947157</v>
      </c>
      <c r="AF112" s="25">
        <f>(I111*0.050073794)/(J111*-0.030543046)</f>
        <v>-1.283047755</v>
      </c>
      <c r="AG112" s="25">
        <f t="shared" si="21"/>
        <v>0.8943192708</v>
      </c>
      <c r="AH112" s="25">
        <f t="shared" si="7"/>
        <v>89.61464308</v>
      </c>
      <c r="AI112" s="25">
        <f t="shared" si="8"/>
        <v>80.48873437</v>
      </c>
      <c r="AJ112" s="25">
        <f t="shared" si="9"/>
        <v>9.125908708</v>
      </c>
      <c r="AK112" s="25">
        <f t="shared" si="22"/>
        <v>13.68886306</v>
      </c>
      <c r="AL112" s="25">
        <f>VLOOKUP(A112, Standings!$B:$E, 4, FALSE)</f>
        <v>0.8333333333</v>
      </c>
      <c r="AM112" s="25">
        <f t="shared" si="23"/>
        <v>-0.1666666667</v>
      </c>
    </row>
    <row r="113">
      <c r="A113" s="2" t="s">
        <v>42</v>
      </c>
      <c r="B113" s="2" t="str">
        <f>A114</f>
        <v>Wright St.</v>
      </c>
      <c r="C113" s="2">
        <v>98.0</v>
      </c>
      <c r="D113" s="2">
        <v>88.0</v>
      </c>
      <c r="E113" s="2">
        <v>35.0</v>
      </c>
      <c r="F113" s="2">
        <v>74.0</v>
      </c>
      <c r="G113" s="2">
        <v>13.0</v>
      </c>
      <c r="H113" s="2">
        <v>31.0</v>
      </c>
      <c r="I113" s="2">
        <v>15.0</v>
      </c>
      <c r="J113" s="2">
        <v>16.0</v>
      </c>
      <c r="K113" s="2">
        <v>42.0</v>
      </c>
      <c r="L113" s="2">
        <v>2.0</v>
      </c>
      <c r="M113" s="2">
        <v>2.0</v>
      </c>
      <c r="N113" s="2">
        <v>14.0</v>
      </c>
      <c r="O113" s="5">
        <f>N114</f>
        <v>12</v>
      </c>
      <c r="P113" s="7">
        <f>VLOOKUP(B113, Standings!B:E, 4, FALSE)</f>
        <v>0.4166666667</v>
      </c>
      <c r="Q113" s="5">
        <f t="shared" si="10"/>
        <v>10</v>
      </c>
      <c r="R113" s="5">
        <f t="shared" ref="R113:S113" si="132">E113-G113</f>
        <v>22</v>
      </c>
      <c r="S113" s="5">
        <f t="shared" si="132"/>
        <v>43</v>
      </c>
      <c r="T113" s="8">
        <f t="shared" si="12"/>
        <v>0.511627907</v>
      </c>
      <c r="U113" s="8">
        <f t="shared" si="13"/>
        <v>0.4193548387</v>
      </c>
      <c r="V113" s="8">
        <f t="shared" si="14"/>
        <v>0.9375</v>
      </c>
      <c r="W113" s="24">
        <f t="shared" si="15"/>
        <v>11.55</v>
      </c>
      <c r="X113" s="24">
        <f t="shared" si="16"/>
        <v>30.45</v>
      </c>
      <c r="Y113" s="5">
        <f t="shared" si="17"/>
        <v>10</v>
      </c>
      <c r="Z113" s="8">
        <f t="shared" si="18"/>
        <v>-1.07422494</v>
      </c>
      <c r="AA113" s="8">
        <f t="shared" si="19"/>
        <v>-1.232308656</v>
      </c>
      <c r="AB113" s="8">
        <f t="shared" si="20"/>
        <v>-2.391677827</v>
      </c>
      <c r="AC113" s="25">
        <f t="shared" si="6"/>
        <v>0.9371974501</v>
      </c>
      <c r="AD113" s="25">
        <f>(R114*0.108853716)/(S114*-0.049850344)</f>
        <v>-1.336904159</v>
      </c>
      <c r="AE113" s="25">
        <f>(G114*0.086969074)/(H114*-0.034462491)</f>
        <v>-0.4453387785</v>
      </c>
      <c r="AF113" s="25">
        <f>(I114*0.050073794)/(J114*-0.030543046)</f>
        <v>-1.112483867</v>
      </c>
      <c r="AG113" s="25">
        <f t="shared" si="21"/>
        <v>0.7750701144</v>
      </c>
      <c r="AH113" s="25">
        <f t="shared" si="7"/>
        <v>84.34777051</v>
      </c>
      <c r="AI113" s="25">
        <f t="shared" si="8"/>
        <v>69.7563103</v>
      </c>
      <c r="AJ113" s="25">
        <f t="shared" si="9"/>
        <v>14.59146022</v>
      </c>
      <c r="AK113" s="25">
        <f t="shared" si="22"/>
        <v>12.5069659</v>
      </c>
      <c r="AL113" s="25">
        <f>VLOOKUP(A113, Standings!$B:$E, 4, FALSE)</f>
        <v>0.25</v>
      </c>
      <c r="AM113" s="25">
        <f t="shared" si="23"/>
        <v>0.1666666667</v>
      </c>
    </row>
    <row r="114">
      <c r="A114" s="2" t="s">
        <v>438</v>
      </c>
      <c r="B114" s="2" t="str">
        <f>A113</f>
        <v>Vermont</v>
      </c>
      <c r="C114" s="2">
        <v>88.0</v>
      </c>
      <c r="D114" s="2">
        <v>98.0</v>
      </c>
      <c r="E114" s="2">
        <v>33.0</v>
      </c>
      <c r="F114" s="2">
        <v>66.0</v>
      </c>
      <c r="G114" s="2">
        <v>3.0</v>
      </c>
      <c r="H114" s="2">
        <v>17.0</v>
      </c>
      <c r="I114" s="2">
        <v>19.0</v>
      </c>
      <c r="J114" s="2">
        <v>28.0</v>
      </c>
      <c r="K114" s="2">
        <v>35.0</v>
      </c>
      <c r="L114" s="2">
        <v>5.0</v>
      </c>
      <c r="M114" s="2">
        <v>4.0</v>
      </c>
      <c r="N114" s="2">
        <v>12.0</v>
      </c>
      <c r="O114" s="5">
        <f>N113</f>
        <v>14</v>
      </c>
      <c r="P114" s="7">
        <f>VLOOKUP(B114, Standings!B:E, 4, FALSE)</f>
        <v>0.25</v>
      </c>
      <c r="Q114" s="5">
        <f t="shared" si="10"/>
        <v>-10</v>
      </c>
      <c r="R114" s="5">
        <f t="shared" ref="R114:S114" si="133">E114-G114</f>
        <v>30</v>
      </c>
      <c r="S114" s="5">
        <f t="shared" si="133"/>
        <v>49</v>
      </c>
      <c r="T114" s="8">
        <f t="shared" si="12"/>
        <v>0.612244898</v>
      </c>
      <c r="U114" s="8">
        <f t="shared" si="13"/>
        <v>0.1764705882</v>
      </c>
      <c r="V114" s="8">
        <f t="shared" si="14"/>
        <v>0.6785714286</v>
      </c>
      <c r="W114" s="24">
        <f t="shared" si="15"/>
        <v>9.625</v>
      </c>
      <c r="X114" s="24">
        <f t="shared" si="16"/>
        <v>25.375</v>
      </c>
      <c r="Y114" s="5">
        <f t="shared" si="17"/>
        <v>10</v>
      </c>
      <c r="Z114" s="8">
        <f t="shared" si="18"/>
        <v>-1.285482534</v>
      </c>
      <c r="AA114" s="8">
        <f t="shared" si="19"/>
        <v>-0.5185733257</v>
      </c>
      <c r="AB114" s="8">
        <f t="shared" si="20"/>
        <v>-1.731119189</v>
      </c>
      <c r="AC114" s="25">
        <f t="shared" si="6"/>
        <v>0.7421649069</v>
      </c>
      <c r="AD114" s="25">
        <f>(R113*0.108853716)/(S113*-0.049850344)</f>
        <v>-1.117195879</v>
      </c>
      <c r="AE114" s="25">
        <f>(G113*0.086969074)/(H113*-0.034462491)</f>
        <v>-1.058278173</v>
      </c>
      <c r="AF114" s="25">
        <f>(I113*0.050073794)/(J113*-0.030543046)</f>
        <v>-1.53698429</v>
      </c>
      <c r="AG114" s="25">
        <f t="shared" si="21"/>
        <v>0.9239639864</v>
      </c>
      <c r="AH114" s="25">
        <f t="shared" si="7"/>
        <v>66.79484162</v>
      </c>
      <c r="AI114" s="25">
        <f t="shared" si="8"/>
        <v>83.15675877</v>
      </c>
      <c r="AJ114" s="25">
        <f t="shared" si="9"/>
        <v>-16.36191716</v>
      </c>
      <c r="AK114" s="25">
        <f t="shared" si="22"/>
        <v>-24.54287573</v>
      </c>
      <c r="AL114" s="25">
        <f>VLOOKUP(A114, Standings!$B:$E, 4, FALSE)</f>
        <v>0.4166666667</v>
      </c>
      <c r="AM114" s="25">
        <f t="shared" si="23"/>
        <v>-0.1666666667</v>
      </c>
    </row>
    <row r="115">
      <c r="A115" s="2" t="s">
        <v>45</v>
      </c>
      <c r="B115" s="2" t="str">
        <f>A116</f>
        <v>Houston</v>
      </c>
      <c r="C115" s="2">
        <v>60.0</v>
      </c>
      <c r="D115" s="2">
        <v>89.0</v>
      </c>
      <c r="E115" s="2">
        <v>23.0</v>
      </c>
      <c r="F115" s="2">
        <v>54.0</v>
      </c>
      <c r="G115" s="2">
        <v>5.0</v>
      </c>
      <c r="H115" s="2">
        <v>17.0</v>
      </c>
      <c r="I115" s="2">
        <v>9.0</v>
      </c>
      <c r="J115" s="2">
        <v>15.0</v>
      </c>
      <c r="K115" s="2">
        <v>30.0</v>
      </c>
      <c r="L115" s="2">
        <v>1.0</v>
      </c>
      <c r="M115" s="2">
        <v>3.0</v>
      </c>
      <c r="N115" s="2">
        <v>18.0</v>
      </c>
      <c r="O115" s="5">
        <f>N116</f>
        <v>11</v>
      </c>
      <c r="P115" s="7">
        <f>VLOOKUP(B115, Standings!B:E, 4, FALSE)</f>
        <v>0.8333333333</v>
      </c>
      <c r="Q115" s="5">
        <f t="shared" si="10"/>
        <v>-29</v>
      </c>
      <c r="R115" s="5">
        <f t="shared" ref="R115:S115" si="134">E115-G115</f>
        <v>18</v>
      </c>
      <c r="S115" s="5">
        <f t="shared" si="134"/>
        <v>37</v>
      </c>
      <c r="T115" s="8">
        <f t="shared" si="12"/>
        <v>0.4864864865</v>
      </c>
      <c r="U115" s="8">
        <f t="shared" si="13"/>
        <v>0.2941176471</v>
      </c>
      <c r="V115" s="8">
        <f t="shared" si="14"/>
        <v>0.6</v>
      </c>
      <c r="W115" s="24">
        <f t="shared" si="15"/>
        <v>8.25</v>
      </c>
      <c r="X115" s="24">
        <f t="shared" si="16"/>
        <v>21.75</v>
      </c>
      <c r="Y115" s="5">
        <f t="shared" si="17"/>
        <v>8</v>
      </c>
      <c r="Z115" s="8">
        <f t="shared" si="18"/>
        <v>-1.021437473</v>
      </c>
      <c r="AA115" s="8">
        <f t="shared" si="19"/>
        <v>-0.8642888762</v>
      </c>
      <c r="AB115" s="8">
        <f t="shared" si="20"/>
        <v>-1.530673809</v>
      </c>
      <c r="AC115" s="25">
        <f t="shared" si="6"/>
        <v>0.7027827649</v>
      </c>
      <c r="AD115" s="25">
        <f>(R116*0.108853716)/(S116*-0.049850344)</f>
        <v>-1.121313309</v>
      </c>
      <c r="AE115" s="25">
        <f>(G116*0.086969074)/(H116*-0.034462491)</f>
        <v>-1.177673659</v>
      </c>
      <c r="AF115" s="25">
        <f>(I116*0.050073794)/(J116*-0.030543046)</f>
        <v>-1.229587432</v>
      </c>
      <c r="AG115" s="25">
        <f t="shared" si="21"/>
        <v>0.9224940407</v>
      </c>
      <c r="AH115" s="25">
        <f t="shared" si="7"/>
        <v>63.25044884</v>
      </c>
      <c r="AI115" s="25">
        <f t="shared" si="8"/>
        <v>83.02446366</v>
      </c>
      <c r="AJ115" s="25">
        <f t="shared" si="9"/>
        <v>-19.77401482</v>
      </c>
      <c r="AK115" s="25">
        <f t="shared" si="22"/>
        <v>-6.591338273</v>
      </c>
      <c r="AL115" s="25">
        <f>VLOOKUP(A115, Standings!$B:$E, 4, FALSE)</f>
        <v>0.4166666667</v>
      </c>
      <c r="AM115" s="25">
        <f t="shared" si="23"/>
        <v>0.4166666667</v>
      </c>
    </row>
    <row r="116">
      <c r="A116" s="2" t="s">
        <v>24</v>
      </c>
      <c r="B116" s="2" t="str">
        <f>A115</f>
        <v>Dayton</v>
      </c>
      <c r="C116" s="2">
        <v>89.0</v>
      </c>
      <c r="D116" s="2">
        <v>60.0</v>
      </c>
      <c r="E116" s="2">
        <v>33.0</v>
      </c>
      <c r="F116" s="2">
        <v>67.0</v>
      </c>
      <c r="G116" s="2">
        <v>14.0</v>
      </c>
      <c r="H116" s="2">
        <v>30.0</v>
      </c>
      <c r="I116" s="2">
        <v>9.0</v>
      </c>
      <c r="J116" s="2">
        <v>12.0</v>
      </c>
      <c r="K116" s="2">
        <v>39.0</v>
      </c>
      <c r="L116" s="2">
        <v>3.0</v>
      </c>
      <c r="M116" s="2">
        <v>12.0</v>
      </c>
      <c r="N116" s="2">
        <v>11.0</v>
      </c>
      <c r="O116" s="5">
        <f>N115</f>
        <v>18</v>
      </c>
      <c r="P116" s="7">
        <f>VLOOKUP(B116, Standings!B:E, 4, FALSE)</f>
        <v>0.4166666667</v>
      </c>
      <c r="Q116" s="5">
        <f t="shared" si="10"/>
        <v>29</v>
      </c>
      <c r="R116" s="5">
        <f t="shared" ref="R116:S116" si="135">E116-G116</f>
        <v>19</v>
      </c>
      <c r="S116" s="5">
        <f t="shared" si="135"/>
        <v>37</v>
      </c>
      <c r="T116" s="8">
        <f t="shared" si="12"/>
        <v>0.5135135135</v>
      </c>
      <c r="U116" s="8">
        <f t="shared" si="13"/>
        <v>0.4666666667</v>
      </c>
      <c r="V116" s="8">
        <f t="shared" si="14"/>
        <v>0.75</v>
      </c>
      <c r="W116" s="24">
        <f t="shared" si="15"/>
        <v>10.725</v>
      </c>
      <c r="X116" s="24">
        <f t="shared" si="16"/>
        <v>28.275</v>
      </c>
      <c r="Y116" s="5">
        <f t="shared" si="17"/>
        <v>6</v>
      </c>
      <c r="Z116" s="8">
        <f t="shared" si="18"/>
        <v>-1.078184</v>
      </c>
      <c r="AA116" s="8">
        <f t="shared" si="19"/>
        <v>-1.37133835</v>
      </c>
      <c r="AB116" s="8">
        <f t="shared" si="20"/>
        <v>-1.913342261</v>
      </c>
      <c r="AC116" s="25">
        <f t="shared" si="6"/>
        <v>0.9152823573</v>
      </c>
      <c r="AD116" s="25">
        <f>(R115*0.108853716)/(S115*-0.049850344)</f>
        <v>-1.062296819</v>
      </c>
      <c r="AE116" s="25">
        <f>(G115*0.086969074)/(H115*-0.034462491)</f>
        <v>-0.7422312976</v>
      </c>
      <c r="AF116" s="25">
        <f>(I115*0.050073794)/(J115*-0.030543046)</f>
        <v>-0.9836699457</v>
      </c>
      <c r="AG116" s="25">
        <f t="shared" si="21"/>
        <v>0.7273762352</v>
      </c>
      <c r="AH116" s="25">
        <f t="shared" si="7"/>
        <v>82.37541215</v>
      </c>
      <c r="AI116" s="25">
        <f t="shared" si="8"/>
        <v>65.46386117</v>
      </c>
      <c r="AJ116" s="25">
        <f t="shared" si="9"/>
        <v>16.91155098</v>
      </c>
      <c r="AK116" s="25">
        <f t="shared" si="22"/>
        <v>14.49561513</v>
      </c>
      <c r="AL116" s="25">
        <f>VLOOKUP(A116, Standings!$B:$E, 4, FALSE)</f>
        <v>0.8333333333</v>
      </c>
      <c r="AM116" s="25">
        <f t="shared" si="23"/>
        <v>-0.4166666667</v>
      </c>
    </row>
    <row r="117">
      <c r="A117" s="2" t="s">
        <v>31</v>
      </c>
      <c r="B117" s="2" t="str">
        <f>A118</f>
        <v>UCSB</v>
      </c>
      <c r="C117" s="2">
        <v>82.0</v>
      </c>
      <c r="D117" s="2">
        <v>84.0</v>
      </c>
      <c r="E117" s="2">
        <v>34.0</v>
      </c>
      <c r="F117" s="2">
        <v>68.0</v>
      </c>
      <c r="G117" s="2">
        <v>7.0</v>
      </c>
      <c r="H117" s="2">
        <v>19.0</v>
      </c>
      <c r="I117" s="2">
        <v>7.0</v>
      </c>
      <c r="J117" s="2">
        <v>10.0</v>
      </c>
      <c r="K117" s="2">
        <v>36.0</v>
      </c>
      <c r="L117" s="2">
        <v>3.0</v>
      </c>
      <c r="M117" s="2">
        <v>10.0</v>
      </c>
      <c r="N117" s="2">
        <v>13.0</v>
      </c>
      <c r="O117" s="5">
        <f>N118</f>
        <v>14</v>
      </c>
      <c r="P117" s="7">
        <f>VLOOKUP(B117, Standings!B:E, 4, FALSE)</f>
        <v>0.5</v>
      </c>
      <c r="Q117" s="5">
        <f t="shared" si="10"/>
        <v>-2</v>
      </c>
      <c r="R117" s="5">
        <f t="shared" ref="R117:S117" si="136">E117-G117</f>
        <v>27</v>
      </c>
      <c r="S117" s="5">
        <f t="shared" si="136"/>
        <v>49</v>
      </c>
      <c r="T117" s="8">
        <f t="shared" si="12"/>
        <v>0.5510204082</v>
      </c>
      <c r="U117" s="8">
        <f t="shared" si="13"/>
        <v>0.3684210526</v>
      </c>
      <c r="V117" s="8">
        <f t="shared" si="14"/>
        <v>0.7</v>
      </c>
      <c r="W117" s="24">
        <f t="shared" si="15"/>
        <v>9.9</v>
      </c>
      <c r="X117" s="24">
        <f t="shared" si="16"/>
        <v>26.1</v>
      </c>
      <c r="Y117" s="5">
        <f t="shared" si="17"/>
        <v>4</v>
      </c>
      <c r="Z117" s="8">
        <f t="shared" si="18"/>
        <v>-1.156934281</v>
      </c>
      <c r="AA117" s="8">
        <f t="shared" si="19"/>
        <v>-1.08263554</v>
      </c>
      <c r="AB117" s="8">
        <f t="shared" si="20"/>
        <v>-1.785786111</v>
      </c>
      <c r="AC117" s="25">
        <f t="shared" si="6"/>
        <v>0.8516693216</v>
      </c>
      <c r="AD117" s="25">
        <f>(R118*0.108853716)/(S118*-0.049850344)</f>
        <v>-1.239346288</v>
      </c>
      <c r="AE117" s="25">
        <f>(G118*0.086969074)/(H118*-0.034462491)</f>
        <v>-0.9463449044</v>
      </c>
      <c r="AF117" s="25">
        <f>(I118*0.050073794)/(J118*-0.030543046)</f>
        <v>-1.229587432</v>
      </c>
      <c r="AG117" s="25">
        <f t="shared" si="21"/>
        <v>0.9027347186</v>
      </c>
      <c r="AH117" s="25">
        <f t="shared" si="7"/>
        <v>76.65023895</v>
      </c>
      <c r="AI117" s="25">
        <f t="shared" si="8"/>
        <v>81.24612467</v>
      </c>
      <c r="AJ117" s="25">
        <f t="shared" si="9"/>
        <v>-4.595885725</v>
      </c>
      <c r="AK117" s="25">
        <f t="shared" si="22"/>
        <v>-4.595885725</v>
      </c>
      <c r="AL117" s="25">
        <f>VLOOKUP(A117, Standings!$B:$E, 4, FALSE)</f>
        <v>0.3333333333</v>
      </c>
      <c r="AM117" s="25">
        <f t="shared" si="23"/>
        <v>0.1666666667</v>
      </c>
    </row>
    <row r="118">
      <c r="A118" s="2" t="s">
        <v>436</v>
      </c>
      <c r="B118" s="2" t="str">
        <f>A117</f>
        <v>North Texas</v>
      </c>
      <c r="C118" s="2">
        <v>84.0</v>
      </c>
      <c r="D118" s="2">
        <v>82.0</v>
      </c>
      <c r="E118" s="2">
        <v>30.0</v>
      </c>
      <c r="F118" s="2">
        <v>61.0</v>
      </c>
      <c r="G118" s="2">
        <v>9.0</v>
      </c>
      <c r="H118" s="2">
        <v>24.0</v>
      </c>
      <c r="I118" s="2">
        <v>15.0</v>
      </c>
      <c r="J118" s="2">
        <v>20.0</v>
      </c>
      <c r="K118" s="2">
        <v>33.0</v>
      </c>
      <c r="L118" s="2">
        <v>1.0</v>
      </c>
      <c r="M118" s="2">
        <v>9.0</v>
      </c>
      <c r="N118" s="2">
        <v>14.0</v>
      </c>
      <c r="O118" s="5">
        <f>N117</f>
        <v>13</v>
      </c>
      <c r="P118" s="7">
        <f>VLOOKUP(B118, Standings!B:E, 4, FALSE)</f>
        <v>0.3333333333</v>
      </c>
      <c r="Q118" s="5">
        <f t="shared" si="10"/>
        <v>2</v>
      </c>
      <c r="R118" s="5">
        <f t="shared" ref="R118:S118" si="137">E118-G118</f>
        <v>21</v>
      </c>
      <c r="S118" s="5">
        <f t="shared" si="137"/>
        <v>37</v>
      </c>
      <c r="T118" s="8">
        <f t="shared" si="12"/>
        <v>0.5675675676</v>
      </c>
      <c r="U118" s="8">
        <f t="shared" si="13"/>
        <v>0.375</v>
      </c>
      <c r="V118" s="8">
        <f t="shared" si="14"/>
        <v>0.75</v>
      </c>
      <c r="W118" s="24">
        <f t="shared" si="15"/>
        <v>9.075</v>
      </c>
      <c r="X118" s="24">
        <f t="shared" si="16"/>
        <v>23.925</v>
      </c>
      <c r="Y118" s="5">
        <f t="shared" si="17"/>
        <v>4</v>
      </c>
      <c r="Z118" s="8">
        <f t="shared" si="18"/>
        <v>-1.191677052</v>
      </c>
      <c r="AA118" s="8">
        <f t="shared" si="19"/>
        <v>-1.101968317</v>
      </c>
      <c r="AB118" s="8">
        <f t="shared" si="20"/>
        <v>-1.913342261</v>
      </c>
      <c r="AC118" s="25">
        <f t="shared" si="6"/>
        <v>0.8877192349</v>
      </c>
      <c r="AD118" s="25">
        <f>(R117*0.108853716)/(S117*-0.049850344)</f>
        <v>-1.203213744</v>
      </c>
      <c r="AE118" s="25">
        <f>(G117*0.086969074)/(H117*-0.034462491)</f>
        <v>-0.9297423622</v>
      </c>
      <c r="AF118" s="25">
        <f>(I117*0.050073794)/(J117*-0.030543046)</f>
        <v>-1.147614937</v>
      </c>
      <c r="AG118" s="25">
        <f t="shared" si="21"/>
        <v>0.8705713136</v>
      </c>
      <c r="AH118" s="25">
        <f t="shared" si="7"/>
        <v>79.89473114</v>
      </c>
      <c r="AI118" s="25">
        <f t="shared" si="8"/>
        <v>78.35141822</v>
      </c>
      <c r="AJ118" s="25">
        <f t="shared" si="9"/>
        <v>1.543312915</v>
      </c>
      <c r="AK118" s="25">
        <f t="shared" si="22"/>
        <v>1.157484686</v>
      </c>
      <c r="AL118" s="25">
        <f>VLOOKUP(A118, Standings!$B:$E, 4, FALSE)</f>
        <v>0.5</v>
      </c>
      <c r="AM118" s="25">
        <f t="shared" si="23"/>
        <v>-0.1666666667</v>
      </c>
    </row>
    <row r="119">
      <c r="A119" s="2" t="s">
        <v>49</v>
      </c>
      <c r="B119" s="2" t="str">
        <f>A120</f>
        <v>Loyola</v>
      </c>
      <c r="C119" s="2">
        <v>85.0</v>
      </c>
      <c r="D119" s="2">
        <v>88.0</v>
      </c>
      <c r="E119" s="2">
        <v>27.0</v>
      </c>
      <c r="F119" s="2">
        <v>57.0</v>
      </c>
      <c r="G119" s="2">
        <v>13.0</v>
      </c>
      <c r="H119" s="2">
        <v>32.0</v>
      </c>
      <c r="I119" s="2">
        <v>18.0</v>
      </c>
      <c r="J119" s="2">
        <v>20.0</v>
      </c>
      <c r="K119" s="2">
        <v>31.0</v>
      </c>
      <c r="L119" s="2">
        <v>4.0</v>
      </c>
      <c r="M119" s="2">
        <v>8.0</v>
      </c>
      <c r="N119" s="2">
        <v>14.0</v>
      </c>
      <c r="O119" s="5">
        <f>N120</f>
        <v>13</v>
      </c>
      <c r="P119" s="7">
        <f>VLOOKUP(B119, Standings!B:E, 4, FALSE)</f>
        <v>0.6666666667</v>
      </c>
      <c r="Q119" s="5">
        <f t="shared" si="10"/>
        <v>-3</v>
      </c>
      <c r="R119" s="5">
        <f t="shared" ref="R119:S119" si="138">E119-G119</f>
        <v>14</v>
      </c>
      <c r="S119" s="5">
        <f t="shared" si="138"/>
        <v>25</v>
      </c>
      <c r="T119" s="8">
        <f t="shared" si="12"/>
        <v>0.56</v>
      </c>
      <c r="U119" s="8">
        <f t="shared" si="13"/>
        <v>0.40625</v>
      </c>
      <c r="V119" s="8">
        <f t="shared" si="14"/>
        <v>0.9</v>
      </c>
      <c r="W119" s="24">
        <f t="shared" si="15"/>
        <v>8.525</v>
      </c>
      <c r="X119" s="24">
        <f t="shared" si="16"/>
        <v>22.475</v>
      </c>
      <c r="Y119" s="5">
        <f t="shared" si="17"/>
        <v>5</v>
      </c>
      <c r="Z119" s="8">
        <f t="shared" si="18"/>
        <v>-1.175788025</v>
      </c>
      <c r="AA119" s="8">
        <f t="shared" si="19"/>
        <v>-1.19379901</v>
      </c>
      <c r="AB119" s="8">
        <f t="shared" si="20"/>
        <v>-2.296010714</v>
      </c>
      <c r="AC119" s="25">
        <f t="shared" si="6"/>
        <v>0.9558681084</v>
      </c>
      <c r="AD119" s="25">
        <f>(R120*0.108853716)/(S120*-0.049850344)</f>
        <v>-1.298362778</v>
      </c>
      <c r="AE119" s="25">
        <f>(G120*0.086969074)/(H120*-0.034462491)</f>
        <v>-1.147084733</v>
      </c>
      <c r="AF119" s="25">
        <f>(I120*0.050073794)/(J120*-0.030543046)</f>
        <v>-0.9979260319</v>
      </c>
      <c r="AG119" s="25">
        <f t="shared" si="21"/>
        <v>0.9602998495</v>
      </c>
      <c r="AH119" s="25">
        <f t="shared" si="7"/>
        <v>86.02812976</v>
      </c>
      <c r="AI119" s="25">
        <f t="shared" si="8"/>
        <v>86.42698646</v>
      </c>
      <c r="AJ119" s="25">
        <f t="shared" si="9"/>
        <v>-0.3988566967</v>
      </c>
      <c r="AK119" s="25">
        <f t="shared" si="22"/>
        <v>-0.2659044645</v>
      </c>
      <c r="AL119" s="25">
        <f>VLOOKUP(A119, Standings!$B:$E, 4, FALSE)</f>
        <v>0.25</v>
      </c>
      <c r="AM119" s="25">
        <f t="shared" si="23"/>
        <v>0.4166666667</v>
      </c>
    </row>
    <row r="120">
      <c r="A120" s="2" t="s">
        <v>437</v>
      </c>
      <c r="B120" s="2" t="str">
        <f>A119</f>
        <v>Oral Roberts</v>
      </c>
      <c r="C120" s="2">
        <v>88.0</v>
      </c>
      <c r="D120" s="2">
        <v>85.0</v>
      </c>
      <c r="E120" s="2">
        <v>32.0</v>
      </c>
      <c r="F120" s="2">
        <v>59.0</v>
      </c>
      <c r="G120" s="2">
        <v>10.0</v>
      </c>
      <c r="H120" s="2">
        <v>22.0</v>
      </c>
      <c r="I120" s="2">
        <v>14.0</v>
      </c>
      <c r="J120" s="2">
        <v>23.0</v>
      </c>
      <c r="K120" s="2">
        <v>32.0</v>
      </c>
      <c r="L120" s="2">
        <v>4.0</v>
      </c>
      <c r="M120" s="2">
        <v>4.0</v>
      </c>
      <c r="N120" s="2">
        <v>13.0</v>
      </c>
      <c r="O120" s="5">
        <f>N119</f>
        <v>14</v>
      </c>
      <c r="P120" s="7">
        <f>VLOOKUP(B120, Standings!B:E, 4, FALSE)</f>
        <v>0.25</v>
      </c>
      <c r="Q120" s="5">
        <f t="shared" si="10"/>
        <v>3</v>
      </c>
      <c r="R120" s="5">
        <f t="shared" ref="R120:S120" si="139">E120-G120</f>
        <v>22</v>
      </c>
      <c r="S120" s="5">
        <f t="shared" si="139"/>
        <v>37</v>
      </c>
      <c r="T120" s="8">
        <f t="shared" si="12"/>
        <v>0.5945945946</v>
      </c>
      <c r="U120" s="8">
        <f t="shared" si="13"/>
        <v>0.4545454545</v>
      </c>
      <c r="V120" s="8">
        <f t="shared" si="14"/>
        <v>0.6086956522</v>
      </c>
      <c r="W120" s="24">
        <f t="shared" si="15"/>
        <v>8.8</v>
      </c>
      <c r="X120" s="24">
        <f t="shared" si="16"/>
        <v>23.2</v>
      </c>
      <c r="Y120" s="5">
        <f t="shared" si="17"/>
        <v>10</v>
      </c>
      <c r="Z120" s="8">
        <f t="shared" si="18"/>
        <v>-1.248423578</v>
      </c>
      <c r="AA120" s="8">
        <f t="shared" si="19"/>
        <v>-1.335719172</v>
      </c>
      <c r="AB120" s="8">
        <f t="shared" si="20"/>
        <v>-1.552857488</v>
      </c>
      <c r="AC120" s="25">
        <f t="shared" si="6"/>
        <v>0.9288471393</v>
      </c>
      <c r="AD120" s="25">
        <f>(R119*0.108853716)/(S119*-0.049850344)</f>
        <v>-1.222821671</v>
      </c>
      <c r="AE120" s="25">
        <f>(G119*0.086969074)/(H119*-0.034462491)</f>
        <v>-1.02520698</v>
      </c>
      <c r="AF120" s="25">
        <f>(I119*0.050073794)/(J119*-0.030543046)</f>
        <v>-1.475504919</v>
      </c>
      <c r="AG120" s="25">
        <f t="shared" si="21"/>
        <v>0.9516619237</v>
      </c>
      <c r="AH120" s="25">
        <f t="shared" si="7"/>
        <v>83.59624254</v>
      </c>
      <c r="AI120" s="25">
        <f t="shared" si="8"/>
        <v>85.64957313</v>
      </c>
      <c r="AJ120" s="25">
        <f t="shared" si="9"/>
        <v>-2.053330593</v>
      </c>
      <c r="AK120" s="25">
        <f t="shared" si="22"/>
        <v>-3.07999589</v>
      </c>
      <c r="AL120" s="25">
        <f>VLOOKUP(A120, Standings!$B:$E, 4, FALSE)</f>
        <v>0.6666666667</v>
      </c>
      <c r="AM120" s="25">
        <f t="shared" si="23"/>
        <v>-0.4166666667</v>
      </c>
    </row>
    <row r="121">
      <c r="A121" s="2" t="s">
        <v>441</v>
      </c>
      <c r="B121" s="2" t="str">
        <f>A122</f>
        <v>Weber St.</v>
      </c>
      <c r="C121" s="2">
        <v>75.0</v>
      </c>
      <c r="D121" s="2">
        <v>86.0</v>
      </c>
      <c r="E121" s="2">
        <v>25.0</v>
      </c>
      <c r="F121" s="2">
        <v>60.0</v>
      </c>
      <c r="G121" s="2">
        <v>6.0</v>
      </c>
      <c r="H121" s="2">
        <v>19.0</v>
      </c>
      <c r="I121" s="2">
        <v>19.0</v>
      </c>
      <c r="J121" s="2">
        <v>21.0</v>
      </c>
      <c r="K121" s="2">
        <v>34.0</v>
      </c>
      <c r="L121" s="2">
        <v>4.0</v>
      </c>
      <c r="M121" s="2">
        <v>6.0</v>
      </c>
      <c r="N121" s="2">
        <v>15.0</v>
      </c>
      <c r="O121" s="5">
        <f>N122</f>
        <v>14</v>
      </c>
      <c r="P121" s="7">
        <f>VLOOKUP(B121, Standings!B:E, 4, FALSE)</f>
        <v>0.4166666667</v>
      </c>
      <c r="Q121" s="5">
        <f t="shared" si="10"/>
        <v>-11</v>
      </c>
      <c r="R121" s="5">
        <f t="shared" ref="R121:S121" si="140">E121-G121</f>
        <v>19</v>
      </c>
      <c r="S121" s="5">
        <f t="shared" si="140"/>
        <v>41</v>
      </c>
      <c r="T121" s="8">
        <f t="shared" si="12"/>
        <v>0.4634146341</v>
      </c>
      <c r="U121" s="8">
        <f t="shared" si="13"/>
        <v>0.3157894737</v>
      </c>
      <c r="V121" s="8">
        <f t="shared" si="14"/>
        <v>0.9047619048</v>
      </c>
      <c r="W121" s="24">
        <f t="shared" si="15"/>
        <v>9.35</v>
      </c>
      <c r="X121" s="24">
        <f t="shared" si="16"/>
        <v>24.65</v>
      </c>
      <c r="Y121" s="5">
        <f t="shared" si="17"/>
        <v>8</v>
      </c>
      <c r="Z121" s="8">
        <f t="shared" si="18"/>
        <v>-0.9729953167</v>
      </c>
      <c r="AA121" s="8">
        <f t="shared" si="19"/>
        <v>-0.9279733197</v>
      </c>
      <c r="AB121" s="8">
        <f t="shared" si="20"/>
        <v>-2.308158919</v>
      </c>
      <c r="AC121" s="25">
        <f t="shared" si="6"/>
        <v>0.800867559</v>
      </c>
      <c r="AD121" s="25">
        <f>(R122*0.108853716)/(S122*-0.049850344)</f>
        <v>-1.062296819</v>
      </c>
      <c r="AE121" s="25">
        <f>(G122*0.086969074)/(H122*-0.034462491)</f>
        <v>-1.032376259</v>
      </c>
      <c r="AF121" s="25">
        <f>(I122*0.050073794)/(J122*-0.030543046)</f>
        <v>-1.508293917</v>
      </c>
      <c r="AG121" s="25">
        <f t="shared" si="21"/>
        <v>0.8878355464</v>
      </c>
      <c r="AH121" s="25">
        <f t="shared" si="7"/>
        <v>72.07808031</v>
      </c>
      <c r="AI121" s="25">
        <f t="shared" si="8"/>
        <v>79.90519918</v>
      </c>
      <c r="AJ121" s="25">
        <f t="shared" si="9"/>
        <v>-7.827118866</v>
      </c>
      <c r="AK121" s="25">
        <f t="shared" si="22"/>
        <v>-9.131638677</v>
      </c>
      <c r="AL121" s="25">
        <f>VLOOKUP(A121, Standings!$B:$E, 4, FALSE)</f>
        <v>0.5</v>
      </c>
      <c r="AM121" s="25">
        <f t="shared" si="23"/>
        <v>-0.08333333333</v>
      </c>
    </row>
    <row r="122">
      <c r="A122" s="2" t="s">
        <v>439</v>
      </c>
      <c r="B122" s="2" t="str">
        <f>A121</f>
        <v>Florida St.</v>
      </c>
      <c r="C122" s="2">
        <v>86.0</v>
      </c>
      <c r="D122" s="2">
        <v>75.0</v>
      </c>
      <c r="E122" s="2">
        <v>27.0</v>
      </c>
      <c r="F122" s="2">
        <v>59.0</v>
      </c>
      <c r="G122" s="2">
        <v>9.0</v>
      </c>
      <c r="H122" s="2">
        <v>22.0</v>
      </c>
      <c r="I122" s="2">
        <v>23.0</v>
      </c>
      <c r="J122" s="2">
        <v>25.0</v>
      </c>
      <c r="K122" s="2">
        <v>35.0</v>
      </c>
      <c r="L122" s="2">
        <v>4.0</v>
      </c>
      <c r="M122" s="2">
        <v>9.0</v>
      </c>
      <c r="N122" s="2">
        <v>14.0</v>
      </c>
      <c r="O122" s="5">
        <f>N121</f>
        <v>15</v>
      </c>
      <c r="P122" s="7">
        <f>VLOOKUP(B122, Standings!B:E, 4, FALSE)</f>
        <v>0.5</v>
      </c>
      <c r="Q122" s="5">
        <f t="shared" si="10"/>
        <v>11</v>
      </c>
      <c r="R122" s="5">
        <f t="shared" ref="R122:S122" si="141">E122-G122</f>
        <v>18</v>
      </c>
      <c r="S122" s="5">
        <f t="shared" si="141"/>
        <v>37</v>
      </c>
      <c r="T122" s="8">
        <f t="shared" si="12"/>
        <v>0.4864864865</v>
      </c>
      <c r="U122" s="8">
        <f t="shared" si="13"/>
        <v>0.4090909091</v>
      </c>
      <c r="V122" s="8">
        <f t="shared" si="14"/>
        <v>0.92</v>
      </c>
      <c r="W122" s="24">
        <f t="shared" si="15"/>
        <v>9.625</v>
      </c>
      <c r="X122" s="24">
        <f t="shared" si="16"/>
        <v>25.375</v>
      </c>
      <c r="Y122" s="5">
        <f t="shared" si="17"/>
        <v>6</v>
      </c>
      <c r="Z122" s="8">
        <f t="shared" si="18"/>
        <v>-1.021437473</v>
      </c>
      <c r="AA122" s="8">
        <f t="shared" si="19"/>
        <v>-1.202147255</v>
      </c>
      <c r="AB122" s="8">
        <f t="shared" si="20"/>
        <v>-2.347033174</v>
      </c>
      <c r="AC122" s="25">
        <f t="shared" si="6"/>
        <v>0.901319025</v>
      </c>
      <c r="AD122" s="25">
        <f>(R121*0.108853716)/(S121*-0.049850344)</f>
        <v>-1.011916888</v>
      </c>
      <c r="AE122" s="25">
        <f>(G121*0.086969074)/(H121*-0.034462491)</f>
        <v>-0.7969220247</v>
      </c>
      <c r="AF122" s="25">
        <f>(I121*0.050073794)/(J121*-0.030543046)</f>
        <v>-1.483311823</v>
      </c>
      <c r="AG122" s="25">
        <f t="shared" si="21"/>
        <v>0.7889027812</v>
      </c>
      <c r="AH122" s="25">
        <f t="shared" si="7"/>
        <v>81.11871225</v>
      </c>
      <c r="AI122" s="25">
        <f t="shared" si="8"/>
        <v>71.0012503</v>
      </c>
      <c r="AJ122" s="25">
        <f t="shared" si="9"/>
        <v>10.11746195</v>
      </c>
      <c r="AK122" s="25">
        <f t="shared" si="22"/>
        <v>10.11746195</v>
      </c>
      <c r="AL122" s="25">
        <f>VLOOKUP(A122, Standings!$B:$E, 4, FALSE)</f>
        <v>0.4166666667</v>
      </c>
      <c r="AM122" s="25">
        <f t="shared" si="23"/>
        <v>0.08333333333</v>
      </c>
    </row>
    <row r="123">
      <c r="A123" s="2" t="s">
        <v>26</v>
      </c>
      <c r="B123" s="2" t="str">
        <f>A124</f>
        <v>Eastern Washington</v>
      </c>
      <c r="C123" s="2">
        <v>79.0</v>
      </c>
      <c r="D123" s="2">
        <v>104.0</v>
      </c>
      <c r="E123" s="2">
        <v>29.0</v>
      </c>
      <c r="F123" s="2">
        <v>62.0</v>
      </c>
      <c r="G123" s="2">
        <v>8.0</v>
      </c>
      <c r="H123" s="2">
        <v>22.0</v>
      </c>
      <c r="I123" s="2">
        <v>13.0</v>
      </c>
      <c r="J123" s="2">
        <v>16.0</v>
      </c>
      <c r="K123" s="2">
        <v>26.0</v>
      </c>
      <c r="L123" s="2">
        <v>1.0</v>
      </c>
      <c r="M123" s="2">
        <v>6.0</v>
      </c>
      <c r="N123" s="2">
        <v>12.0</v>
      </c>
      <c r="O123" s="5">
        <f>N124</f>
        <v>11</v>
      </c>
      <c r="P123" s="7">
        <f>VLOOKUP(B123, Standings!B:E, 4, FALSE)</f>
        <v>0.6666666667</v>
      </c>
      <c r="Q123" s="5">
        <f t="shared" si="10"/>
        <v>-25</v>
      </c>
      <c r="R123" s="5">
        <f t="shared" ref="R123:S123" si="142">E123-G123</f>
        <v>21</v>
      </c>
      <c r="S123" s="5">
        <f t="shared" si="142"/>
        <v>40</v>
      </c>
      <c r="T123" s="8">
        <f t="shared" si="12"/>
        <v>0.525</v>
      </c>
      <c r="U123" s="8">
        <f t="shared" si="13"/>
        <v>0.3636363636</v>
      </c>
      <c r="V123" s="8">
        <f t="shared" si="14"/>
        <v>0.8125</v>
      </c>
      <c r="W123" s="24">
        <f t="shared" si="15"/>
        <v>7.15</v>
      </c>
      <c r="X123" s="24">
        <f t="shared" si="16"/>
        <v>18.85</v>
      </c>
      <c r="Y123" s="5">
        <f t="shared" si="17"/>
        <v>5</v>
      </c>
      <c r="Z123" s="8">
        <f t="shared" si="18"/>
        <v>-1.102301273</v>
      </c>
      <c r="AA123" s="8">
        <f t="shared" si="19"/>
        <v>-1.068575338</v>
      </c>
      <c r="AB123" s="8">
        <f t="shared" si="20"/>
        <v>-2.07278745</v>
      </c>
      <c r="AC123" s="25">
        <f t="shared" si="6"/>
        <v>0.8622616621</v>
      </c>
      <c r="AD123" s="25">
        <f>(R124*0.108853716)/(S124*-0.049850344)</f>
        <v>-1.455740085</v>
      </c>
      <c r="AE123" s="25">
        <f>(G124*0.086969074)/(H124*-0.034462491)</f>
        <v>-1.461023712</v>
      </c>
      <c r="AF123" s="25">
        <f>(I124*0.050073794)/(J124*-0.030543046)</f>
        <v>-0.9491552108</v>
      </c>
      <c r="AG123" s="25">
        <f t="shared" si="21"/>
        <v>1.120888285</v>
      </c>
      <c r="AH123" s="25">
        <f t="shared" si="7"/>
        <v>77.60354959</v>
      </c>
      <c r="AI123" s="25">
        <f t="shared" si="8"/>
        <v>100.8799457</v>
      </c>
      <c r="AJ123" s="25">
        <f t="shared" si="9"/>
        <v>-23.27639606</v>
      </c>
      <c r="AK123" s="25">
        <f t="shared" si="22"/>
        <v>-15.51759737</v>
      </c>
      <c r="AL123" s="25">
        <f>VLOOKUP(A123, Standings!$B:$E, 4, FALSE)</f>
        <v>0.5</v>
      </c>
      <c r="AM123" s="25">
        <f t="shared" si="23"/>
        <v>0.1666666667</v>
      </c>
    </row>
    <row r="124">
      <c r="A124" s="2" t="s">
        <v>53</v>
      </c>
      <c r="B124" s="2" t="str">
        <f>A123</f>
        <v>Colgate</v>
      </c>
      <c r="C124" s="2">
        <v>104.0</v>
      </c>
      <c r="D124" s="2">
        <v>79.0</v>
      </c>
      <c r="E124" s="2">
        <v>41.0</v>
      </c>
      <c r="F124" s="2">
        <v>64.0</v>
      </c>
      <c r="G124" s="2">
        <v>11.0</v>
      </c>
      <c r="H124" s="2">
        <v>19.0</v>
      </c>
      <c r="I124" s="2">
        <v>11.0</v>
      </c>
      <c r="J124" s="2">
        <v>19.0</v>
      </c>
      <c r="K124" s="2">
        <v>37.0</v>
      </c>
      <c r="L124" s="2">
        <v>3.0</v>
      </c>
      <c r="M124" s="2">
        <v>7.0</v>
      </c>
      <c r="N124" s="2">
        <v>11.0</v>
      </c>
      <c r="O124" s="5">
        <f>N123</f>
        <v>12</v>
      </c>
      <c r="P124" s="7">
        <f>VLOOKUP(B124, Standings!B:E, 4, FALSE)</f>
        <v>0.5</v>
      </c>
      <c r="Q124" s="5">
        <f t="shared" si="10"/>
        <v>25</v>
      </c>
      <c r="R124" s="5">
        <f t="shared" ref="R124:S124" si="143">E124-G124</f>
        <v>30</v>
      </c>
      <c r="S124" s="5">
        <f t="shared" si="143"/>
        <v>45</v>
      </c>
      <c r="T124" s="8">
        <f t="shared" si="12"/>
        <v>0.6666666667</v>
      </c>
      <c r="U124" s="8">
        <f t="shared" si="13"/>
        <v>0.5789473684</v>
      </c>
      <c r="V124" s="8">
        <f t="shared" si="14"/>
        <v>0.5789473684</v>
      </c>
      <c r="W124" s="24">
        <f t="shared" si="15"/>
        <v>10.175</v>
      </c>
      <c r="X124" s="24">
        <f t="shared" si="16"/>
        <v>26.825</v>
      </c>
      <c r="Y124" s="5">
        <f t="shared" si="17"/>
        <v>5</v>
      </c>
      <c r="Z124" s="8">
        <f t="shared" si="18"/>
        <v>-1.399747649</v>
      </c>
      <c r="AA124" s="8">
        <f t="shared" si="19"/>
        <v>-1.701284419</v>
      </c>
      <c r="AB124" s="8">
        <f t="shared" si="20"/>
        <v>-1.476965956</v>
      </c>
      <c r="AC124" s="25">
        <f t="shared" si="6"/>
        <v>1.082011909</v>
      </c>
      <c r="AD124" s="25">
        <f>(R123*0.108853716)/(S123*-0.049850344)</f>
        <v>-1.146395317</v>
      </c>
      <c r="AE124" s="25">
        <f>(G123*0.086969074)/(H123*-0.034462491)</f>
        <v>-0.9176677861</v>
      </c>
      <c r="AF124" s="25">
        <f>(I123*0.050073794)/(J123*-0.030543046)</f>
        <v>-1.332053051</v>
      </c>
      <c r="AG124" s="25">
        <f t="shared" si="21"/>
        <v>0.8670731461</v>
      </c>
      <c r="AH124" s="25">
        <f t="shared" si="7"/>
        <v>97.3810718</v>
      </c>
      <c r="AI124" s="25">
        <f t="shared" si="8"/>
        <v>78.03658315</v>
      </c>
      <c r="AJ124" s="25">
        <f t="shared" si="9"/>
        <v>19.34448865</v>
      </c>
      <c r="AK124" s="25">
        <f t="shared" si="22"/>
        <v>19.34448865</v>
      </c>
      <c r="AL124" s="25">
        <f>VLOOKUP(A124, Standings!$B:$E, 4, FALSE)</f>
        <v>0.6666666667</v>
      </c>
      <c r="AM124" s="25">
        <f t="shared" si="23"/>
        <v>-0.1666666667</v>
      </c>
    </row>
    <row r="125">
      <c r="A125" s="2" t="s">
        <v>41</v>
      </c>
      <c r="B125" s="2" t="str">
        <f>A126</f>
        <v>BYU</v>
      </c>
      <c r="C125" s="2">
        <v>95.0</v>
      </c>
      <c r="D125" s="2">
        <v>86.0</v>
      </c>
      <c r="E125" s="2">
        <v>36.0</v>
      </c>
      <c r="F125" s="2">
        <v>66.0</v>
      </c>
      <c r="G125" s="2">
        <v>11.0</v>
      </c>
      <c r="H125" s="2">
        <v>23.0</v>
      </c>
      <c r="I125" s="2">
        <v>12.0</v>
      </c>
      <c r="J125" s="2">
        <v>19.0</v>
      </c>
      <c r="K125" s="2">
        <v>33.0</v>
      </c>
      <c r="L125" s="2">
        <v>2.0</v>
      </c>
      <c r="M125" s="2">
        <v>8.0</v>
      </c>
      <c r="N125" s="2">
        <v>12.0</v>
      </c>
      <c r="O125" s="5">
        <f>N126</f>
        <v>14</v>
      </c>
      <c r="P125" s="7">
        <f>VLOOKUP(B125, Standings!B:E, 4, FALSE)</f>
        <v>0.5</v>
      </c>
      <c r="Q125" s="5">
        <f t="shared" si="10"/>
        <v>9</v>
      </c>
      <c r="R125" s="5">
        <f t="shared" ref="R125:S125" si="144">E125-G125</f>
        <v>25</v>
      </c>
      <c r="S125" s="5">
        <f t="shared" si="144"/>
        <v>43</v>
      </c>
      <c r="T125" s="8">
        <f t="shared" si="12"/>
        <v>0.5813953488</v>
      </c>
      <c r="U125" s="8">
        <f t="shared" si="13"/>
        <v>0.4782608696</v>
      </c>
      <c r="V125" s="8">
        <f t="shared" si="14"/>
        <v>0.6315789474</v>
      </c>
      <c r="W125" s="24">
        <f t="shared" si="15"/>
        <v>9.075</v>
      </c>
      <c r="X125" s="24">
        <f t="shared" si="16"/>
        <v>23.925</v>
      </c>
      <c r="Y125" s="5">
        <f t="shared" si="17"/>
        <v>6</v>
      </c>
      <c r="Z125" s="8">
        <f t="shared" si="18"/>
        <v>-1.220710159</v>
      </c>
      <c r="AA125" s="8">
        <f t="shared" si="19"/>
        <v>-1.405408868</v>
      </c>
      <c r="AB125" s="8">
        <f t="shared" si="20"/>
        <v>-1.611235589</v>
      </c>
      <c r="AC125" s="25">
        <f t="shared" si="6"/>
        <v>0.9441892831</v>
      </c>
      <c r="AD125" s="25">
        <f>(R126*0.108853716)/(S126*-0.049850344)</f>
        <v>-1.310166076</v>
      </c>
      <c r="AE125" s="25">
        <f>(G126*0.086969074)/(H126*-0.034462491)</f>
        <v>-0.9613662521</v>
      </c>
      <c r="AF125" s="25">
        <f>(I126*0.050073794)/(J126*-0.030543046)</f>
        <v>-1.192327207</v>
      </c>
      <c r="AG125" s="25">
        <f t="shared" si="21"/>
        <v>0.9331104228</v>
      </c>
      <c r="AH125" s="25">
        <f t="shared" si="7"/>
        <v>84.97703548</v>
      </c>
      <c r="AI125" s="25">
        <f t="shared" si="8"/>
        <v>83.97993805</v>
      </c>
      <c r="AJ125" s="25">
        <f t="shared" si="9"/>
        <v>0.9970974288</v>
      </c>
      <c r="AK125" s="25">
        <f t="shared" si="22"/>
        <v>0.9970974288</v>
      </c>
      <c r="AL125" s="25">
        <f>VLOOKUP(A125, Standings!$B:$E, 4, FALSE)</f>
        <v>0.4166666667</v>
      </c>
      <c r="AM125" s="25">
        <f t="shared" si="23"/>
        <v>0.08333333333</v>
      </c>
    </row>
    <row r="126">
      <c r="A126" s="2" t="s">
        <v>440</v>
      </c>
      <c r="B126" s="2" t="str">
        <f>A125</f>
        <v>Grand Canyon</v>
      </c>
      <c r="C126" s="2">
        <v>86.0</v>
      </c>
      <c r="D126" s="2">
        <v>95.0</v>
      </c>
      <c r="E126" s="2">
        <v>35.0</v>
      </c>
      <c r="F126" s="2">
        <v>66.0</v>
      </c>
      <c r="G126" s="2">
        <v>8.0</v>
      </c>
      <c r="H126" s="2">
        <v>21.0</v>
      </c>
      <c r="I126" s="2">
        <v>8.0</v>
      </c>
      <c r="J126" s="2">
        <v>11.0</v>
      </c>
      <c r="K126" s="2">
        <v>33.0</v>
      </c>
      <c r="L126" s="2">
        <v>3.0</v>
      </c>
      <c r="M126" s="2">
        <v>8.0</v>
      </c>
      <c r="N126" s="2">
        <v>14.0</v>
      </c>
      <c r="O126" s="5">
        <f>N125</f>
        <v>12</v>
      </c>
      <c r="P126" s="7">
        <f>VLOOKUP(B126, Standings!B:E, 4, FALSE)</f>
        <v>0.4166666667</v>
      </c>
      <c r="Q126" s="5">
        <f t="shared" si="10"/>
        <v>-9</v>
      </c>
      <c r="R126" s="5">
        <f t="shared" ref="R126:S126" si="145">E126-G126</f>
        <v>27</v>
      </c>
      <c r="S126" s="5">
        <f t="shared" si="145"/>
        <v>45</v>
      </c>
      <c r="T126" s="8">
        <f t="shared" si="12"/>
        <v>0.6</v>
      </c>
      <c r="U126" s="8">
        <f t="shared" si="13"/>
        <v>0.380952381</v>
      </c>
      <c r="V126" s="8">
        <f t="shared" si="14"/>
        <v>0.7272727273</v>
      </c>
      <c r="W126" s="24">
        <f t="shared" si="15"/>
        <v>9.075</v>
      </c>
      <c r="X126" s="24">
        <f t="shared" si="16"/>
        <v>23.925</v>
      </c>
      <c r="Y126" s="5">
        <f t="shared" si="17"/>
        <v>4</v>
      </c>
      <c r="Z126" s="8">
        <f t="shared" si="18"/>
        <v>-1.259772884</v>
      </c>
      <c r="AA126" s="8">
        <f t="shared" si="19"/>
        <v>-1.119459878</v>
      </c>
      <c r="AB126" s="8">
        <f t="shared" si="20"/>
        <v>-1.855362193</v>
      </c>
      <c r="AC126" s="25">
        <f t="shared" si="6"/>
        <v>0.9130572845</v>
      </c>
      <c r="AD126" s="25">
        <f>(R125*0.108853716)/(S125*-0.049850344)</f>
        <v>-1.269540772</v>
      </c>
      <c r="AE126" s="25">
        <f>(G125*0.086969074)/(H125*-0.034462491)</f>
        <v>-1.206932632</v>
      </c>
      <c r="AF126" s="25">
        <f>(I125*0.050073794)/(J125*-0.030543046)</f>
        <v>-1.035442048</v>
      </c>
      <c r="AG126" s="25">
        <f t="shared" si="21"/>
        <v>0.9717981765</v>
      </c>
      <c r="AH126" s="25">
        <f t="shared" si="7"/>
        <v>82.1751556</v>
      </c>
      <c r="AI126" s="25">
        <f t="shared" si="8"/>
        <v>87.46183589</v>
      </c>
      <c r="AJ126" s="25">
        <f t="shared" si="9"/>
        <v>-5.286680286</v>
      </c>
      <c r="AK126" s="25">
        <f t="shared" si="22"/>
        <v>-6.167793667</v>
      </c>
      <c r="AL126" s="25">
        <f>VLOOKUP(A126, Standings!$B:$E, 4, FALSE)</f>
        <v>0.5</v>
      </c>
      <c r="AM126" s="25">
        <f t="shared" si="23"/>
        <v>-0.08333333333</v>
      </c>
    </row>
    <row r="127">
      <c r="A127" s="2" t="s">
        <v>40</v>
      </c>
      <c r="B127" s="2" t="str">
        <f>A128</f>
        <v>Abilene Christian</v>
      </c>
      <c r="C127" s="2">
        <v>85.0</v>
      </c>
      <c r="D127" s="2">
        <v>76.0</v>
      </c>
      <c r="E127" s="2">
        <v>26.0</v>
      </c>
      <c r="F127" s="2">
        <v>60.0</v>
      </c>
      <c r="G127" s="2">
        <v>7.0</v>
      </c>
      <c r="H127" s="2">
        <v>20.0</v>
      </c>
      <c r="I127" s="2">
        <v>26.0</v>
      </c>
      <c r="J127" s="2">
        <v>29.0</v>
      </c>
      <c r="K127" s="2">
        <v>40.0</v>
      </c>
      <c r="L127" s="2">
        <v>4.0</v>
      </c>
      <c r="M127" s="2">
        <v>8.0</v>
      </c>
      <c r="N127" s="2">
        <v>14.0</v>
      </c>
      <c r="O127" s="5">
        <f>N128</f>
        <v>15</v>
      </c>
      <c r="P127" s="7">
        <f>VLOOKUP(B127, Standings!B:E, 4, FALSE)</f>
        <v>0.25</v>
      </c>
      <c r="Q127" s="5">
        <f t="shared" si="10"/>
        <v>9</v>
      </c>
      <c r="R127" s="5">
        <f t="shared" ref="R127:S127" si="146">E127-G127</f>
        <v>19</v>
      </c>
      <c r="S127" s="5">
        <f t="shared" si="146"/>
        <v>40</v>
      </c>
      <c r="T127" s="8">
        <f t="shared" si="12"/>
        <v>0.475</v>
      </c>
      <c r="U127" s="8">
        <f t="shared" si="13"/>
        <v>0.35</v>
      </c>
      <c r="V127" s="8">
        <f t="shared" si="14"/>
        <v>0.8965517241</v>
      </c>
      <c r="W127" s="24">
        <f t="shared" si="15"/>
        <v>11</v>
      </c>
      <c r="X127" s="24">
        <f t="shared" si="16"/>
        <v>29</v>
      </c>
      <c r="Y127" s="5">
        <f t="shared" si="17"/>
        <v>7</v>
      </c>
      <c r="Z127" s="8">
        <f t="shared" si="18"/>
        <v>-0.9973201996</v>
      </c>
      <c r="AA127" s="8">
        <f t="shared" si="19"/>
        <v>-1.028503763</v>
      </c>
      <c r="AB127" s="8">
        <f t="shared" si="20"/>
        <v>-2.287213738</v>
      </c>
      <c r="AC127" s="25">
        <f t="shared" si="6"/>
        <v>0.8359281091</v>
      </c>
      <c r="AD127" s="25">
        <f>(R128*0.108853716)/(S128*-0.049850344)</f>
        <v>-1.156028891</v>
      </c>
      <c r="AE127" s="25">
        <f>(G128*0.086969074)/(H128*-0.034462491)</f>
        <v>-0.7477293072</v>
      </c>
      <c r="AF127" s="25">
        <f>(I128*0.050073794)/(J128*-0.030543046)</f>
        <v>-1.311559928</v>
      </c>
      <c r="AG127" s="25">
        <f t="shared" si="21"/>
        <v>0.8149745173</v>
      </c>
      <c r="AH127" s="25">
        <f t="shared" si="7"/>
        <v>75.23352982</v>
      </c>
      <c r="AI127" s="25">
        <f t="shared" si="8"/>
        <v>73.34770656</v>
      </c>
      <c r="AJ127" s="25">
        <f t="shared" si="9"/>
        <v>1.885823259</v>
      </c>
      <c r="AK127" s="25">
        <f t="shared" si="22"/>
        <v>1.257215506</v>
      </c>
      <c r="AL127" s="25">
        <f>VLOOKUP(A127, Standings!$B:$E, 4, FALSE)</f>
        <v>0.5833333333</v>
      </c>
      <c r="AM127" s="25">
        <f t="shared" si="23"/>
        <v>-0.3333333333</v>
      </c>
    </row>
    <row r="128">
      <c r="A128" s="2" t="s">
        <v>21</v>
      </c>
      <c r="B128" s="2" t="str">
        <f>A127</f>
        <v>Alabama</v>
      </c>
      <c r="C128" s="2">
        <v>76.0</v>
      </c>
      <c r="D128" s="2">
        <v>85.0</v>
      </c>
      <c r="E128" s="2">
        <v>26.0</v>
      </c>
      <c r="F128" s="2">
        <v>61.0</v>
      </c>
      <c r="G128" s="2">
        <v>8.0</v>
      </c>
      <c r="H128" s="2">
        <v>27.0</v>
      </c>
      <c r="I128" s="2">
        <v>16.0</v>
      </c>
      <c r="J128" s="2">
        <v>20.0</v>
      </c>
      <c r="K128" s="2">
        <v>33.0</v>
      </c>
      <c r="L128" s="2">
        <v>3.0</v>
      </c>
      <c r="M128" s="2">
        <v>12.0</v>
      </c>
      <c r="N128" s="2">
        <v>15.0</v>
      </c>
      <c r="O128" s="5">
        <f>N127</f>
        <v>14</v>
      </c>
      <c r="P128" s="7">
        <f>VLOOKUP(B128, Standings!B:E, 4, FALSE)</f>
        <v>0.5833333333</v>
      </c>
      <c r="Q128" s="5">
        <f t="shared" si="10"/>
        <v>-9</v>
      </c>
      <c r="R128" s="5">
        <f t="shared" ref="R128:S128" si="147">E128-G128</f>
        <v>18</v>
      </c>
      <c r="S128" s="5">
        <f t="shared" si="147"/>
        <v>34</v>
      </c>
      <c r="T128" s="8">
        <f t="shared" si="12"/>
        <v>0.5294117647</v>
      </c>
      <c r="U128" s="8">
        <f t="shared" si="13"/>
        <v>0.2962962963</v>
      </c>
      <c r="V128" s="8">
        <f t="shared" si="14"/>
        <v>0.8</v>
      </c>
      <c r="W128" s="24">
        <f t="shared" si="15"/>
        <v>9.075</v>
      </c>
      <c r="X128" s="24">
        <f t="shared" si="16"/>
        <v>23.925</v>
      </c>
      <c r="Y128" s="5">
        <f t="shared" si="17"/>
        <v>2</v>
      </c>
      <c r="Z128" s="8">
        <f t="shared" si="18"/>
        <v>-1.111564309</v>
      </c>
      <c r="AA128" s="8">
        <f t="shared" si="19"/>
        <v>-0.870691016</v>
      </c>
      <c r="AB128" s="8">
        <f t="shared" si="20"/>
        <v>-2.040898412</v>
      </c>
      <c r="AC128" s="25">
        <f t="shared" si="6"/>
        <v>0.8075614684</v>
      </c>
      <c r="AD128" s="25">
        <f>(R127*0.108853716)/(S127*-0.049850344)</f>
        <v>-1.03721481</v>
      </c>
      <c r="AE128" s="25">
        <f>(G127*0.086969074)/(H127*-0.034462491)</f>
        <v>-0.8832552441</v>
      </c>
      <c r="AF128" s="25">
        <f>(I127*0.050073794)/(J127*-0.030543046)</f>
        <v>-1.469851643</v>
      </c>
      <c r="AG128" s="25">
        <f t="shared" si="21"/>
        <v>0.8254966262</v>
      </c>
      <c r="AH128" s="25">
        <f t="shared" si="7"/>
        <v>72.68053216</v>
      </c>
      <c r="AI128" s="25">
        <f t="shared" si="8"/>
        <v>74.29469635</v>
      </c>
      <c r="AJ128" s="25">
        <f t="shared" si="9"/>
        <v>-1.614164195</v>
      </c>
      <c r="AK128" s="25">
        <f t="shared" si="22"/>
        <v>-1.345136829</v>
      </c>
      <c r="AL128" s="25">
        <f>VLOOKUP(A128, Standings!$B:$E, 4, FALSE)</f>
        <v>0.25</v>
      </c>
      <c r="AM128" s="25">
        <f t="shared" si="23"/>
        <v>0.3333333333</v>
      </c>
    </row>
    <row r="129">
      <c r="A129" s="2" t="s">
        <v>438</v>
      </c>
      <c r="B129" s="2" t="str">
        <f>A130</f>
        <v>Dayton</v>
      </c>
      <c r="C129" s="2">
        <v>76.0</v>
      </c>
      <c r="D129" s="2">
        <v>70.0</v>
      </c>
      <c r="E129" s="2">
        <v>29.0</v>
      </c>
      <c r="F129" s="2">
        <v>64.0</v>
      </c>
      <c r="G129" s="2">
        <v>4.0</v>
      </c>
      <c r="H129" s="2">
        <v>16.0</v>
      </c>
      <c r="I129" s="2">
        <v>14.0</v>
      </c>
      <c r="J129" s="2">
        <v>19.0</v>
      </c>
      <c r="K129" s="2">
        <v>41.0</v>
      </c>
      <c r="L129" s="2">
        <v>2.0</v>
      </c>
      <c r="M129" s="2">
        <v>9.0</v>
      </c>
      <c r="N129" s="2">
        <v>15.0</v>
      </c>
      <c r="O129" s="5">
        <f>N130</f>
        <v>18</v>
      </c>
      <c r="P129" s="7">
        <f>VLOOKUP(B129, Standings!B:E, 4, FALSE)</f>
        <v>0.4166666667</v>
      </c>
      <c r="Q129" s="5">
        <f t="shared" si="10"/>
        <v>6</v>
      </c>
      <c r="R129" s="5">
        <f t="shared" ref="R129:S129" si="148">E129-G129</f>
        <v>25</v>
      </c>
      <c r="S129" s="5">
        <f t="shared" si="148"/>
        <v>48</v>
      </c>
      <c r="T129" s="8">
        <f t="shared" si="12"/>
        <v>0.5208333333</v>
      </c>
      <c r="U129" s="8">
        <f t="shared" si="13"/>
        <v>0.25</v>
      </c>
      <c r="V129" s="8">
        <f t="shared" si="14"/>
        <v>0.7368421053</v>
      </c>
      <c r="W129" s="24">
        <f t="shared" si="15"/>
        <v>11.275</v>
      </c>
      <c r="X129" s="24">
        <f t="shared" si="16"/>
        <v>29.725</v>
      </c>
      <c r="Y129" s="5">
        <f t="shared" si="17"/>
        <v>9</v>
      </c>
      <c r="Z129" s="8">
        <f t="shared" si="18"/>
        <v>-1.09355285</v>
      </c>
      <c r="AA129" s="8">
        <f t="shared" si="19"/>
        <v>-0.7346455448</v>
      </c>
      <c r="AB129" s="8">
        <f t="shared" si="20"/>
        <v>-1.879774853</v>
      </c>
      <c r="AC129" s="25">
        <f t="shared" si="6"/>
        <v>0.7419895392</v>
      </c>
      <c r="AD129" s="25">
        <f>(R130*0.108853716)/(S130*-0.049850344)</f>
        <v>-1.247777216</v>
      </c>
      <c r="AE129" s="25">
        <f>(G130*0.086969074)/(H130*-0.034462491)</f>
        <v>-0.7477293072</v>
      </c>
      <c r="AF129" s="25">
        <f>(I130*0.050073794)/(J130*-0.030543046)</f>
        <v>-0.9836699457</v>
      </c>
      <c r="AG129" s="25">
        <f t="shared" si="21"/>
        <v>0.8108725296</v>
      </c>
      <c r="AH129" s="25">
        <f t="shared" si="7"/>
        <v>66.77905853</v>
      </c>
      <c r="AI129" s="25">
        <f t="shared" si="8"/>
        <v>72.97852766</v>
      </c>
      <c r="AJ129" s="25">
        <f t="shared" si="9"/>
        <v>-6.199469131</v>
      </c>
      <c r="AK129" s="25">
        <f t="shared" si="22"/>
        <v>-7.232713986</v>
      </c>
      <c r="AL129" s="25">
        <f>VLOOKUP(A129, Standings!$B:$E, 4, FALSE)</f>
        <v>0.4166666667</v>
      </c>
      <c r="AM129" s="25">
        <f t="shared" si="23"/>
        <v>0</v>
      </c>
    </row>
    <row r="130">
      <c r="A130" s="2" t="s">
        <v>45</v>
      </c>
      <c r="B130" s="2" t="str">
        <f>A129</f>
        <v>Wright St.</v>
      </c>
      <c r="C130" s="2">
        <v>70.0</v>
      </c>
      <c r="D130" s="2">
        <v>76.0</v>
      </c>
      <c r="E130" s="2">
        <v>28.0</v>
      </c>
      <c r="F130" s="2">
        <v>62.0</v>
      </c>
      <c r="G130" s="2">
        <v>8.0</v>
      </c>
      <c r="H130" s="2">
        <v>27.0</v>
      </c>
      <c r="I130" s="2">
        <v>6.0</v>
      </c>
      <c r="J130" s="2">
        <v>10.0</v>
      </c>
      <c r="K130" s="2">
        <v>32.0</v>
      </c>
      <c r="L130" s="2">
        <v>2.0</v>
      </c>
      <c r="M130" s="2">
        <v>5.0</v>
      </c>
      <c r="N130" s="2">
        <v>18.0</v>
      </c>
      <c r="O130" s="5">
        <f>N129</f>
        <v>15</v>
      </c>
      <c r="P130" s="7">
        <f>VLOOKUP(B130, Standings!B:E, 4, FALSE)</f>
        <v>0.4166666667</v>
      </c>
      <c r="Q130" s="5">
        <f t="shared" si="10"/>
        <v>-6</v>
      </c>
      <c r="R130" s="5">
        <f t="shared" ref="R130:S130" si="149">E130-G130</f>
        <v>20</v>
      </c>
      <c r="S130" s="5">
        <f t="shared" si="149"/>
        <v>35</v>
      </c>
      <c r="T130" s="8">
        <f t="shared" si="12"/>
        <v>0.5714285714</v>
      </c>
      <c r="U130" s="8">
        <f t="shared" si="13"/>
        <v>0.2962962963</v>
      </c>
      <c r="V130" s="8">
        <f t="shared" si="14"/>
        <v>0.6</v>
      </c>
      <c r="W130" s="24">
        <f t="shared" si="15"/>
        <v>8.8</v>
      </c>
      <c r="X130" s="24">
        <f t="shared" si="16"/>
        <v>23.2</v>
      </c>
      <c r="Y130" s="5">
        <f t="shared" si="17"/>
        <v>10</v>
      </c>
      <c r="Z130" s="8">
        <f t="shared" si="18"/>
        <v>-1.199783699</v>
      </c>
      <c r="AA130" s="8">
        <f t="shared" si="19"/>
        <v>-0.870691016</v>
      </c>
      <c r="AB130" s="8">
        <f t="shared" si="20"/>
        <v>-1.530673809</v>
      </c>
      <c r="AC130" s="25">
        <f t="shared" si="6"/>
        <v>0.7779340958</v>
      </c>
      <c r="AD130" s="25">
        <f>(R129*0.108853716)/(S129*-0.049850344)</f>
        <v>-1.137296941</v>
      </c>
      <c r="AE130" s="25">
        <f>(G129*0.086969074)/(H129*-0.034462491)</f>
        <v>-0.6308966029</v>
      </c>
      <c r="AF130" s="25">
        <f>(I129*0.050073794)/(J129*-0.030543046)</f>
        <v>-1.208015723</v>
      </c>
      <c r="AG130" s="25">
        <f t="shared" si="21"/>
        <v>0.7551918162</v>
      </c>
      <c r="AH130" s="25">
        <f t="shared" si="7"/>
        <v>70.01406862</v>
      </c>
      <c r="AI130" s="25">
        <f t="shared" si="8"/>
        <v>67.96726346</v>
      </c>
      <c r="AJ130" s="25">
        <f t="shared" si="9"/>
        <v>2.046805164</v>
      </c>
      <c r="AK130" s="25">
        <f t="shared" si="22"/>
        <v>1.754404426</v>
      </c>
      <c r="AL130" s="25">
        <f>VLOOKUP(A130, Standings!$B:$E, 4, FALSE)</f>
        <v>0.4166666667</v>
      </c>
      <c r="AM130" s="25">
        <f t="shared" si="23"/>
        <v>0</v>
      </c>
    </row>
    <row r="131">
      <c r="A131" s="2" t="s">
        <v>440</v>
      </c>
      <c r="B131" s="2" t="str">
        <f>A132</f>
        <v>Alabama</v>
      </c>
      <c r="C131" s="2">
        <v>105.0</v>
      </c>
      <c r="D131" s="2">
        <v>100.0</v>
      </c>
      <c r="E131" s="2">
        <v>38.0</v>
      </c>
      <c r="F131" s="2">
        <v>73.0</v>
      </c>
      <c r="G131" s="2">
        <v>9.0</v>
      </c>
      <c r="H131" s="2">
        <v>25.0</v>
      </c>
      <c r="I131" s="2">
        <v>20.0</v>
      </c>
      <c r="J131" s="2">
        <v>27.0</v>
      </c>
      <c r="K131" s="2">
        <v>41.0</v>
      </c>
      <c r="L131" s="2">
        <v>2.0</v>
      </c>
      <c r="M131" s="2">
        <v>7.0</v>
      </c>
      <c r="N131" s="2">
        <v>18.0</v>
      </c>
      <c r="O131" s="5">
        <f>N132</f>
        <v>17</v>
      </c>
      <c r="P131" s="7">
        <f>VLOOKUP(B131, Standings!B:E, 4, FALSE)</f>
        <v>0.5833333333</v>
      </c>
      <c r="Q131" s="5">
        <f t="shared" si="10"/>
        <v>5</v>
      </c>
      <c r="R131" s="5">
        <f t="shared" ref="R131:S131" si="150">E131-G131</f>
        <v>29</v>
      </c>
      <c r="S131" s="5">
        <f t="shared" si="150"/>
        <v>48</v>
      </c>
      <c r="T131" s="8">
        <f t="shared" si="12"/>
        <v>0.6041666667</v>
      </c>
      <c r="U131" s="8">
        <f t="shared" si="13"/>
        <v>0.36</v>
      </c>
      <c r="V131" s="8">
        <f t="shared" si="14"/>
        <v>0.7407407407</v>
      </c>
      <c r="W131" s="24">
        <f t="shared" si="15"/>
        <v>11.275</v>
      </c>
      <c r="X131" s="24">
        <f t="shared" si="16"/>
        <v>29.725</v>
      </c>
      <c r="Y131" s="5">
        <f t="shared" si="17"/>
        <v>10</v>
      </c>
      <c r="Z131" s="8">
        <f t="shared" si="18"/>
        <v>-1.268521307</v>
      </c>
      <c r="AA131" s="8">
        <f t="shared" si="19"/>
        <v>-1.057889584</v>
      </c>
      <c r="AB131" s="8">
        <f t="shared" si="20"/>
        <v>-1.889720752</v>
      </c>
      <c r="AC131" s="25">
        <f t="shared" si="6"/>
        <v>0.9042480005</v>
      </c>
      <c r="AD131" s="25">
        <f>(R132*0.108853716)/(S132*-0.049850344)</f>
        <v>-1.399750082</v>
      </c>
      <c r="AE131" s="25">
        <f>(G132*0.086969074)/(H132*-0.034462491)</f>
        <v>-0.6882508395</v>
      </c>
      <c r="AF131" s="25">
        <f>(I132*0.050073794)/(J132*-0.030543046)</f>
        <v>-1.142646907</v>
      </c>
      <c r="AG131" s="25">
        <f t="shared" si="21"/>
        <v>0.8806946061</v>
      </c>
      <c r="AH131" s="25">
        <f t="shared" si="7"/>
        <v>81.38232004</v>
      </c>
      <c r="AI131" s="25">
        <f t="shared" si="8"/>
        <v>79.26251455</v>
      </c>
      <c r="AJ131" s="25">
        <f t="shared" si="9"/>
        <v>2.119805492</v>
      </c>
      <c r="AK131" s="25">
        <f t="shared" si="22"/>
        <v>2.54376659</v>
      </c>
      <c r="AL131" s="25">
        <f>VLOOKUP(A131, Standings!$B:$E, 4, FALSE)</f>
        <v>0.5</v>
      </c>
      <c r="AM131" s="25">
        <f t="shared" si="23"/>
        <v>0.08333333333</v>
      </c>
    </row>
    <row r="132">
      <c r="A132" s="2" t="s">
        <v>40</v>
      </c>
      <c r="B132" s="2" t="str">
        <f>A131</f>
        <v>BYU</v>
      </c>
      <c r="C132" s="2">
        <v>100.0</v>
      </c>
      <c r="D132" s="2">
        <v>105.0</v>
      </c>
      <c r="E132" s="2">
        <v>34.0</v>
      </c>
      <c r="F132" s="2">
        <v>72.0</v>
      </c>
      <c r="G132" s="2">
        <v>9.0</v>
      </c>
      <c r="H132" s="2">
        <v>33.0</v>
      </c>
      <c r="I132" s="2">
        <v>23.0</v>
      </c>
      <c r="J132" s="2">
        <v>33.0</v>
      </c>
      <c r="K132" s="2">
        <v>42.0</v>
      </c>
      <c r="L132" s="2">
        <v>6.0</v>
      </c>
      <c r="M132" s="2">
        <v>8.0</v>
      </c>
      <c r="N132" s="2">
        <v>17.0</v>
      </c>
      <c r="O132" s="5">
        <f>N131</f>
        <v>18</v>
      </c>
      <c r="P132" s="7">
        <f>VLOOKUP(B132, Standings!B:E, 4, FALSE)</f>
        <v>0.5</v>
      </c>
      <c r="Q132" s="5">
        <f t="shared" si="10"/>
        <v>-5</v>
      </c>
      <c r="R132" s="5">
        <f t="shared" ref="R132:S132" si="151">E132-G132</f>
        <v>25</v>
      </c>
      <c r="S132" s="5">
        <f t="shared" si="151"/>
        <v>39</v>
      </c>
      <c r="T132" s="8">
        <f t="shared" si="12"/>
        <v>0.641025641</v>
      </c>
      <c r="U132" s="8">
        <f t="shared" si="13"/>
        <v>0.2727272727</v>
      </c>
      <c r="V132" s="8">
        <f t="shared" si="14"/>
        <v>0.696969697</v>
      </c>
      <c r="W132" s="24">
        <f t="shared" si="15"/>
        <v>11.55</v>
      </c>
      <c r="X132" s="24">
        <f t="shared" si="16"/>
        <v>30.45</v>
      </c>
      <c r="Y132" s="5">
        <f t="shared" si="17"/>
        <v>10</v>
      </c>
      <c r="Z132" s="8">
        <f t="shared" si="18"/>
        <v>-1.345911201</v>
      </c>
      <c r="AA132" s="8">
        <f t="shared" si="19"/>
        <v>-0.8014315034</v>
      </c>
      <c r="AB132" s="8">
        <f t="shared" si="20"/>
        <v>-1.778055435</v>
      </c>
      <c r="AC132" s="25">
        <f t="shared" si="6"/>
        <v>0.8510595233</v>
      </c>
      <c r="AD132" s="25">
        <f>(R131*0.108853716)/(S131*-0.049850344)</f>
        <v>-1.319264452</v>
      </c>
      <c r="AE132" s="25">
        <f>(G131*0.086969074)/(H131*-0.034462491)</f>
        <v>-0.9084911082</v>
      </c>
      <c r="AF132" s="25">
        <f>(I131*0.050073794)/(J131*-0.030543046)</f>
        <v>-1.21440734</v>
      </c>
      <c r="AG132" s="25">
        <f t="shared" si="21"/>
        <v>0.9233759785</v>
      </c>
      <c r="AH132" s="25">
        <f t="shared" si="7"/>
        <v>76.59535709</v>
      </c>
      <c r="AI132" s="25">
        <f t="shared" si="8"/>
        <v>83.10383807</v>
      </c>
      <c r="AJ132" s="25">
        <f t="shared" si="9"/>
        <v>-6.508480973</v>
      </c>
      <c r="AK132" s="25">
        <f t="shared" si="22"/>
        <v>-6.508480973</v>
      </c>
      <c r="AL132" s="25">
        <f>VLOOKUP(A132, Standings!$B:$E, 4, FALSE)</f>
        <v>0.5833333333</v>
      </c>
      <c r="AM132" s="25">
        <f t="shared" si="23"/>
        <v>-0.08333333333</v>
      </c>
    </row>
    <row r="133">
      <c r="A133" s="2" t="s">
        <v>34</v>
      </c>
      <c r="B133" s="2" t="str">
        <f>A134</f>
        <v>Grand Canyon</v>
      </c>
      <c r="C133" s="2">
        <v>70.0</v>
      </c>
      <c r="D133" s="2">
        <v>68.0</v>
      </c>
      <c r="E133" s="2">
        <v>24.0</v>
      </c>
      <c r="F133" s="2">
        <v>61.0</v>
      </c>
      <c r="G133" s="2">
        <v>8.0</v>
      </c>
      <c r="H133" s="2">
        <v>24.0</v>
      </c>
      <c r="I133" s="2">
        <v>14.0</v>
      </c>
      <c r="J133" s="2">
        <v>17.0</v>
      </c>
      <c r="K133" s="2">
        <v>38.0</v>
      </c>
      <c r="L133" s="2">
        <v>2.0</v>
      </c>
      <c r="M133" s="2">
        <v>3.0</v>
      </c>
      <c r="N133" s="2">
        <v>12.0</v>
      </c>
      <c r="O133" s="5">
        <f>N134</f>
        <v>10</v>
      </c>
      <c r="P133" s="7">
        <f>VLOOKUP(B133, Standings!B:E, 4, FALSE)</f>
        <v>0.4166666667</v>
      </c>
      <c r="Q133" s="5">
        <f t="shared" si="10"/>
        <v>2</v>
      </c>
      <c r="R133" s="5">
        <f t="shared" ref="R133:S133" si="152">E133-G133</f>
        <v>16</v>
      </c>
      <c r="S133" s="5">
        <f t="shared" si="152"/>
        <v>37</v>
      </c>
      <c r="T133" s="8">
        <f t="shared" si="12"/>
        <v>0.4324324324</v>
      </c>
      <c r="U133" s="8">
        <f t="shared" si="13"/>
        <v>0.3333333333</v>
      </c>
      <c r="V133" s="8">
        <f t="shared" si="14"/>
        <v>0.8235294118</v>
      </c>
      <c r="W133" s="24">
        <f t="shared" si="15"/>
        <v>10.45</v>
      </c>
      <c r="X133" s="24">
        <f t="shared" si="16"/>
        <v>27.55</v>
      </c>
      <c r="Y133" s="5">
        <f t="shared" si="17"/>
        <v>7</v>
      </c>
      <c r="Z133" s="8">
        <f t="shared" si="18"/>
        <v>-0.9079444207</v>
      </c>
      <c r="AA133" s="8">
        <f t="shared" si="19"/>
        <v>-0.979527393</v>
      </c>
      <c r="AB133" s="8">
        <f t="shared" si="20"/>
        <v>-2.100924836</v>
      </c>
      <c r="AC133" s="25">
        <f t="shared" si="6"/>
        <v>0.7615902257</v>
      </c>
      <c r="AD133" s="25">
        <f>(R134*0.108853716)/(S134*-0.049850344)</f>
        <v>-0.9925500578</v>
      </c>
      <c r="AE133" s="25">
        <f>(G134*0.086969074)/(H134*-0.034462491)</f>
        <v>-0.5047172823</v>
      </c>
      <c r="AF133" s="25">
        <f>(I134*0.050073794)/(J134*-0.030543046)</f>
        <v>-1.198059549</v>
      </c>
      <c r="AG133" s="25">
        <f t="shared" si="21"/>
        <v>0.6533622389</v>
      </c>
      <c r="AH133" s="25">
        <f t="shared" si="7"/>
        <v>68.54312032</v>
      </c>
      <c r="AI133" s="25">
        <f t="shared" si="8"/>
        <v>58.8026015</v>
      </c>
      <c r="AJ133" s="25">
        <f t="shared" si="9"/>
        <v>9.740518814</v>
      </c>
      <c r="AK133" s="25">
        <f t="shared" si="22"/>
        <v>8.349016126</v>
      </c>
      <c r="AL133" s="25">
        <f>VLOOKUP(A133, Standings!$B:$E, 4, FALSE)</f>
        <v>0.8333333333</v>
      </c>
      <c r="AM133" s="25">
        <f t="shared" si="23"/>
        <v>-0.4166666667</v>
      </c>
    </row>
    <row r="134">
      <c r="A134" s="2" t="s">
        <v>41</v>
      </c>
      <c r="B134" s="2" t="str">
        <f>A133</f>
        <v>Michigan</v>
      </c>
      <c r="C134" s="2">
        <v>68.0</v>
      </c>
      <c r="D134" s="2">
        <v>70.0</v>
      </c>
      <c r="E134" s="2">
        <v>23.0</v>
      </c>
      <c r="F134" s="2">
        <v>59.0</v>
      </c>
      <c r="G134" s="2">
        <v>3.0</v>
      </c>
      <c r="H134" s="2">
        <v>15.0</v>
      </c>
      <c r="I134" s="2">
        <v>19.0</v>
      </c>
      <c r="J134" s="2">
        <v>26.0</v>
      </c>
      <c r="K134" s="2">
        <v>39.0</v>
      </c>
      <c r="L134" s="2">
        <v>3.0</v>
      </c>
      <c r="M134" s="2">
        <v>8.0</v>
      </c>
      <c r="N134" s="2">
        <v>10.0</v>
      </c>
      <c r="O134" s="5">
        <f>N133</f>
        <v>12</v>
      </c>
      <c r="P134" s="7">
        <f>VLOOKUP(B134, Standings!B:E, 4, FALSE)</f>
        <v>0.8333333333</v>
      </c>
      <c r="Q134" s="5">
        <f t="shared" si="10"/>
        <v>-2</v>
      </c>
      <c r="R134" s="5">
        <f t="shared" ref="R134:S134" si="153">E134-G134</f>
        <v>20</v>
      </c>
      <c r="S134" s="5">
        <f t="shared" si="153"/>
        <v>44</v>
      </c>
      <c r="T134" s="8">
        <f t="shared" si="12"/>
        <v>0.4545454545</v>
      </c>
      <c r="U134" s="8">
        <f t="shared" si="13"/>
        <v>0.2</v>
      </c>
      <c r="V134" s="8">
        <f t="shared" si="14"/>
        <v>0.7307692308</v>
      </c>
      <c r="W134" s="24">
        <f t="shared" si="15"/>
        <v>10.725</v>
      </c>
      <c r="X134" s="24">
        <f t="shared" si="16"/>
        <v>28.275</v>
      </c>
      <c r="Y134" s="5">
        <f t="shared" si="17"/>
        <v>4</v>
      </c>
      <c r="Z134" s="8">
        <f t="shared" si="18"/>
        <v>-0.9543733968</v>
      </c>
      <c r="AA134" s="8">
        <f t="shared" si="19"/>
        <v>-0.5877164358</v>
      </c>
      <c r="AB134" s="8">
        <f t="shared" si="20"/>
        <v>-1.864282203</v>
      </c>
      <c r="AC134" s="25">
        <f t="shared" si="6"/>
        <v>0.6422557634</v>
      </c>
      <c r="AD134" s="25">
        <f>(R133*0.108853716)/(S133*-0.049850344)</f>
        <v>-0.9442638388</v>
      </c>
      <c r="AE134" s="25">
        <f>(G133*0.086969074)/(H133*-0.034462491)</f>
        <v>-0.8411954706</v>
      </c>
      <c r="AF134" s="25">
        <f>(I133*0.050073794)/(J133*-0.030543046)</f>
        <v>-1.35013522</v>
      </c>
      <c r="AG134" s="25">
        <f t="shared" si="21"/>
        <v>0.7568058876</v>
      </c>
      <c r="AH134" s="25">
        <f t="shared" si="7"/>
        <v>57.8030187</v>
      </c>
      <c r="AI134" s="25">
        <f t="shared" si="8"/>
        <v>68.11252988</v>
      </c>
      <c r="AJ134" s="25">
        <f t="shared" si="9"/>
        <v>-10.30951118</v>
      </c>
      <c r="AK134" s="25">
        <f t="shared" si="22"/>
        <v>-3.436503725</v>
      </c>
      <c r="AL134" s="25">
        <f>VLOOKUP(A134, Standings!$B:$E, 4, FALSE)</f>
        <v>0.4166666667</v>
      </c>
      <c r="AM134" s="25">
        <f t="shared" si="23"/>
        <v>0.4166666667</v>
      </c>
    </row>
    <row r="135">
      <c r="A135" s="2" t="s">
        <v>439</v>
      </c>
      <c r="B135" s="2" t="str">
        <f>A136</f>
        <v>VCU</v>
      </c>
      <c r="C135" s="2">
        <v>69.0</v>
      </c>
      <c r="D135" s="2">
        <v>76.0</v>
      </c>
      <c r="E135" s="2">
        <v>22.0</v>
      </c>
      <c r="F135" s="2">
        <v>57.0</v>
      </c>
      <c r="G135" s="2">
        <v>4.0</v>
      </c>
      <c r="H135" s="2">
        <v>20.0</v>
      </c>
      <c r="I135" s="2">
        <v>21.0</v>
      </c>
      <c r="J135" s="2">
        <v>25.0</v>
      </c>
      <c r="K135" s="2">
        <v>35.0</v>
      </c>
      <c r="L135" s="2">
        <v>2.0</v>
      </c>
      <c r="M135" s="2">
        <v>9.0</v>
      </c>
      <c r="N135" s="2">
        <v>15.0</v>
      </c>
      <c r="O135" s="5">
        <f>N136</f>
        <v>13</v>
      </c>
      <c r="P135" s="7">
        <f>VLOOKUP(B135, Standings!B:E, 4, FALSE)</f>
        <v>0.6666666667</v>
      </c>
      <c r="Q135" s="5">
        <f t="shared" si="10"/>
        <v>-7</v>
      </c>
      <c r="R135" s="5">
        <f t="shared" ref="R135:S135" si="154">E135-G135</f>
        <v>18</v>
      </c>
      <c r="S135" s="5">
        <f t="shared" si="154"/>
        <v>37</v>
      </c>
      <c r="T135" s="8">
        <f t="shared" si="12"/>
        <v>0.4864864865</v>
      </c>
      <c r="U135" s="8">
        <f t="shared" si="13"/>
        <v>0.2</v>
      </c>
      <c r="V135" s="8">
        <f t="shared" si="14"/>
        <v>0.84</v>
      </c>
      <c r="W135" s="24">
        <f t="shared" si="15"/>
        <v>9.625</v>
      </c>
      <c r="X135" s="24">
        <f t="shared" si="16"/>
        <v>25.375</v>
      </c>
      <c r="Y135" s="5">
        <f t="shared" si="17"/>
        <v>4</v>
      </c>
      <c r="Z135" s="8">
        <f t="shared" si="18"/>
        <v>-1.021437473</v>
      </c>
      <c r="AA135" s="8">
        <f t="shared" si="19"/>
        <v>-0.5877164358</v>
      </c>
      <c r="AB135" s="8">
        <f t="shared" si="20"/>
        <v>-2.142943333</v>
      </c>
      <c r="AC135" s="25">
        <f t="shared" si="6"/>
        <v>0.7057818067</v>
      </c>
      <c r="AD135" s="25">
        <f>(R136*0.108853716)/(S136*-0.049850344)</f>
        <v>-1.149268488</v>
      </c>
      <c r="AE135" s="25">
        <f>(G136*0.086969074)/(H136*-0.034462491)</f>
        <v>-0.721024689</v>
      </c>
      <c r="AF135" s="25">
        <f>(I136*0.050073794)/(J136*-0.030543046)</f>
        <v>-1.341368108</v>
      </c>
      <c r="AG135" s="25">
        <f t="shared" si="21"/>
        <v>0.8077342707</v>
      </c>
      <c r="AH135" s="25">
        <f t="shared" si="7"/>
        <v>63.5203626</v>
      </c>
      <c r="AI135" s="25">
        <f t="shared" si="8"/>
        <v>72.69608436</v>
      </c>
      <c r="AJ135" s="25">
        <f t="shared" si="9"/>
        <v>-9.175721761</v>
      </c>
      <c r="AK135" s="25">
        <f t="shared" si="22"/>
        <v>-6.117147841</v>
      </c>
      <c r="AL135" s="25">
        <f>VLOOKUP(A135, Standings!$B:$E, 4, FALSE)</f>
        <v>0.4166666667</v>
      </c>
      <c r="AM135" s="25">
        <f t="shared" si="23"/>
        <v>0.25</v>
      </c>
    </row>
    <row r="136">
      <c r="A136" s="2" t="s">
        <v>442</v>
      </c>
      <c r="B136" s="2" t="str">
        <f>A135</f>
        <v>Weber St.</v>
      </c>
      <c r="C136" s="2">
        <v>76.0</v>
      </c>
      <c r="D136" s="2">
        <v>69.0</v>
      </c>
      <c r="E136" s="2">
        <v>26.0</v>
      </c>
      <c r="F136" s="2">
        <v>59.0</v>
      </c>
      <c r="G136" s="2">
        <v>6.0</v>
      </c>
      <c r="H136" s="2">
        <v>21.0</v>
      </c>
      <c r="I136" s="2">
        <v>18.0</v>
      </c>
      <c r="J136" s="2">
        <v>22.0</v>
      </c>
      <c r="K136" s="2">
        <v>37.0</v>
      </c>
      <c r="L136" s="2">
        <v>2.0</v>
      </c>
      <c r="M136" s="2">
        <v>9.0</v>
      </c>
      <c r="N136" s="2">
        <v>13.0</v>
      </c>
      <c r="O136" s="5">
        <f>N135</f>
        <v>15</v>
      </c>
      <c r="P136" s="7">
        <f>VLOOKUP(B136, Standings!B:E, 4, FALSE)</f>
        <v>0.4166666667</v>
      </c>
      <c r="Q136" s="5">
        <f t="shared" si="10"/>
        <v>7</v>
      </c>
      <c r="R136" s="5">
        <f t="shared" ref="R136:S136" si="155">E136-G136</f>
        <v>20</v>
      </c>
      <c r="S136" s="5">
        <f t="shared" si="155"/>
        <v>38</v>
      </c>
      <c r="T136" s="8">
        <f t="shared" si="12"/>
        <v>0.5263157895</v>
      </c>
      <c r="U136" s="8">
        <f t="shared" si="13"/>
        <v>0.2857142857</v>
      </c>
      <c r="V136" s="8">
        <f t="shared" si="14"/>
        <v>0.8181818182</v>
      </c>
      <c r="W136" s="24">
        <f t="shared" si="15"/>
        <v>10.175</v>
      </c>
      <c r="X136" s="24">
        <f t="shared" si="16"/>
        <v>26.825</v>
      </c>
      <c r="Y136" s="5">
        <f t="shared" si="17"/>
        <v>6</v>
      </c>
      <c r="Z136" s="8">
        <f t="shared" si="18"/>
        <v>-1.105063933</v>
      </c>
      <c r="AA136" s="8">
        <f t="shared" si="19"/>
        <v>-0.8395949083</v>
      </c>
      <c r="AB136" s="8">
        <f t="shared" si="20"/>
        <v>-2.087282467</v>
      </c>
      <c r="AC136" s="25">
        <f t="shared" si="6"/>
        <v>0.8023702025</v>
      </c>
      <c r="AD136" s="25">
        <f>(R135*0.108853716)/(S135*-0.049850344)</f>
        <v>-1.062296819</v>
      </c>
      <c r="AE136" s="25">
        <f>(G135*0.086969074)/(H135*-0.034462491)</f>
        <v>-0.5047172823</v>
      </c>
      <c r="AF136" s="25">
        <f>(I135*0.050073794)/(J135*-0.030543046)</f>
        <v>-1.377137924</v>
      </c>
      <c r="AG136" s="25">
        <f t="shared" si="21"/>
        <v>0.7061544186</v>
      </c>
      <c r="AH136" s="25">
        <f t="shared" si="7"/>
        <v>72.21331823</v>
      </c>
      <c r="AI136" s="25">
        <f t="shared" si="8"/>
        <v>63.55389767</v>
      </c>
      <c r="AJ136" s="25">
        <f t="shared" si="9"/>
        <v>8.659420556</v>
      </c>
      <c r="AK136" s="25">
        <f t="shared" si="22"/>
        <v>7.422360477</v>
      </c>
      <c r="AL136" s="25">
        <f>VLOOKUP(A136, Standings!$B:$E, 4, FALSE)</f>
        <v>0.6666666667</v>
      </c>
      <c r="AM136" s="25">
        <f t="shared" si="23"/>
        <v>-0.25</v>
      </c>
    </row>
    <row r="137">
      <c r="A137" s="2" t="s">
        <v>437</v>
      </c>
      <c r="B137" s="2" t="str">
        <f>A138</f>
        <v>Florida St.</v>
      </c>
      <c r="C137" s="2">
        <v>86.0</v>
      </c>
      <c r="D137" s="2">
        <v>80.0</v>
      </c>
      <c r="E137" s="2">
        <v>29.0</v>
      </c>
      <c r="F137" s="2">
        <v>54.0</v>
      </c>
      <c r="G137" s="2">
        <v>6.0</v>
      </c>
      <c r="H137" s="2">
        <v>14.0</v>
      </c>
      <c r="I137" s="2">
        <v>22.0</v>
      </c>
      <c r="J137" s="2">
        <v>25.0</v>
      </c>
      <c r="K137" s="2">
        <v>31.0</v>
      </c>
      <c r="L137" s="2">
        <v>0.0</v>
      </c>
      <c r="M137" s="2">
        <v>7.0</v>
      </c>
      <c r="N137" s="2">
        <v>13.0</v>
      </c>
      <c r="O137" s="5">
        <f>N138</f>
        <v>12</v>
      </c>
      <c r="P137" s="7">
        <f>VLOOKUP(B137, Standings!B:E, 4, FALSE)</f>
        <v>0.5</v>
      </c>
      <c r="Q137" s="5">
        <f t="shared" si="10"/>
        <v>6</v>
      </c>
      <c r="R137" s="5">
        <f t="shared" ref="R137:S137" si="156">E137-G137</f>
        <v>23</v>
      </c>
      <c r="S137" s="5">
        <f t="shared" si="156"/>
        <v>40</v>
      </c>
      <c r="T137" s="8">
        <f t="shared" si="12"/>
        <v>0.575</v>
      </c>
      <c r="U137" s="8">
        <f t="shared" si="13"/>
        <v>0.4285714286</v>
      </c>
      <c r="V137" s="8">
        <f t="shared" si="14"/>
        <v>0.88</v>
      </c>
      <c r="W137" s="24">
        <f t="shared" si="15"/>
        <v>8.525</v>
      </c>
      <c r="X137" s="24">
        <f t="shared" si="16"/>
        <v>22.475</v>
      </c>
      <c r="Y137" s="5">
        <f t="shared" si="17"/>
        <v>5</v>
      </c>
      <c r="Z137" s="8">
        <f t="shared" si="18"/>
        <v>-1.207282347</v>
      </c>
      <c r="AA137" s="8">
        <f t="shared" si="19"/>
        <v>-1.259392362</v>
      </c>
      <c r="AB137" s="8">
        <f t="shared" si="20"/>
        <v>-2.244988253</v>
      </c>
      <c r="AC137" s="25">
        <f t="shared" si="6"/>
        <v>0.9802932265</v>
      </c>
      <c r="AD137" s="25">
        <f>(R138*0.108853716)/(S138*-0.049850344)</f>
        <v>-1.191060069</v>
      </c>
      <c r="AE137" s="25">
        <f>(G138*0.086969074)/(H138*-0.034462491)</f>
        <v>-0.8832552441</v>
      </c>
      <c r="AF137" s="25">
        <f>(I138*0.050073794)/(J138*-0.030543046)</f>
        <v>-1.202263267</v>
      </c>
      <c r="AG137" s="25">
        <f t="shared" si="21"/>
        <v>0.8578889321</v>
      </c>
      <c r="AH137" s="25">
        <f t="shared" si="7"/>
        <v>88.22639038</v>
      </c>
      <c r="AI137" s="25">
        <f t="shared" si="8"/>
        <v>77.21000389</v>
      </c>
      <c r="AJ137" s="25">
        <f t="shared" si="9"/>
        <v>11.01638649</v>
      </c>
      <c r="AK137" s="25">
        <f t="shared" si="22"/>
        <v>11.01638649</v>
      </c>
      <c r="AL137" s="25">
        <f>VLOOKUP(A137, Standings!$B:$E, 4, FALSE)</f>
        <v>0.6666666667</v>
      </c>
      <c r="AM137" s="25">
        <f t="shared" si="23"/>
        <v>-0.1666666667</v>
      </c>
    </row>
    <row r="138">
      <c r="A138" s="2" t="s">
        <v>441</v>
      </c>
      <c r="B138" s="2" t="str">
        <f>A137</f>
        <v>Loyola</v>
      </c>
      <c r="C138" s="2">
        <v>80.0</v>
      </c>
      <c r="D138" s="2">
        <v>86.0</v>
      </c>
      <c r="E138" s="2">
        <v>31.0</v>
      </c>
      <c r="F138" s="2">
        <v>64.0</v>
      </c>
      <c r="G138" s="2">
        <v>7.0</v>
      </c>
      <c r="H138" s="2">
        <v>20.0</v>
      </c>
      <c r="I138" s="2">
        <v>11.0</v>
      </c>
      <c r="J138" s="2">
        <v>15.0</v>
      </c>
      <c r="K138" s="2">
        <v>31.0</v>
      </c>
      <c r="L138" s="2">
        <v>1.0</v>
      </c>
      <c r="M138" s="2">
        <v>7.0</v>
      </c>
      <c r="N138" s="2">
        <v>12.0</v>
      </c>
      <c r="O138" s="5">
        <f>N137</f>
        <v>13</v>
      </c>
      <c r="P138" s="7">
        <f>VLOOKUP(B138, Standings!B:E, 4, FALSE)</f>
        <v>0.6666666667</v>
      </c>
      <c r="Q138" s="5">
        <f t="shared" si="10"/>
        <v>-6</v>
      </c>
      <c r="R138" s="5">
        <f t="shared" ref="R138:S138" si="157">E138-G138</f>
        <v>24</v>
      </c>
      <c r="S138" s="5">
        <f t="shared" si="157"/>
        <v>44</v>
      </c>
      <c r="T138" s="8">
        <f t="shared" si="12"/>
        <v>0.5454545455</v>
      </c>
      <c r="U138" s="8">
        <f t="shared" si="13"/>
        <v>0.35</v>
      </c>
      <c r="V138" s="8">
        <f t="shared" si="14"/>
        <v>0.7333333333</v>
      </c>
      <c r="W138" s="24">
        <f t="shared" si="15"/>
        <v>8.525</v>
      </c>
      <c r="X138" s="24">
        <f t="shared" si="16"/>
        <v>22.475</v>
      </c>
      <c r="Y138" s="5">
        <f t="shared" si="17"/>
        <v>6</v>
      </c>
      <c r="Z138" s="8">
        <f t="shared" si="18"/>
        <v>-1.145248076</v>
      </c>
      <c r="AA138" s="8">
        <f t="shared" si="19"/>
        <v>-1.028503763</v>
      </c>
      <c r="AB138" s="8">
        <f t="shared" si="20"/>
        <v>-1.870823545</v>
      </c>
      <c r="AC138" s="25">
        <f t="shared" si="6"/>
        <v>0.8428747144</v>
      </c>
      <c r="AD138" s="25">
        <f>(R137*0.108853716)/(S137*-0.049850344)</f>
        <v>-1.255575823</v>
      </c>
      <c r="AE138" s="25">
        <f>(G137*0.086969074)/(H137*-0.034462491)</f>
        <v>-1.081537034</v>
      </c>
      <c r="AF138" s="25">
        <f>(I137*0.050073794)/(J137*-0.030543046)</f>
        <v>-1.44271592</v>
      </c>
      <c r="AG138" s="25">
        <f t="shared" si="21"/>
        <v>0.9796324181</v>
      </c>
      <c r="AH138" s="25">
        <f t="shared" si="7"/>
        <v>75.85872429</v>
      </c>
      <c r="AI138" s="25">
        <f t="shared" si="8"/>
        <v>88.16691763</v>
      </c>
      <c r="AJ138" s="25">
        <f t="shared" si="9"/>
        <v>-12.30819334</v>
      </c>
      <c r="AK138" s="25">
        <f t="shared" si="22"/>
        <v>-8.205462225</v>
      </c>
      <c r="AL138" s="25">
        <f>VLOOKUP(A138, Standings!$B:$E, 4, FALSE)</f>
        <v>0.5</v>
      </c>
      <c r="AM138" s="25">
        <f t="shared" si="23"/>
        <v>0.1666666667</v>
      </c>
    </row>
    <row r="139">
      <c r="A139" s="2" t="s">
        <v>436</v>
      </c>
      <c r="B139" s="2" t="str">
        <f>A140</f>
        <v>Oral Roberts</v>
      </c>
      <c r="C139" s="2">
        <v>73.0</v>
      </c>
      <c r="D139" s="2">
        <v>81.0</v>
      </c>
      <c r="E139" s="2">
        <v>26.0</v>
      </c>
      <c r="F139" s="2">
        <v>68.0</v>
      </c>
      <c r="G139" s="2">
        <v>3.0</v>
      </c>
      <c r="H139" s="2">
        <v>26.0</v>
      </c>
      <c r="I139" s="2">
        <v>18.0</v>
      </c>
      <c r="J139" s="2">
        <v>20.0</v>
      </c>
      <c r="K139" s="2">
        <v>40.0</v>
      </c>
      <c r="L139" s="2">
        <v>0.0</v>
      </c>
      <c r="M139" s="2">
        <v>10.0</v>
      </c>
      <c r="N139" s="2">
        <v>12.0</v>
      </c>
      <c r="O139" s="5">
        <f>N140</f>
        <v>15</v>
      </c>
      <c r="P139" s="7">
        <f>VLOOKUP(B139, Standings!B:E, 4, FALSE)</f>
        <v>0.25</v>
      </c>
      <c r="Q139" s="5">
        <f t="shared" si="10"/>
        <v>-8</v>
      </c>
      <c r="R139" s="5">
        <f t="shared" ref="R139:S139" si="158">E139-G139</f>
        <v>23</v>
      </c>
      <c r="S139" s="5">
        <f t="shared" si="158"/>
        <v>42</v>
      </c>
      <c r="T139" s="8">
        <f t="shared" si="12"/>
        <v>0.5476190476</v>
      </c>
      <c r="U139" s="8">
        <f t="shared" si="13"/>
        <v>0.1153846154</v>
      </c>
      <c r="V139" s="8">
        <f t="shared" si="14"/>
        <v>0.9</v>
      </c>
      <c r="W139" s="24">
        <f t="shared" si="15"/>
        <v>11</v>
      </c>
      <c r="X139" s="24">
        <f t="shared" si="16"/>
        <v>29</v>
      </c>
      <c r="Y139" s="5">
        <f t="shared" si="17"/>
        <v>5</v>
      </c>
      <c r="Z139" s="8">
        <f t="shared" si="18"/>
        <v>-1.149792711</v>
      </c>
      <c r="AA139" s="8">
        <f t="shared" si="19"/>
        <v>-0.3390671745</v>
      </c>
      <c r="AB139" s="8">
        <f t="shared" si="20"/>
        <v>-2.296010714</v>
      </c>
      <c r="AC139" s="25">
        <f t="shared" si="6"/>
        <v>0.7099550978</v>
      </c>
      <c r="AD139" s="25">
        <f>(R140*0.108853716)/(S140*-0.049850344)</f>
        <v>-1.091805064</v>
      </c>
      <c r="AE139" s="25">
        <f>(G140*0.086969074)/(H140*-0.034462491)</f>
        <v>-0.9012808613</v>
      </c>
      <c r="AF139" s="25">
        <f>(I140*0.050073794)/(J140*-0.030543046)</f>
        <v>-1.483311823</v>
      </c>
      <c r="AG139" s="25">
        <f t="shared" si="21"/>
        <v>0.8571161528</v>
      </c>
      <c r="AH139" s="25">
        <f t="shared" si="7"/>
        <v>63.8959588</v>
      </c>
      <c r="AI139" s="25">
        <f t="shared" si="8"/>
        <v>77.14045375</v>
      </c>
      <c r="AJ139" s="25">
        <f t="shared" si="9"/>
        <v>-13.24449495</v>
      </c>
      <c r="AK139" s="25">
        <f t="shared" si="22"/>
        <v>-19.86674243</v>
      </c>
      <c r="AL139" s="25">
        <f>VLOOKUP(A139, Standings!$B:$E, 4, FALSE)</f>
        <v>0.5</v>
      </c>
      <c r="AM139" s="25">
        <f t="shared" si="23"/>
        <v>-0.25</v>
      </c>
    </row>
    <row r="140">
      <c r="A140" s="2" t="s">
        <v>49</v>
      </c>
      <c r="B140" s="2" t="str">
        <f>A139</f>
        <v>UCSB</v>
      </c>
      <c r="C140" s="2">
        <v>81.0</v>
      </c>
      <c r="D140" s="2">
        <v>73.0</v>
      </c>
      <c r="E140" s="2">
        <v>26.0</v>
      </c>
      <c r="F140" s="2">
        <v>60.0</v>
      </c>
      <c r="G140" s="2">
        <v>10.0</v>
      </c>
      <c r="H140" s="2">
        <v>28.0</v>
      </c>
      <c r="I140" s="2">
        <v>19.0</v>
      </c>
      <c r="J140" s="2">
        <v>21.0</v>
      </c>
      <c r="K140" s="2">
        <v>38.0</v>
      </c>
      <c r="L140" s="2">
        <v>5.0</v>
      </c>
      <c r="M140" s="2">
        <v>4.0</v>
      </c>
      <c r="N140" s="2">
        <v>15.0</v>
      </c>
      <c r="O140" s="5">
        <f>N139</f>
        <v>12</v>
      </c>
      <c r="P140" s="7">
        <f>VLOOKUP(B140, Standings!B:E, 4, FALSE)</f>
        <v>0.5</v>
      </c>
      <c r="Q140" s="5">
        <f t="shared" si="10"/>
        <v>8</v>
      </c>
      <c r="R140" s="5">
        <f t="shared" ref="R140:S140" si="159">E140-G140</f>
        <v>16</v>
      </c>
      <c r="S140" s="5">
        <f t="shared" si="159"/>
        <v>32</v>
      </c>
      <c r="T140" s="8">
        <f t="shared" si="12"/>
        <v>0.5</v>
      </c>
      <c r="U140" s="8">
        <f t="shared" si="13"/>
        <v>0.3571428571</v>
      </c>
      <c r="V140" s="8">
        <f t="shared" si="14"/>
        <v>0.9047619048</v>
      </c>
      <c r="W140" s="24">
        <f t="shared" si="15"/>
        <v>10.45</v>
      </c>
      <c r="X140" s="24">
        <f t="shared" si="16"/>
        <v>27.55</v>
      </c>
      <c r="Y140" s="5">
        <f t="shared" si="17"/>
        <v>8</v>
      </c>
      <c r="Z140" s="8">
        <f t="shared" si="18"/>
        <v>-1.049810736</v>
      </c>
      <c r="AA140" s="8">
        <f t="shared" si="19"/>
        <v>-1.049493635</v>
      </c>
      <c r="AB140" s="8">
        <f t="shared" si="20"/>
        <v>-2.308158919</v>
      </c>
      <c r="AC140" s="25">
        <f t="shared" si="6"/>
        <v>0.8659778009</v>
      </c>
      <c r="AD140" s="25">
        <f>(R139*0.108853716)/(S139*-0.049850344)</f>
        <v>-1.195786498</v>
      </c>
      <c r="AE140" s="25">
        <f>(G139*0.086969074)/(H139*-0.034462491)</f>
        <v>-0.2911830475</v>
      </c>
      <c r="AF140" s="25">
        <f>(I139*0.050073794)/(J139*-0.030543046)</f>
        <v>-1.475504919</v>
      </c>
      <c r="AG140" s="25">
        <f t="shared" si="21"/>
        <v>0.7127094625</v>
      </c>
      <c r="AH140" s="25">
        <f t="shared" si="7"/>
        <v>77.93800208</v>
      </c>
      <c r="AI140" s="25">
        <f t="shared" si="8"/>
        <v>64.14385163</v>
      </c>
      <c r="AJ140" s="25">
        <f t="shared" si="9"/>
        <v>13.79415046</v>
      </c>
      <c r="AK140" s="25">
        <f t="shared" si="22"/>
        <v>13.79415046</v>
      </c>
      <c r="AL140" s="25">
        <f>VLOOKUP(A140, Standings!$B:$E, 4, FALSE)</f>
        <v>0.25</v>
      </c>
      <c r="AM140" s="25">
        <f t="shared" si="23"/>
        <v>0.25</v>
      </c>
    </row>
    <row r="141">
      <c r="A141" s="2" t="s">
        <v>24</v>
      </c>
      <c r="B141" s="2" t="str">
        <f>A142</f>
        <v>North Texas</v>
      </c>
      <c r="C141" s="2">
        <v>78.0</v>
      </c>
      <c r="D141" s="2">
        <v>68.0</v>
      </c>
      <c r="E141" s="2">
        <v>27.0</v>
      </c>
      <c r="F141" s="2">
        <v>57.0</v>
      </c>
      <c r="G141" s="2">
        <v>8.0</v>
      </c>
      <c r="H141" s="2">
        <v>17.0</v>
      </c>
      <c r="I141" s="2">
        <v>16.0</v>
      </c>
      <c r="J141" s="2">
        <v>22.0</v>
      </c>
      <c r="K141" s="2">
        <v>37.0</v>
      </c>
      <c r="L141" s="2">
        <v>3.0</v>
      </c>
      <c r="M141" s="2">
        <v>12.0</v>
      </c>
      <c r="N141" s="2">
        <v>12.0</v>
      </c>
      <c r="O141" s="5">
        <f>N142</f>
        <v>16</v>
      </c>
      <c r="P141" s="7">
        <f>VLOOKUP(B141, Standings!B:E, 4, FALSE)</f>
        <v>0.3333333333</v>
      </c>
      <c r="Q141" s="5">
        <f t="shared" si="10"/>
        <v>10</v>
      </c>
      <c r="R141" s="5">
        <f t="shared" ref="R141:S141" si="160">E141-G141</f>
        <v>19</v>
      </c>
      <c r="S141" s="5">
        <f t="shared" si="160"/>
        <v>40</v>
      </c>
      <c r="T141" s="8">
        <f t="shared" si="12"/>
        <v>0.475</v>
      </c>
      <c r="U141" s="8">
        <f t="shared" si="13"/>
        <v>0.4705882353</v>
      </c>
      <c r="V141" s="8">
        <f t="shared" si="14"/>
        <v>0.7272727273</v>
      </c>
      <c r="W141" s="24">
        <f t="shared" si="15"/>
        <v>10.175</v>
      </c>
      <c r="X141" s="24">
        <f t="shared" si="16"/>
        <v>26.825</v>
      </c>
      <c r="Y141" s="5">
        <f t="shared" si="17"/>
        <v>4</v>
      </c>
      <c r="Z141" s="8">
        <f t="shared" si="18"/>
        <v>-0.9973201996</v>
      </c>
      <c r="AA141" s="8">
        <f t="shared" si="19"/>
        <v>-1.382862202</v>
      </c>
      <c r="AB141" s="8">
        <f t="shared" si="20"/>
        <v>-1.855362193</v>
      </c>
      <c r="AC141" s="25">
        <f t="shared" si="6"/>
        <v>0.8776767261</v>
      </c>
      <c r="AD141" s="25">
        <f>(R142*0.108853716)/(S142*-0.049850344)</f>
        <v>-0.831851477</v>
      </c>
      <c r="AE141" s="25">
        <f>(G142*0.086969074)/(H142*-0.034462491)</f>
        <v>-1.051494338</v>
      </c>
      <c r="AF141" s="25">
        <f>(I142*0.050073794)/(J142*-0.030543046)</f>
        <v>-1.229587432</v>
      </c>
      <c r="AG141" s="25">
        <f t="shared" si="21"/>
        <v>0.7551894803</v>
      </c>
      <c r="AH141" s="25">
        <f t="shared" si="7"/>
        <v>78.99090535</v>
      </c>
      <c r="AI141" s="25">
        <f t="shared" si="8"/>
        <v>67.96705322</v>
      </c>
      <c r="AJ141" s="25">
        <f t="shared" si="9"/>
        <v>11.02385213</v>
      </c>
      <c r="AK141" s="25">
        <f t="shared" si="22"/>
        <v>8.267889095</v>
      </c>
      <c r="AL141" s="25">
        <f>VLOOKUP(A141, Standings!$B:$E, 4, FALSE)</f>
        <v>0.8333333333</v>
      </c>
      <c r="AM141" s="25">
        <f t="shared" si="23"/>
        <v>-0.5</v>
      </c>
    </row>
    <row r="142">
      <c r="A142" s="2" t="s">
        <v>31</v>
      </c>
      <c r="B142" s="2" t="str">
        <f>A141</f>
        <v>Houston</v>
      </c>
      <c r="C142" s="2">
        <v>68.0</v>
      </c>
      <c r="D142" s="2">
        <v>78.0</v>
      </c>
      <c r="E142" s="2">
        <v>26.0</v>
      </c>
      <c r="F142" s="2">
        <v>66.0</v>
      </c>
      <c r="G142" s="2">
        <v>10.0</v>
      </c>
      <c r="H142" s="2">
        <v>24.0</v>
      </c>
      <c r="I142" s="2">
        <v>6.0</v>
      </c>
      <c r="J142" s="2">
        <v>8.0</v>
      </c>
      <c r="K142" s="2">
        <v>39.0</v>
      </c>
      <c r="L142" s="2">
        <v>3.0</v>
      </c>
      <c r="M142" s="2">
        <v>11.0</v>
      </c>
      <c r="N142" s="2">
        <v>16.0</v>
      </c>
      <c r="O142" s="5">
        <f>N141</f>
        <v>12</v>
      </c>
      <c r="P142" s="7">
        <f>VLOOKUP(B142, Standings!B:E, 4, FALSE)</f>
        <v>0.8333333333</v>
      </c>
      <c r="Q142" s="5">
        <f t="shared" si="10"/>
        <v>-10</v>
      </c>
      <c r="R142" s="5">
        <f t="shared" ref="R142:S142" si="161">E142-G142</f>
        <v>16</v>
      </c>
      <c r="S142" s="5">
        <f t="shared" si="161"/>
        <v>42</v>
      </c>
      <c r="T142" s="8">
        <f t="shared" si="12"/>
        <v>0.380952381</v>
      </c>
      <c r="U142" s="8">
        <f t="shared" si="13"/>
        <v>0.4166666667</v>
      </c>
      <c r="V142" s="8">
        <f t="shared" si="14"/>
        <v>0.75</v>
      </c>
      <c r="W142" s="24">
        <f t="shared" si="15"/>
        <v>10.725</v>
      </c>
      <c r="X142" s="24">
        <f t="shared" si="16"/>
        <v>28.275</v>
      </c>
      <c r="Y142" s="5">
        <f t="shared" si="17"/>
        <v>1</v>
      </c>
      <c r="Z142" s="8">
        <f t="shared" si="18"/>
        <v>-0.7998557992</v>
      </c>
      <c r="AA142" s="8">
        <f t="shared" si="19"/>
        <v>-1.224409241</v>
      </c>
      <c r="AB142" s="8">
        <f t="shared" si="20"/>
        <v>-1.913342261</v>
      </c>
      <c r="AC142" s="25">
        <f t="shared" si="6"/>
        <v>0.7603382147</v>
      </c>
      <c r="AD142" s="25">
        <f>(R141*0.108853716)/(S141*-0.049850344)</f>
        <v>-1.03721481</v>
      </c>
      <c r="AE142" s="25">
        <f>(G141*0.086969074)/(H141*-0.034462491)</f>
        <v>-1.187570076</v>
      </c>
      <c r="AF142" s="25">
        <f>(I141*0.050073794)/(J141*-0.030543046)</f>
        <v>-1.192327207</v>
      </c>
      <c r="AG142" s="25">
        <f t="shared" si="21"/>
        <v>0.885061346</v>
      </c>
      <c r="AH142" s="25">
        <f t="shared" si="7"/>
        <v>68.43043933</v>
      </c>
      <c r="AI142" s="25">
        <f t="shared" si="8"/>
        <v>79.65552114</v>
      </c>
      <c r="AJ142" s="25">
        <f t="shared" si="9"/>
        <v>-11.22508181</v>
      </c>
      <c r="AK142" s="25">
        <f t="shared" si="22"/>
        <v>-3.741693937</v>
      </c>
      <c r="AL142" s="25">
        <f>VLOOKUP(A142, Standings!$B:$E, 4, FALSE)</f>
        <v>0.3333333333</v>
      </c>
      <c r="AM142" s="25">
        <f t="shared" si="23"/>
        <v>0.5</v>
      </c>
    </row>
    <row r="143">
      <c r="A143" s="2" t="s">
        <v>21</v>
      </c>
      <c r="B143" s="2" t="str">
        <f>A144</f>
        <v>Colgate</v>
      </c>
      <c r="C143" s="2">
        <v>89.0</v>
      </c>
      <c r="D143" s="2">
        <v>92.0</v>
      </c>
      <c r="E143" s="2">
        <v>33.0</v>
      </c>
      <c r="F143" s="2">
        <v>69.0</v>
      </c>
      <c r="G143" s="2">
        <v>6.0</v>
      </c>
      <c r="H143" s="2">
        <v>22.0</v>
      </c>
      <c r="I143" s="2">
        <v>17.0</v>
      </c>
      <c r="J143" s="2">
        <v>24.0</v>
      </c>
      <c r="K143" s="2">
        <v>34.0</v>
      </c>
      <c r="L143" s="2">
        <v>1.0</v>
      </c>
      <c r="M143" s="2">
        <v>10.0</v>
      </c>
      <c r="N143" s="2">
        <v>11.0</v>
      </c>
      <c r="O143" s="5">
        <f>N144</f>
        <v>15</v>
      </c>
      <c r="P143" s="7">
        <f>VLOOKUP(B143, Standings!B:E, 4, FALSE)</f>
        <v>0.5</v>
      </c>
      <c r="Q143" s="5">
        <f t="shared" si="10"/>
        <v>-3</v>
      </c>
      <c r="R143" s="5">
        <f t="shared" ref="R143:S143" si="162">E143-G143</f>
        <v>27</v>
      </c>
      <c r="S143" s="5">
        <f t="shared" si="162"/>
        <v>47</v>
      </c>
      <c r="T143" s="8">
        <f t="shared" si="12"/>
        <v>0.5744680851</v>
      </c>
      <c r="U143" s="8">
        <f t="shared" si="13"/>
        <v>0.2727272727</v>
      </c>
      <c r="V143" s="8">
        <f t="shared" si="14"/>
        <v>0.7083333333</v>
      </c>
      <c r="W143" s="24">
        <f t="shared" si="15"/>
        <v>9.35</v>
      </c>
      <c r="X143" s="24">
        <f t="shared" si="16"/>
        <v>24.65</v>
      </c>
      <c r="Y143" s="5">
        <f t="shared" si="17"/>
        <v>5</v>
      </c>
      <c r="Z143" s="8">
        <f t="shared" si="18"/>
        <v>-1.206165527</v>
      </c>
      <c r="AA143" s="8">
        <f t="shared" si="19"/>
        <v>-0.8014315034</v>
      </c>
      <c r="AB143" s="8">
        <f t="shared" si="20"/>
        <v>-1.807045469</v>
      </c>
      <c r="AC143" s="25">
        <f t="shared" si="6"/>
        <v>0.7972134291</v>
      </c>
      <c r="AD143" s="25">
        <f>(R144*0.108853716)/(S144*-0.049850344)</f>
        <v>-1.146395317</v>
      </c>
      <c r="AE143" s="25">
        <f>(G144*0.086969074)/(H144*-0.034462491)</f>
        <v>-1.009434565</v>
      </c>
      <c r="AF143" s="25">
        <f>(I144*0.050073794)/(J144*-0.030543046)</f>
        <v>-1.375022505</v>
      </c>
      <c r="AG143" s="25">
        <f t="shared" si="21"/>
        <v>0.8998440588</v>
      </c>
      <c r="AH143" s="25">
        <f t="shared" si="7"/>
        <v>71.74920862</v>
      </c>
      <c r="AI143" s="25">
        <f t="shared" si="8"/>
        <v>80.98596529</v>
      </c>
      <c r="AJ143" s="25">
        <f t="shared" si="9"/>
        <v>-9.236756667</v>
      </c>
      <c r="AK143" s="25">
        <f t="shared" si="22"/>
        <v>-9.236756667</v>
      </c>
      <c r="AL143" s="25">
        <f>VLOOKUP(A143, Standings!$B:$E, 4, FALSE)</f>
        <v>0.25</v>
      </c>
      <c r="AM143" s="25">
        <f t="shared" si="23"/>
        <v>0.25</v>
      </c>
    </row>
    <row r="144">
      <c r="A144" s="2" t="s">
        <v>26</v>
      </c>
      <c r="B144" s="2" t="str">
        <f>A143</f>
        <v>Abilene Christian</v>
      </c>
      <c r="C144" s="2">
        <v>92.0</v>
      </c>
      <c r="D144" s="2">
        <v>89.0</v>
      </c>
      <c r="E144" s="2">
        <v>29.0</v>
      </c>
      <c r="F144" s="2">
        <v>60.0</v>
      </c>
      <c r="G144" s="2">
        <v>8.0</v>
      </c>
      <c r="H144" s="2">
        <v>20.0</v>
      </c>
      <c r="I144" s="2">
        <v>26.0</v>
      </c>
      <c r="J144" s="2">
        <v>31.0</v>
      </c>
      <c r="K144" s="2">
        <v>39.0</v>
      </c>
      <c r="L144" s="2">
        <v>2.0</v>
      </c>
      <c r="M144" s="2">
        <v>7.0</v>
      </c>
      <c r="N144" s="2">
        <v>15.0</v>
      </c>
      <c r="O144" s="5">
        <f>N143</f>
        <v>11</v>
      </c>
      <c r="P144" s="7">
        <f>VLOOKUP(B144, Standings!B:E, 4, FALSE)</f>
        <v>0.25</v>
      </c>
      <c r="Q144" s="5">
        <f t="shared" si="10"/>
        <v>3</v>
      </c>
      <c r="R144" s="5">
        <f t="shared" ref="R144:S144" si="163">E144-G144</f>
        <v>21</v>
      </c>
      <c r="S144" s="5">
        <f t="shared" si="163"/>
        <v>40</v>
      </c>
      <c r="T144" s="8">
        <f t="shared" si="12"/>
        <v>0.525</v>
      </c>
      <c r="U144" s="8">
        <f t="shared" si="13"/>
        <v>0.4</v>
      </c>
      <c r="V144" s="8">
        <f t="shared" si="14"/>
        <v>0.8387096774</v>
      </c>
      <c r="W144" s="24">
        <f t="shared" si="15"/>
        <v>10.725</v>
      </c>
      <c r="X144" s="24">
        <f t="shared" si="16"/>
        <v>28.275</v>
      </c>
      <c r="Y144" s="5">
        <f t="shared" si="17"/>
        <v>4</v>
      </c>
      <c r="Z144" s="8">
        <f t="shared" si="18"/>
        <v>-1.102301273</v>
      </c>
      <c r="AA144" s="8">
        <f t="shared" si="19"/>
        <v>-1.175432872</v>
      </c>
      <c r="AB144" s="8">
        <f t="shared" si="20"/>
        <v>-2.139651561</v>
      </c>
      <c r="AC144" s="25">
        <f t="shared" si="6"/>
        <v>0.9004936665</v>
      </c>
      <c r="AD144" s="25">
        <f>(R143*0.108853716)/(S143*-0.049850344)</f>
        <v>-1.254414328</v>
      </c>
      <c r="AE144" s="25">
        <f>(G143*0.086969074)/(H143*-0.034462491)</f>
        <v>-0.6882508395</v>
      </c>
      <c r="AF144" s="25">
        <f>(I143*0.050073794)/(J143*-0.030543046)</f>
        <v>-1.161277019</v>
      </c>
      <c r="AG144" s="25">
        <f t="shared" si="21"/>
        <v>0.821234047</v>
      </c>
      <c r="AH144" s="25">
        <f t="shared" si="7"/>
        <v>81.04442999</v>
      </c>
      <c r="AI144" s="25">
        <f t="shared" si="8"/>
        <v>73.91106423</v>
      </c>
      <c r="AJ144" s="25">
        <f t="shared" si="9"/>
        <v>7.133365756</v>
      </c>
      <c r="AK144" s="25">
        <f t="shared" si="22"/>
        <v>4.75557717</v>
      </c>
      <c r="AL144" s="25">
        <f>VLOOKUP(A144, Standings!$B:$E, 4, FALSE)</f>
        <v>0.5</v>
      </c>
      <c r="AM144" s="25">
        <f t="shared" si="23"/>
        <v>-0.25</v>
      </c>
    </row>
    <row r="145">
      <c r="A145" s="2" t="s">
        <v>53</v>
      </c>
      <c r="B145" s="2" t="str">
        <f>A146</f>
        <v>Vermont</v>
      </c>
      <c r="C145" s="2">
        <v>88.0</v>
      </c>
      <c r="D145" s="2">
        <v>64.0</v>
      </c>
      <c r="E145" s="2">
        <v>32.0</v>
      </c>
      <c r="F145" s="2">
        <v>59.0</v>
      </c>
      <c r="G145" s="2">
        <v>9.0</v>
      </c>
      <c r="H145" s="2">
        <v>23.0</v>
      </c>
      <c r="I145" s="2">
        <v>15.0</v>
      </c>
      <c r="J145" s="2">
        <v>21.0</v>
      </c>
      <c r="K145" s="2">
        <v>43.0</v>
      </c>
      <c r="L145" s="2">
        <v>2.0</v>
      </c>
      <c r="M145" s="2">
        <v>6.0</v>
      </c>
      <c r="N145" s="2">
        <v>12.0</v>
      </c>
      <c r="O145" s="5">
        <f>N146</f>
        <v>13</v>
      </c>
      <c r="P145" s="7">
        <f>VLOOKUP(B145, Standings!B:E, 4, FALSE)</f>
        <v>0.25</v>
      </c>
      <c r="Q145" s="5">
        <f t="shared" si="10"/>
        <v>24</v>
      </c>
      <c r="R145" s="5">
        <f t="shared" ref="R145:S145" si="164">E145-G145</f>
        <v>23</v>
      </c>
      <c r="S145" s="5">
        <f t="shared" si="164"/>
        <v>36</v>
      </c>
      <c r="T145" s="8">
        <f t="shared" si="12"/>
        <v>0.6388888889</v>
      </c>
      <c r="U145" s="8">
        <f t="shared" si="13"/>
        <v>0.3913043478</v>
      </c>
      <c r="V145" s="8">
        <f t="shared" si="14"/>
        <v>0.7142857143</v>
      </c>
      <c r="W145" s="24">
        <f t="shared" si="15"/>
        <v>11.825</v>
      </c>
      <c r="X145" s="24">
        <f t="shared" si="16"/>
        <v>31.175</v>
      </c>
      <c r="Y145" s="5">
        <f t="shared" si="17"/>
        <v>7</v>
      </c>
      <c r="Z145" s="8">
        <f t="shared" si="18"/>
        <v>-1.34142483</v>
      </c>
      <c r="AA145" s="8">
        <f t="shared" si="19"/>
        <v>-1.149879983</v>
      </c>
      <c r="AB145" s="8">
        <f t="shared" si="20"/>
        <v>-1.822230725</v>
      </c>
      <c r="AC145" s="25">
        <f t="shared" si="6"/>
        <v>0.9508744013</v>
      </c>
      <c r="AD145" s="25">
        <f>(R146*0.108853716)/(S146*-0.049850344)</f>
        <v>-0.7278700424</v>
      </c>
      <c r="AE145" s="25">
        <f>(G146*0.086969074)/(H146*-0.034462491)</f>
        <v>-0.9176677861</v>
      </c>
      <c r="AF145" s="25">
        <f>(I146*0.050073794)/(J146*-0.030543046)</f>
        <v>-1.35013522</v>
      </c>
      <c r="AG145" s="25">
        <f t="shared" si="21"/>
        <v>0.6850478761</v>
      </c>
      <c r="AH145" s="25">
        <f t="shared" si="7"/>
        <v>85.57869612</v>
      </c>
      <c r="AI145" s="25">
        <f t="shared" si="8"/>
        <v>61.65430885</v>
      </c>
      <c r="AJ145" s="25">
        <f t="shared" si="9"/>
        <v>23.92438726</v>
      </c>
      <c r="AK145" s="25">
        <f t="shared" si="22"/>
        <v>15.94959151</v>
      </c>
      <c r="AL145" s="25">
        <f>VLOOKUP(A145, Standings!$B:$E, 4, FALSE)</f>
        <v>0.6666666667</v>
      </c>
      <c r="AM145" s="25">
        <f t="shared" si="23"/>
        <v>-0.4166666667</v>
      </c>
    </row>
    <row r="146">
      <c r="A146" s="2" t="s">
        <v>42</v>
      </c>
      <c r="B146" s="2" t="str">
        <f>A145</f>
        <v>Eastern Washington</v>
      </c>
      <c r="C146" s="2">
        <v>64.0</v>
      </c>
      <c r="D146" s="2">
        <v>88.0</v>
      </c>
      <c r="E146" s="2">
        <v>21.0</v>
      </c>
      <c r="F146" s="2">
        <v>61.0</v>
      </c>
      <c r="G146" s="2">
        <v>8.0</v>
      </c>
      <c r="H146" s="2">
        <v>22.0</v>
      </c>
      <c r="I146" s="2">
        <v>14.0</v>
      </c>
      <c r="J146" s="2">
        <v>17.0</v>
      </c>
      <c r="K146" s="2">
        <v>29.0</v>
      </c>
      <c r="L146" s="2">
        <v>1.0</v>
      </c>
      <c r="M146" s="2">
        <v>3.0</v>
      </c>
      <c r="N146" s="2">
        <v>13.0</v>
      </c>
      <c r="O146" s="5">
        <f>N145</f>
        <v>12</v>
      </c>
      <c r="P146" s="7">
        <f>VLOOKUP(B146, Standings!B:E, 4, FALSE)</f>
        <v>0.6666666667</v>
      </c>
      <c r="Q146" s="5">
        <f t="shared" si="10"/>
        <v>-24</v>
      </c>
      <c r="R146" s="5">
        <f t="shared" ref="R146:S146" si="165">E146-G146</f>
        <v>13</v>
      </c>
      <c r="S146" s="5">
        <f t="shared" si="165"/>
        <v>39</v>
      </c>
      <c r="T146" s="8">
        <f t="shared" si="12"/>
        <v>0.3333333333</v>
      </c>
      <c r="U146" s="8">
        <f t="shared" si="13"/>
        <v>0.3636363636</v>
      </c>
      <c r="V146" s="8">
        <f t="shared" si="14"/>
        <v>0.8235294118</v>
      </c>
      <c r="W146" s="24">
        <f t="shared" si="15"/>
        <v>7.975</v>
      </c>
      <c r="X146" s="24">
        <f t="shared" si="16"/>
        <v>21.025</v>
      </c>
      <c r="Y146" s="5">
        <f t="shared" si="17"/>
        <v>9</v>
      </c>
      <c r="Z146" s="8">
        <f t="shared" si="18"/>
        <v>-0.6998738243</v>
      </c>
      <c r="AA146" s="8">
        <f t="shared" si="19"/>
        <v>-1.068575338</v>
      </c>
      <c r="AB146" s="8">
        <f t="shared" si="20"/>
        <v>-2.100924836</v>
      </c>
      <c r="AC146" s="25">
        <f t="shared" si="6"/>
        <v>0.7003994617</v>
      </c>
      <c r="AD146" s="25">
        <f>(R145*0.108853716)/(S145*-0.049850344)</f>
        <v>-1.395084248</v>
      </c>
      <c r="AE146" s="25">
        <f>(G145*0.086969074)/(H145*-0.034462491)</f>
        <v>-0.987490335</v>
      </c>
      <c r="AF146" s="25">
        <f>(I145*0.050073794)/(J145*-0.030543046)</f>
        <v>-1.17103565</v>
      </c>
      <c r="AG146" s="25">
        <f t="shared" si="21"/>
        <v>0.9757302839</v>
      </c>
      <c r="AH146" s="25">
        <f t="shared" si="7"/>
        <v>63.03595156</v>
      </c>
      <c r="AI146" s="25">
        <f t="shared" si="8"/>
        <v>87.81572555</v>
      </c>
      <c r="AJ146" s="25">
        <f t="shared" si="9"/>
        <v>-24.77977399</v>
      </c>
      <c r="AK146" s="25">
        <f t="shared" si="22"/>
        <v>-16.51984933</v>
      </c>
      <c r="AL146" s="25">
        <f>VLOOKUP(A146, Standings!$B:$E, 4, FALSE)</f>
        <v>0.25</v>
      </c>
      <c r="AM146" s="25">
        <f t="shared" si="23"/>
        <v>0.4166666667</v>
      </c>
    </row>
    <row r="147">
      <c r="A147" s="2" t="s">
        <v>21</v>
      </c>
      <c r="B147" s="2" t="str">
        <f>A148</f>
        <v>BYU</v>
      </c>
      <c r="C147" s="2">
        <v>71.0</v>
      </c>
      <c r="D147" s="2">
        <v>93.0</v>
      </c>
      <c r="E147" s="2">
        <v>25.0</v>
      </c>
      <c r="F147" s="2">
        <v>60.0</v>
      </c>
      <c r="G147" s="2">
        <v>9.0</v>
      </c>
      <c r="H147" s="2">
        <v>24.0</v>
      </c>
      <c r="I147" s="2">
        <v>12.0</v>
      </c>
      <c r="J147" s="2">
        <v>17.0</v>
      </c>
      <c r="K147" s="2">
        <v>27.0</v>
      </c>
      <c r="L147" s="2">
        <v>3.0</v>
      </c>
      <c r="M147" s="2">
        <v>10.0</v>
      </c>
      <c r="N147" s="2">
        <v>15.0</v>
      </c>
      <c r="O147" s="5">
        <f>N148</f>
        <v>14</v>
      </c>
      <c r="P147" s="7">
        <f>VLOOKUP(B147, Standings!B:E, 4, FALSE)</f>
        <v>0.5</v>
      </c>
      <c r="Q147" s="5">
        <f t="shared" si="10"/>
        <v>-22</v>
      </c>
      <c r="R147" s="5">
        <f t="shared" ref="R147:S147" si="166">E147-G147</f>
        <v>16</v>
      </c>
      <c r="S147" s="5">
        <f t="shared" si="166"/>
        <v>36</v>
      </c>
      <c r="T147" s="8">
        <f t="shared" si="12"/>
        <v>0.4444444444</v>
      </c>
      <c r="U147" s="8">
        <f t="shared" si="13"/>
        <v>0.375</v>
      </c>
      <c r="V147" s="8">
        <f t="shared" si="14"/>
        <v>0.7058823529</v>
      </c>
      <c r="W147" s="24">
        <f t="shared" si="15"/>
        <v>7.425</v>
      </c>
      <c r="X147" s="24">
        <f t="shared" si="16"/>
        <v>19.575</v>
      </c>
      <c r="Y147" s="5">
        <f t="shared" si="17"/>
        <v>4</v>
      </c>
      <c r="Z147" s="8">
        <f t="shared" si="18"/>
        <v>-0.9331650991</v>
      </c>
      <c r="AA147" s="8">
        <f t="shared" si="19"/>
        <v>-1.101968317</v>
      </c>
      <c r="AB147" s="8">
        <f t="shared" si="20"/>
        <v>-1.800792717</v>
      </c>
      <c r="AC147" s="25">
        <f t="shared" si="6"/>
        <v>0.7667640967</v>
      </c>
      <c r="AD147" s="25">
        <f>(R148*0.108853716)/(S148*-0.049850344)</f>
        <v>-1.218759141</v>
      </c>
      <c r="AE147" s="25">
        <f>(G148*0.086969074)/(H148*-0.034462491)</f>
        <v>-1.081537034</v>
      </c>
      <c r="AF147" s="25">
        <f>(I148*0.050073794)/(J148*-0.030543046)</f>
        <v>-1.40524278</v>
      </c>
      <c r="AG147" s="25">
        <f t="shared" si="21"/>
        <v>0.9578727317</v>
      </c>
      <c r="AH147" s="25">
        <f t="shared" si="7"/>
        <v>69.00876871</v>
      </c>
      <c r="AI147" s="25">
        <f t="shared" si="8"/>
        <v>86.20854585</v>
      </c>
      <c r="AJ147" s="25">
        <f t="shared" si="9"/>
        <v>-17.19977715</v>
      </c>
      <c r="AK147" s="25">
        <f t="shared" si="22"/>
        <v>-17.19977715</v>
      </c>
      <c r="AL147" s="25">
        <f>VLOOKUP(A147, Standings!$B:$E, 4, FALSE)</f>
        <v>0.25</v>
      </c>
      <c r="AM147" s="25">
        <f t="shared" si="23"/>
        <v>0.25</v>
      </c>
    </row>
    <row r="148">
      <c r="A148" s="2" t="s">
        <v>440</v>
      </c>
      <c r="B148" s="2" t="str">
        <f>A147</f>
        <v>Abilene Christian</v>
      </c>
      <c r="C148" s="2">
        <v>93.0</v>
      </c>
      <c r="D148" s="2">
        <v>71.0</v>
      </c>
      <c r="E148" s="2">
        <v>33.0</v>
      </c>
      <c r="F148" s="2">
        <v>64.0</v>
      </c>
      <c r="G148" s="2">
        <v>9.0</v>
      </c>
      <c r="H148" s="2">
        <v>21.0</v>
      </c>
      <c r="I148" s="2">
        <v>18.0</v>
      </c>
      <c r="J148" s="2">
        <v>21.0</v>
      </c>
      <c r="K148" s="2">
        <v>43.0</v>
      </c>
      <c r="L148" s="2">
        <v>2.0</v>
      </c>
      <c r="M148" s="2">
        <v>5.0</v>
      </c>
      <c r="N148" s="2">
        <v>14.0</v>
      </c>
      <c r="O148" s="5">
        <f>N147</f>
        <v>15</v>
      </c>
      <c r="P148" s="7">
        <f>VLOOKUP(B148, Standings!B:E, 4, FALSE)</f>
        <v>0.25</v>
      </c>
      <c r="Q148" s="5">
        <f t="shared" si="10"/>
        <v>22</v>
      </c>
      <c r="R148" s="5">
        <f t="shared" ref="R148:S148" si="167">E148-G148</f>
        <v>24</v>
      </c>
      <c r="S148" s="5">
        <f t="shared" si="167"/>
        <v>43</v>
      </c>
      <c r="T148" s="8">
        <f t="shared" si="12"/>
        <v>0.5581395349</v>
      </c>
      <c r="U148" s="8">
        <f t="shared" si="13"/>
        <v>0.4285714286</v>
      </c>
      <c r="V148" s="8">
        <f t="shared" si="14"/>
        <v>0.8571428571</v>
      </c>
      <c r="W148" s="24">
        <f t="shared" si="15"/>
        <v>11.825</v>
      </c>
      <c r="X148" s="24">
        <f t="shared" si="16"/>
        <v>31.175</v>
      </c>
      <c r="Y148" s="5">
        <f t="shared" si="17"/>
        <v>10</v>
      </c>
      <c r="Z148" s="8">
        <f t="shared" si="18"/>
        <v>-1.171881752</v>
      </c>
      <c r="AA148" s="8">
        <f t="shared" si="19"/>
        <v>-1.259392362</v>
      </c>
      <c r="AB148" s="8">
        <f t="shared" si="20"/>
        <v>-2.18667687</v>
      </c>
      <c r="AC148" s="25">
        <f t="shared" si="6"/>
        <v>0.9583599034</v>
      </c>
      <c r="AD148" s="25">
        <f>(R147*0.108853716)/(S147*-0.049850344)</f>
        <v>-0.9704933898</v>
      </c>
      <c r="AE148" s="25">
        <f>(G147*0.086969074)/(H147*-0.034462491)</f>
        <v>-0.9463449044</v>
      </c>
      <c r="AF148" s="25">
        <f>(I147*0.050073794)/(J147*-0.030543046)</f>
        <v>-1.15725876</v>
      </c>
      <c r="AG148" s="25">
        <f t="shared" si="21"/>
        <v>0.7745798605</v>
      </c>
      <c r="AH148" s="25">
        <f t="shared" si="7"/>
        <v>86.2523913</v>
      </c>
      <c r="AI148" s="25">
        <f t="shared" si="8"/>
        <v>69.71218744</v>
      </c>
      <c r="AJ148" s="25">
        <f t="shared" si="9"/>
        <v>16.54020386</v>
      </c>
      <c r="AK148" s="25">
        <f t="shared" si="22"/>
        <v>11.02680257</v>
      </c>
      <c r="AL148" s="25">
        <f>VLOOKUP(A148, Standings!$B:$E, 4, FALSE)</f>
        <v>0.5</v>
      </c>
      <c r="AM148" s="25">
        <f t="shared" si="23"/>
        <v>-0.25</v>
      </c>
    </row>
    <row r="149">
      <c r="A149" s="2" t="s">
        <v>45</v>
      </c>
      <c r="B149" s="2" t="str">
        <f>A150</f>
        <v>Eastern Washington</v>
      </c>
      <c r="C149" s="2">
        <v>54.0</v>
      </c>
      <c r="D149" s="2">
        <v>76.0</v>
      </c>
      <c r="E149" s="2">
        <v>21.0</v>
      </c>
      <c r="F149" s="2">
        <v>52.0</v>
      </c>
      <c r="G149" s="2">
        <v>5.0</v>
      </c>
      <c r="H149" s="2">
        <v>17.0</v>
      </c>
      <c r="I149" s="2">
        <v>7.0</v>
      </c>
      <c r="J149" s="2">
        <v>11.0</v>
      </c>
      <c r="K149" s="2">
        <v>30.0</v>
      </c>
      <c r="L149" s="2">
        <v>1.0</v>
      </c>
      <c r="M149" s="2">
        <v>2.0</v>
      </c>
      <c r="N149" s="2">
        <v>16.0</v>
      </c>
      <c r="O149" s="5">
        <f>N150</f>
        <v>10</v>
      </c>
      <c r="P149" s="7">
        <f>VLOOKUP(B149, Standings!B:E, 4, FALSE)</f>
        <v>0.6666666667</v>
      </c>
      <c r="Q149" s="5">
        <f t="shared" si="10"/>
        <v>-22</v>
      </c>
      <c r="R149" s="5">
        <f t="shared" ref="R149:S149" si="168">E149-G149</f>
        <v>16</v>
      </c>
      <c r="S149" s="5">
        <f t="shared" si="168"/>
        <v>35</v>
      </c>
      <c r="T149" s="8">
        <f t="shared" si="12"/>
        <v>0.4571428571</v>
      </c>
      <c r="U149" s="8">
        <f t="shared" si="13"/>
        <v>0.2941176471</v>
      </c>
      <c r="V149" s="8">
        <f t="shared" si="14"/>
        <v>0.6363636364</v>
      </c>
      <c r="W149" s="24">
        <f t="shared" si="15"/>
        <v>8.25</v>
      </c>
      <c r="X149" s="24">
        <f t="shared" si="16"/>
        <v>21.75</v>
      </c>
      <c r="Y149" s="5">
        <f t="shared" si="17"/>
        <v>8</v>
      </c>
      <c r="Z149" s="8">
        <f t="shared" si="18"/>
        <v>-0.959826959</v>
      </c>
      <c r="AA149" s="8">
        <f t="shared" si="19"/>
        <v>-0.8642888762</v>
      </c>
      <c r="AB149" s="8">
        <f t="shared" si="20"/>
        <v>-1.623441919</v>
      </c>
      <c r="AC149" s="25">
        <f t="shared" si="6"/>
        <v>0.689421873</v>
      </c>
      <c r="AD149" s="25">
        <f>(R150*0.108853716)/(S150*-0.049850344)</f>
        <v>-0.9358329116</v>
      </c>
      <c r="AE149" s="25">
        <f>(G150*0.086969074)/(H150*-0.034462491)</f>
        <v>-1.31665378</v>
      </c>
      <c r="AF149" s="25">
        <f>(I150*0.050073794)/(J150*-0.030543046)</f>
        <v>-1.639449909</v>
      </c>
      <c r="AG149" s="25">
        <f t="shared" si="21"/>
        <v>0.9385786904</v>
      </c>
      <c r="AH149" s="25">
        <f t="shared" si="7"/>
        <v>62.04796857</v>
      </c>
      <c r="AI149" s="25">
        <f t="shared" si="8"/>
        <v>84.47208214</v>
      </c>
      <c r="AJ149" s="25">
        <f t="shared" si="9"/>
        <v>-22.42411357</v>
      </c>
      <c r="AK149" s="25">
        <f t="shared" si="22"/>
        <v>-14.94940905</v>
      </c>
      <c r="AL149" s="25">
        <f>VLOOKUP(A149, Standings!$B:$E, 4, FALSE)</f>
        <v>0.4166666667</v>
      </c>
      <c r="AM149" s="25">
        <f t="shared" si="23"/>
        <v>0.25</v>
      </c>
    </row>
    <row r="150">
      <c r="A150" s="2" t="s">
        <v>53</v>
      </c>
      <c r="B150" s="2" t="str">
        <f>A149</f>
        <v>Dayton</v>
      </c>
      <c r="C150" s="2">
        <v>76.0</v>
      </c>
      <c r="D150" s="2">
        <v>54.0</v>
      </c>
      <c r="E150" s="2">
        <v>24.0</v>
      </c>
      <c r="F150" s="2">
        <v>51.0</v>
      </c>
      <c r="G150" s="2">
        <v>12.0</v>
      </c>
      <c r="H150" s="2">
        <v>23.0</v>
      </c>
      <c r="I150" s="2">
        <v>16.0</v>
      </c>
      <c r="J150" s="2">
        <v>16.0</v>
      </c>
      <c r="K150" s="2">
        <v>28.0</v>
      </c>
      <c r="L150" s="2">
        <v>2.0</v>
      </c>
      <c r="M150" s="2">
        <v>6.0</v>
      </c>
      <c r="N150" s="2">
        <v>10.0</v>
      </c>
      <c r="O150" s="5">
        <f>N149</f>
        <v>16</v>
      </c>
      <c r="P150" s="7">
        <f>VLOOKUP(B150, Standings!B:E, 4, FALSE)</f>
        <v>0.4166666667</v>
      </c>
      <c r="Q150" s="5">
        <f t="shared" si="10"/>
        <v>22</v>
      </c>
      <c r="R150" s="5">
        <f t="shared" ref="R150:S150" si="169">E150-G150</f>
        <v>12</v>
      </c>
      <c r="S150" s="5">
        <f t="shared" si="169"/>
        <v>28</v>
      </c>
      <c r="T150" s="8">
        <f t="shared" si="12"/>
        <v>0.4285714286</v>
      </c>
      <c r="U150" s="8">
        <f t="shared" si="13"/>
        <v>0.5217391304</v>
      </c>
      <c r="V150" s="8">
        <f t="shared" si="14"/>
        <v>1</v>
      </c>
      <c r="W150" s="24">
        <f t="shared" si="15"/>
        <v>7.7</v>
      </c>
      <c r="X150" s="24">
        <f t="shared" si="16"/>
        <v>20.3</v>
      </c>
      <c r="Y150" s="5">
        <f t="shared" si="17"/>
        <v>10</v>
      </c>
      <c r="Z150" s="8">
        <f t="shared" si="18"/>
        <v>-0.8998377741</v>
      </c>
      <c r="AA150" s="8">
        <f t="shared" si="19"/>
        <v>-1.533173311</v>
      </c>
      <c r="AB150" s="8">
        <f t="shared" si="20"/>
        <v>-2.551123015</v>
      </c>
      <c r="AC150" s="25">
        <f t="shared" si="6"/>
        <v>0.9687111917</v>
      </c>
      <c r="AD150" s="25">
        <f>(R149*0.108853716)/(S149*-0.049850344)</f>
        <v>-0.9982217724</v>
      </c>
      <c r="AE150" s="25">
        <f>(G149*0.086969074)/(H149*-0.034462491)</f>
        <v>-0.7422312976</v>
      </c>
      <c r="AF150" s="25">
        <f>(I149*0.050073794)/(J149*-0.030543046)</f>
        <v>-1.043286306</v>
      </c>
      <c r="AG150" s="25">
        <f t="shared" si="21"/>
        <v>0.7058577173</v>
      </c>
      <c r="AH150" s="25">
        <f t="shared" si="7"/>
        <v>87.18400726</v>
      </c>
      <c r="AI150" s="25">
        <f t="shared" si="8"/>
        <v>63.52719456</v>
      </c>
      <c r="AJ150" s="25">
        <f t="shared" si="9"/>
        <v>23.6568127</v>
      </c>
      <c r="AK150" s="25">
        <f t="shared" si="22"/>
        <v>20.27726803</v>
      </c>
      <c r="AL150" s="25">
        <f>VLOOKUP(A150, Standings!$B:$E, 4, FALSE)</f>
        <v>0.6666666667</v>
      </c>
      <c r="AM150" s="25">
        <f t="shared" si="23"/>
        <v>-0.25</v>
      </c>
    </row>
    <row r="151">
      <c r="A151" s="2" t="s">
        <v>31</v>
      </c>
      <c r="B151" s="2" t="str">
        <f>A152</f>
        <v>Wright St.</v>
      </c>
      <c r="C151" s="2">
        <v>82.0</v>
      </c>
      <c r="D151" s="2">
        <v>93.0</v>
      </c>
      <c r="E151" s="2">
        <v>29.0</v>
      </c>
      <c r="F151" s="2">
        <v>63.0</v>
      </c>
      <c r="G151" s="2">
        <v>11.0</v>
      </c>
      <c r="H151" s="2">
        <v>27.0</v>
      </c>
      <c r="I151" s="2">
        <v>13.0</v>
      </c>
      <c r="J151" s="2">
        <v>19.0</v>
      </c>
      <c r="K151" s="2">
        <v>26.0</v>
      </c>
      <c r="L151" s="2">
        <v>2.0</v>
      </c>
      <c r="M151" s="2">
        <v>10.0</v>
      </c>
      <c r="N151" s="2">
        <v>12.0</v>
      </c>
      <c r="O151" s="5">
        <f>N152</f>
        <v>16</v>
      </c>
      <c r="P151" s="7">
        <f>VLOOKUP(B151, Standings!B:E, 4, FALSE)</f>
        <v>0.4166666667</v>
      </c>
      <c r="Q151" s="5">
        <f t="shared" si="10"/>
        <v>-11</v>
      </c>
      <c r="R151" s="5">
        <f t="shared" ref="R151:S151" si="170">E151-G151</f>
        <v>18</v>
      </c>
      <c r="S151" s="5">
        <f t="shared" si="170"/>
        <v>36</v>
      </c>
      <c r="T151" s="8">
        <f t="shared" si="12"/>
        <v>0.5</v>
      </c>
      <c r="U151" s="8">
        <f t="shared" si="13"/>
        <v>0.4074074074</v>
      </c>
      <c r="V151" s="8">
        <f t="shared" si="14"/>
        <v>0.6842105263</v>
      </c>
      <c r="W151" s="24">
        <f t="shared" si="15"/>
        <v>7.15</v>
      </c>
      <c r="X151" s="24">
        <f t="shared" si="16"/>
        <v>18.85</v>
      </c>
      <c r="Y151" s="5">
        <f t="shared" si="17"/>
        <v>6</v>
      </c>
      <c r="Z151" s="8">
        <f t="shared" si="18"/>
        <v>-1.049810736</v>
      </c>
      <c r="AA151" s="8">
        <f t="shared" si="19"/>
        <v>-1.197200147</v>
      </c>
      <c r="AB151" s="8">
        <f t="shared" si="20"/>
        <v>-1.745505221</v>
      </c>
      <c r="AC151" s="25">
        <f t="shared" si="6"/>
        <v>0.8338121555</v>
      </c>
      <c r="AD151" s="25">
        <f>(R152*0.108853716)/(S152*-0.049850344)</f>
        <v>-1.35175865</v>
      </c>
      <c r="AE151" s="25">
        <f>(G152*0.086969074)/(H152*-0.034462491)</f>
        <v>-1.419517357</v>
      </c>
      <c r="AF151" s="25">
        <f>(I152*0.050073794)/(J152*-0.030543046)</f>
        <v>-1.092966606</v>
      </c>
      <c r="AG151" s="25">
        <f t="shared" si="21"/>
        <v>1.079473032</v>
      </c>
      <c r="AH151" s="25">
        <f t="shared" si="7"/>
        <v>75.04309399</v>
      </c>
      <c r="AI151" s="25">
        <f t="shared" si="8"/>
        <v>97.15257285</v>
      </c>
      <c r="AJ151" s="25">
        <f t="shared" si="9"/>
        <v>-22.10947886</v>
      </c>
      <c r="AK151" s="25">
        <f t="shared" si="22"/>
        <v>-25.794392</v>
      </c>
      <c r="AL151" s="25">
        <f>VLOOKUP(A151, Standings!$B:$E, 4, FALSE)</f>
        <v>0.3333333333</v>
      </c>
      <c r="AM151" s="25">
        <f t="shared" si="23"/>
        <v>0.08333333333</v>
      </c>
    </row>
    <row r="152">
      <c r="A152" s="2" t="s">
        <v>438</v>
      </c>
      <c r="B152" s="2" t="str">
        <f>A151</f>
        <v>North Texas</v>
      </c>
      <c r="C152" s="2">
        <v>93.0</v>
      </c>
      <c r="D152" s="2">
        <v>82.0</v>
      </c>
      <c r="E152" s="2">
        <v>35.0</v>
      </c>
      <c r="F152" s="2">
        <v>58.0</v>
      </c>
      <c r="G152" s="2">
        <v>9.0</v>
      </c>
      <c r="H152" s="2">
        <v>16.0</v>
      </c>
      <c r="I152" s="2">
        <v>14.0</v>
      </c>
      <c r="J152" s="2">
        <v>21.0</v>
      </c>
      <c r="K152" s="2">
        <v>38.0</v>
      </c>
      <c r="L152" s="2">
        <v>4.0</v>
      </c>
      <c r="M152" s="2">
        <v>0.0</v>
      </c>
      <c r="N152" s="2">
        <v>16.0</v>
      </c>
      <c r="O152" s="5">
        <f>N151</f>
        <v>12</v>
      </c>
      <c r="P152" s="7">
        <f>VLOOKUP(B152, Standings!B:E, 4, FALSE)</f>
        <v>0.3333333333</v>
      </c>
      <c r="Q152" s="5">
        <f t="shared" si="10"/>
        <v>11</v>
      </c>
      <c r="R152" s="5">
        <f t="shared" ref="R152:S152" si="171">E152-G152</f>
        <v>26</v>
      </c>
      <c r="S152" s="5">
        <f t="shared" si="171"/>
        <v>42</v>
      </c>
      <c r="T152" s="8">
        <f t="shared" si="12"/>
        <v>0.619047619</v>
      </c>
      <c r="U152" s="8">
        <f t="shared" si="13"/>
        <v>0.5625</v>
      </c>
      <c r="V152" s="8">
        <f t="shared" si="14"/>
        <v>0.6666666667</v>
      </c>
      <c r="W152" s="24">
        <f t="shared" si="15"/>
        <v>10.45</v>
      </c>
      <c r="X152" s="24">
        <f t="shared" si="16"/>
        <v>27.55</v>
      </c>
      <c r="Y152" s="5">
        <f t="shared" si="17"/>
        <v>12</v>
      </c>
      <c r="Z152" s="8">
        <f t="shared" si="18"/>
        <v>-1.299765674</v>
      </c>
      <c r="AA152" s="8">
        <f t="shared" si="19"/>
        <v>-1.652952476</v>
      </c>
      <c r="AB152" s="8">
        <f t="shared" si="20"/>
        <v>-1.700748677</v>
      </c>
      <c r="AC152" s="25">
        <f t="shared" si="6"/>
        <v>1.056495203</v>
      </c>
      <c r="AD152" s="25">
        <f>(R151*0.108853716)/(S151*-0.049850344)</f>
        <v>-1.091805064</v>
      </c>
      <c r="AE152" s="25">
        <f>(G151*0.086969074)/(H151*-0.034462491)</f>
        <v>-1.028127797</v>
      </c>
      <c r="AF152" s="25">
        <f>(I151*0.050073794)/(J151*-0.030543046)</f>
        <v>-1.121728885</v>
      </c>
      <c r="AG152" s="25">
        <f t="shared" si="21"/>
        <v>0.8491908664</v>
      </c>
      <c r="AH152" s="25">
        <f t="shared" si="7"/>
        <v>95.0845683</v>
      </c>
      <c r="AI152" s="25">
        <f t="shared" si="8"/>
        <v>76.42717797</v>
      </c>
      <c r="AJ152" s="25">
        <f t="shared" si="9"/>
        <v>18.65739033</v>
      </c>
      <c r="AK152" s="25">
        <f t="shared" si="22"/>
        <v>13.99304275</v>
      </c>
      <c r="AL152" s="25">
        <f>VLOOKUP(A152, Standings!$B:$E, 4, FALSE)</f>
        <v>0.4166666667</v>
      </c>
      <c r="AM152" s="25">
        <f t="shared" si="23"/>
        <v>-0.08333333333</v>
      </c>
    </row>
    <row r="153">
      <c r="A153" s="2" t="s">
        <v>49</v>
      </c>
      <c r="B153" s="2" t="str">
        <f>A154</f>
        <v>Houston</v>
      </c>
      <c r="C153" s="2">
        <v>76.0</v>
      </c>
      <c r="D153" s="2">
        <v>86.0</v>
      </c>
      <c r="E153" s="2">
        <v>25.0</v>
      </c>
      <c r="F153" s="2">
        <v>61.0</v>
      </c>
      <c r="G153" s="2">
        <v>10.0</v>
      </c>
      <c r="H153" s="2">
        <v>29.0</v>
      </c>
      <c r="I153" s="2">
        <v>16.0</v>
      </c>
      <c r="J153" s="2">
        <v>19.0</v>
      </c>
      <c r="K153" s="2">
        <v>29.0</v>
      </c>
      <c r="L153" s="2">
        <v>3.0</v>
      </c>
      <c r="M153" s="2">
        <v>8.0</v>
      </c>
      <c r="N153" s="2">
        <v>16.0</v>
      </c>
      <c r="O153" s="5">
        <f>N154</f>
        <v>16</v>
      </c>
      <c r="P153" s="7">
        <f>VLOOKUP(B153, Standings!B:E, 4, FALSE)</f>
        <v>0.8333333333</v>
      </c>
      <c r="Q153" s="5">
        <f t="shared" si="10"/>
        <v>-10</v>
      </c>
      <c r="R153" s="5">
        <f t="shared" ref="R153:S153" si="172">E153-G153</f>
        <v>15</v>
      </c>
      <c r="S153" s="5">
        <f t="shared" si="172"/>
        <v>32</v>
      </c>
      <c r="T153" s="8">
        <f t="shared" si="12"/>
        <v>0.46875</v>
      </c>
      <c r="U153" s="8">
        <f t="shared" si="13"/>
        <v>0.3448275862</v>
      </c>
      <c r="V153" s="8">
        <f t="shared" si="14"/>
        <v>0.8421052632</v>
      </c>
      <c r="W153" s="24">
        <f t="shared" si="15"/>
        <v>7.975</v>
      </c>
      <c r="X153" s="24">
        <f t="shared" si="16"/>
        <v>21.025</v>
      </c>
      <c r="Y153" s="5">
        <f t="shared" si="17"/>
        <v>8</v>
      </c>
      <c r="Z153" s="8">
        <f t="shared" si="18"/>
        <v>-0.9841975654</v>
      </c>
      <c r="AA153" s="8">
        <f t="shared" si="19"/>
        <v>-1.0133042</v>
      </c>
      <c r="AB153" s="8">
        <f t="shared" si="20"/>
        <v>-2.148314118</v>
      </c>
      <c r="AC153" s="25">
        <f t="shared" si="6"/>
        <v>0.8082574148</v>
      </c>
      <c r="AD153" s="25">
        <f>(R154*0.108853716)/(S154*-0.049850344)</f>
        <v>-1.191060069</v>
      </c>
      <c r="AE153" s="25">
        <f>(G154*0.086969074)/(H154*-0.034462491)</f>
        <v>-0.721024689</v>
      </c>
      <c r="AF153" s="25">
        <f>(I154*0.050073794)/(J154*-0.030543046)</f>
        <v>-1.366208258</v>
      </c>
      <c r="AG153" s="25">
        <f t="shared" si="21"/>
        <v>0.827450026</v>
      </c>
      <c r="AH153" s="25">
        <f t="shared" si="7"/>
        <v>72.74316733</v>
      </c>
      <c r="AI153" s="25">
        <f t="shared" si="8"/>
        <v>74.47050234</v>
      </c>
      <c r="AJ153" s="25">
        <f t="shared" si="9"/>
        <v>-1.727335006</v>
      </c>
      <c r="AK153" s="25">
        <f t="shared" si="22"/>
        <v>-0.5757783354</v>
      </c>
      <c r="AL153" s="25">
        <f>VLOOKUP(A153, Standings!$B:$E, 4, FALSE)</f>
        <v>0.25</v>
      </c>
      <c r="AM153" s="25">
        <f t="shared" si="23"/>
        <v>0.5833333333</v>
      </c>
    </row>
    <row r="154">
      <c r="A154" s="2" t="s">
        <v>24</v>
      </c>
      <c r="B154" s="2" t="str">
        <f>A153</f>
        <v>Oral Roberts</v>
      </c>
      <c r="C154" s="2">
        <v>86.0</v>
      </c>
      <c r="D154" s="2">
        <v>76.0</v>
      </c>
      <c r="E154" s="2">
        <v>30.0</v>
      </c>
      <c r="F154" s="2">
        <v>65.0</v>
      </c>
      <c r="G154" s="2">
        <v>6.0</v>
      </c>
      <c r="H154" s="2">
        <v>21.0</v>
      </c>
      <c r="I154" s="2">
        <v>20.0</v>
      </c>
      <c r="J154" s="2">
        <v>24.0</v>
      </c>
      <c r="K154" s="2">
        <v>47.0</v>
      </c>
      <c r="L154" s="2">
        <v>3.0</v>
      </c>
      <c r="M154" s="2">
        <v>12.0</v>
      </c>
      <c r="N154" s="2">
        <v>16.0</v>
      </c>
      <c r="O154" s="5">
        <f>N153</f>
        <v>16</v>
      </c>
      <c r="P154" s="7">
        <f>VLOOKUP(B154, Standings!B:E, 4, FALSE)</f>
        <v>0.25</v>
      </c>
      <c r="Q154" s="5">
        <f t="shared" si="10"/>
        <v>10</v>
      </c>
      <c r="R154" s="5">
        <f t="shared" ref="R154:S154" si="173">E154-G154</f>
        <v>24</v>
      </c>
      <c r="S154" s="5">
        <f t="shared" si="173"/>
        <v>44</v>
      </c>
      <c r="T154" s="8">
        <f t="shared" si="12"/>
        <v>0.5454545455</v>
      </c>
      <c r="U154" s="8">
        <f t="shared" si="13"/>
        <v>0.2857142857</v>
      </c>
      <c r="V154" s="8">
        <f t="shared" si="14"/>
        <v>0.8333333333</v>
      </c>
      <c r="W154" s="24">
        <f t="shared" si="15"/>
        <v>12.925</v>
      </c>
      <c r="X154" s="24">
        <f t="shared" si="16"/>
        <v>34.075</v>
      </c>
      <c r="Y154" s="5">
        <f t="shared" si="17"/>
        <v>4</v>
      </c>
      <c r="Z154" s="8">
        <f t="shared" si="18"/>
        <v>-1.145248076</v>
      </c>
      <c r="AA154" s="8">
        <f t="shared" si="19"/>
        <v>-0.8395949083</v>
      </c>
      <c r="AB154" s="8">
        <f t="shared" si="20"/>
        <v>-2.125935846</v>
      </c>
      <c r="AC154" s="25">
        <f t="shared" si="6"/>
        <v>0.824025942</v>
      </c>
      <c r="AD154" s="25">
        <f>(R153*0.108853716)/(S153*-0.049850344)</f>
        <v>-1.023567247</v>
      </c>
      <c r="AE154" s="25">
        <f>(G153*0.086969074)/(H153*-0.034462491)</f>
        <v>-0.8702022109</v>
      </c>
      <c r="AF154" s="25">
        <f>(I153*0.050073794)/(J153*-0.030543046)</f>
        <v>-1.380589397</v>
      </c>
      <c r="AG154" s="25">
        <f t="shared" si="21"/>
        <v>0.8045802585</v>
      </c>
      <c r="AH154" s="25">
        <f t="shared" si="7"/>
        <v>74.16233478</v>
      </c>
      <c r="AI154" s="25">
        <f t="shared" si="8"/>
        <v>72.41222326</v>
      </c>
      <c r="AJ154" s="25">
        <f t="shared" si="9"/>
        <v>1.750111522</v>
      </c>
      <c r="AK154" s="25">
        <f t="shared" si="22"/>
        <v>1.166741015</v>
      </c>
      <c r="AL154" s="25">
        <f>VLOOKUP(A154, Standings!$B:$E, 4, FALSE)</f>
        <v>0.8333333333</v>
      </c>
      <c r="AM154" s="25">
        <f t="shared" si="23"/>
        <v>-0.5833333333</v>
      </c>
    </row>
    <row r="155">
      <c r="A155" s="2" t="s">
        <v>441</v>
      </c>
      <c r="B155" s="2" t="str">
        <f>A156</f>
        <v>UCSB</v>
      </c>
      <c r="C155" s="2">
        <v>79.0</v>
      </c>
      <c r="D155" s="2">
        <v>70.0</v>
      </c>
      <c r="E155" s="2">
        <v>27.0</v>
      </c>
      <c r="F155" s="2">
        <v>55.0</v>
      </c>
      <c r="G155" s="2">
        <v>8.0</v>
      </c>
      <c r="H155" s="2">
        <v>19.0</v>
      </c>
      <c r="I155" s="2">
        <v>17.0</v>
      </c>
      <c r="J155" s="2">
        <v>22.0</v>
      </c>
      <c r="K155" s="2">
        <v>34.0</v>
      </c>
      <c r="L155" s="2">
        <v>4.0</v>
      </c>
      <c r="M155" s="2">
        <v>6.0</v>
      </c>
      <c r="N155" s="2">
        <v>12.0</v>
      </c>
      <c r="O155" s="5">
        <f>N156</f>
        <v>12</v>
      </c>
      <c r="P155" s="7">
        <f>VLOOKUP(B155, Standings!B:E, 4, FALSE)</f>
        <v>0.5</v>
      </c>
      <c r="Q155" s="5">
        <f t="shared" si="10"/>
        <v>9</v>
      </c>
      <c r="R155" s="5">
        <f t="shared" ref="R155:S155" si="174">E155-G155</f>
        <v>19</v>
      </c>
      <c r="S155" s="5">
        <f t="shared" si="174"/>
        <v>36</v>
      </c>
      <c r="T155" s="8">
        <f t="shared" si="12"/>
        <v>0.5277777778</v>
      </c>
      <c r="U155" s="8">
        <f t="shared" si="13"/>
        <v>0.4210526316</v>
      </c>
      <c r="V155" s="8">
        <f t="shared" si="14"/>
        <v>0.7727272727</v>
      </c>
      <c r="W155" s="24">
        <f t="shared" si="15"/>
        <v>9.35</v>
      </c>
      <c r="X155" s="24">
        <f t="shared" si="16"/>
        <v>24.65</v>
      </c>
      <c r="Y155" s="5">
        <f t="shared" si="17"/>
        <v>6</v>
      </c>
      <c r="Z155" s="8">
        <f t="shared" si="18"/>
        <v>-1.108133555</v>
      </c>
      <c r="AA155" s="8">
        <f t="shared" si="19"/>
        <v>-1.23729776</v>
      </c>
      <c r="AB155" s="8">
        <f t="shared" si="20"/>
        <v>-1.97132233</v>
      </c>
      <c r="AC155" s="25">
        <f t="shared" si="6"/>
        <v>0.8981176497</v>
      </c>
      <c r="AD155" s="25">
        <f>(R156*0.108853716)/(S156*-0.049850344)</f>
        <v>-1.024959856</v>
      </c>
      <c r="AE155" s="25">
        <f>(G156*0.086969074)/(H156*-0.034462491)</f>
        <v>-0.6729563764</v>
      </c>
      <c r="AF155" s="25">
        <f>(I156*0.050073794)/(J156*-0.030543046)</f>
        <v>-1.035442048</v>
      </c>
      <c r="AG155" s="25">
        <f t="shared" si="21"/>
        <v>0.6975749802</v>
      </c>
      <c r="AH155" s="25">
        <f t="shared" si="7"/>
        <v>80.83058847</v>
      </c>
      <c r="AI155" s="25">
        <f t="shared" si="8"/>
        <v>62.78174822</v>
      </c>
      <c r="AJ155" s="25">
        <f t="shared" si="9"/>
        <v>18.04884025</v>
      </c>
      <c r="AK155" s="25">
        <f t="shared" si="22"/>
        <v>18.04884025</v>
      </c>
      <c r="AL155" s="25">
        <f>VLOOKUP(A155, Standings!$B:$E, 4, FALSE)</f>
        <v>0.5</v>
      </c>
      <c r="AM155" s="25">
        <f t="shared" si="23"/>
        <v>0</v>
      </c>
    </row>
    <row r="156">
      <c r="A156" s="2" t="s">
        <v>436</v>
      </c>
      <c r="B156" s="2" t="str">
        <f>A155</f>
        <v>Florida St.</v>
      </c>
      <c r="C156" s="2">
        <v>70.0</v>
      </c>
      <c r="D156" s="2">
        <v>79.0</v>
      </c>
      <c r="E156" s="2">
        <v>27.0</v>
      </c>
      <c r="F156" s="2">
        <v>64.0</v>
      </c>
      <c r="G156" s="2">
        <v>4.0</v>
      </c>
      <c r="H156" s="2">
        <v>15.0</v>
      </c>
      <c r="I156" s="2">
        <v>12.0</v>
      </c>
      <c r="J156" s="2">
        <v>19.0</v>
      </c>
      <c r="K156" s="2">
        <v>38.0</v>
      </c>
      <c r="L156" s="2">
        <v>0.0</v>
      </c>
      <c r="M156" s="2">
        <v>6.0</v>
      </c>
      <c r="N156" s="2">
        <v>12.0</v>
      </c>
      <c r="O156" s="5">
        <f>N155</f>
        <v>12</v>
      </c>
      <c r="P156" s="7">
        <f>VLOOKUP(B156, Standings!B:E, 4, FALSE)</f>
        <v>0.5</v>
      </c>
      <c r="Q156" s="5">
        <f t="shared" si="10"/>
        <v>-9</v>
      </c>
      <c r="R156" s="5">
        <f t="shared" ref="R156:S156" si="175">E156-G156</f>
        <v>23</v>
      </c>
      <c r="S156" s="5">
        <f t="shared" si="175"/>
        <v>49</v>
      </c>
      <c r="T156" s="8">
        <f t="shared" si="12"/>
        <v>0.4693877551</v>
      </c>
      <c r="U156" s="8">
        <f t="shared" si="13"/>
        <v>0.2666666667</v>
      </c>
      <c r="V156" s="8">
        <f t="shared" si="14"/>
        <v>0.6315789474</v>
      </c>
      <c r="W156" s="24">
        <f t="shared" si="15"/>
        <v>10.45</v>
      </c>
      <c r="X156" s="24">
        <f t="shared" si="16"/>
        <v>27.55</v>
      </c>
      <c r="Y156" s="5">
        <f t="shared" si="17"/>
        <v>6</v>
      </c>
      <c r="Z156" s="8">
        <f t="shared" si="18"/>
        <v>-0.9855366097</v>
      </c>
      <c r="AA156" s="8">
        <f t="shared" si="19"/>
        <v>-0.7836219144</v>
      </c>
      <c r="AB156" s="8">
        <f t="shared" si="20"/>
        <v>-1.611235589</v>
      </c>
      <c r="AC156" s="25">
        <f t="shared" si="6"/>
        <v>0.6763169637</v>
      </c>
      <c r="AD156" s="25">
        <f>(R155*0.108853716)/(S155*-0.049850344)</f>
        <v>-1.1524609</v>
      </c>
      <c r="AE156" s="25">
        <f>(G155*0.086969074)/(H155*-0.034462491)</f>
        <v>-1.0625627</v>
      </c>
      <c r="AF156" s="25">
        <f>(I155*0.050073794)/(J155*-0.030543046)</f>
        <v>-1.266847657</v>
      </c>
      <c r="AG156" s="25">
        <f t="shared" si="21"/>
        <v>0.9061032267</v>
      </c>
      <c r="AH156" s="25">
        <f t="shared" si="7"/>
        <v>60.86852673</v>
      </c>
      <c r="AI156" s="25">
        <f t="shared" si="8"/>
        <v>81.5492904</v>
      </c>
      <c r="AJ156" s="25">
        <f t="shared" si="9"/>
        <v>-20.68076367</v>
      </c>
      <c r="AK156" s="25">
        <f t="shared" si="22"/>
        <v>-20.68076367</v>
      </c>
      <c r="AL156" s="25">
        <f>VLOOKUP(A156, Standings!$B:$E, 4, FALSE)</f>
        <v>0.5</v>
      </c>
      <c r="AM156" s="25">
        <f t="shared" si="23"/>
        <v>0</v>
      </c>
    </row>
    <row r="157">
      <c r="A157" s="2" t="s">
        <v>442</v>
      </c>
      <c r="B157" s="2" t="str">
        <f>A158</f>
        <v>Loyola</v>
      </c>
      <c r="C157" s="2">
        <v>73.0</v>
      </c>
      <c r="D157" s="2">
        <v>63.0</v>
      </c>
      <c r="E157" s="2">
        <v>25.0</v>
      </c>
      <c r="F157" s="2">
        <v>59.0</v>
      </c>
      <c r="G157" s="2">
        <v>6.0</v>
      </c>
      <c r="H157" s="2">
        <v>20.0</v>
      </c>
      <c r="I157" s="2">
        <v>17.0</v>
      </c>
      <c r="J157" s="2">
        <v>20.0</v>
      </c>
      <c r="K157" s="2">
        <v>40.0</v>
      </c>
      <c r="L157" s="2">
        <v>6.0</v>
      </c>
      <c r="M157" s="2">
        <v>10.0</v>
      </c>
      <c r="N157" s="2">
        <v>12.0</v>
      </c>
      <c r="O157" s="5">
        <f>N158</f>
        <v>13</v>
      </c>
      <c r="P157" s="7">
        <f>VLOOKUP(B157, Standings!B:E, 4, FALSE)</f>
        <v>0.6666666667</v>
      </c>
      <c r="Q157" s="5">
        <f t="shared" si="10"/>
        <v>10</v>
      </c>
      <c r="R157" s="5">
        <f t="shared" ref="R157:S157" si="176">E157-G157</f>
        <v>19</v>
      </c>
      <c r="S157" s="5">
        <f t="shared" si="176"/>
        <v>39</v>
      </c>
      <c r="T157" s="8">
        <f t="shared" si="12"/>
        <v>0.4871794872</v>
      </c>
      <c r="U157" s="8">
        <f t="shared" si="13"/>
        <v>0.3</v>
      </c>
      <c r="V157" s="8">
        <f t="shared" si="14"/>
        <v>0.85</v>
      </c>
      <c r="W157" s="24">
        <f t="shared" si="15"/>
        <v>11</v>
      </c>
      <c r="X157" s="24">
        <f t="shared" si="16"/>
        <v>29</v>
      </c>
      <c r="Y157" s="5">
        <f t="shared" si="17"/>
        <v>3</v>
      </c>
      <c r="Z157" s="8">
        <f t="shared" si="18"/>
        <v>-1.022892512</v>
      </c>
      <c r="AA157" s="8">
        <f t="shared" si="19"/>
        <v>-0.8815746537</v>
      </c>
      <c r="AB157" s="8">
        <f t="shared" si="20"/>
        <v>-2.168454563</v>
      </c>
      <c r="AC157" s="25">
        <f t="shared" si="6"/>
        <v>0.7906525807</v>
      </c>
      <c r="AD157" s="25">
        <f>(R158*0.108853716)/(S158*-0.049850344)</f>
        <v>-1.124890065</v>
      </c>
      <c r="AE157" s="25">
        <f>(G158*0.086969074)/(H158*-0.034462491)</f>
        <v>-0.65832689</v>
      </c>
      <c r="AF157" s="25">
        <f>(I158*0.050073794)/(J158*-0.030543046)</f>
        <v>-1.127121813</v>
      </c>
      <c r="AG157" s="25">
        <f t="shared" si="21"/>
        <v>0.7500639622</v>
      </c>
      <c r="AH157" s="25">
        <f t="shared" si="7"/>
        <v>71.15873226</v>
      </c>
      <c r="AI157" s="25">
        <f t="shared" si="8"/>
        <v>67.50575659</v>
      </c>
      <c r="AJ157" s="25">
        <f t="shared" si="9"/>
        <v>3.652975668</v>
      </c>
      <c r="AK157" s="25">
        <f t="shared" si="22"/>
        <v>5.479463502</v>
      </c>
      <c r="AL157" s="25">
        <f>VLOOKUP(A157, Standings!$B:$E, 4, FALSE)</f>
        <v>0.6666666667</v>
      </c>
      <c r="AM157" s="25">
        <f t="shared" si="23"/>
        <v>0</v>
      </c>
    </row>
    <row r="158">
      <c r="A158" s="2" t="s">
        <v>437</v>
      </c>
      <c r="B158" s="2" t="str">
        <f>A157</f>
        <v>VCU</v>
      </c>
      <c r="C158" s="2">
        <v>63.0</v>
      </c>
      <c r="D158" s="2">
        <v>73.0</v>
      </c>
      <c r="E158" s="2">
        <v>23.0</v>
      </c>
      <c r="F158" s="2">
        <v>56.0</v>
      </c>
      <c r="G158" s="2">
        <v>6.0</v>
      </c>
      <c r="H158" s="2">
        <v>23.0</v>
      </c>
      <c r="I158" s="2">
        <v>11.0</v>
      </c>
      <c r="J158" s="2">
        <v>16.0</v>
      </c>
      <c r="K158" s="2">
        <v>32.0</v>
      </c>
      <c r="L158" s="2">
        <v>3.0</v>
      </c>
      <c r="M158" s="2">
        <v>9.0</v>
      </c>
      <c r="N158" s="2">
        <v>13.0</v>
      </c>
      <c r="O158" s="5">
        <f>N157</f>
        <v>12</v>
      </c>
      <c r="P158" s="7">
        <f>VLOOKUP(B158, Standings!B:E, 4, FALSE)</f>
        <v>0.6666666667</v>
      </c>
      <c r="Q158" s="5">
        <f t="shared" si="10"/>
        <v>-10</v>
      </c>
      <c r="R158" s="5">
        <f t="shared" ref="R158:S158" si="177">E158-G158</f>
        <v>17</v>
      </c>
      <c r="S158" s="5">
        <f t="shared" si="177"/>
        <v>33</v>
      </c>
      <c r="T158" s="8">
        <f t="shared" si="12"/>
        <v>0.5151515152</v>
      </c>
      <c r="U158" s="8">
        <f t="shared" si="13"/>
        <v>0.2608695652</v>
      </c>
      <c r="V158" s="8">
        <f t="shared" si="14"/>
        <v>0.6875</v>
      </c>
      <c r="W158" s="24">
        <f t="shared" si="15"/>
        <v>8.8</v>
      </c>
      <c r="X158" s="24">
        <f t="shared" si="16"/>
        <v>23.2</v>
      </c>
      <c r="Y158" s="5">
        <f t="shared" si="17"/>
        <v>3</v>
      </c>
      <c r="Z158" s="8">
        <f t="shared" si="18"/>
        <v>-1.081623183</v>
      </c>
      <c r="AA158" s="8">
        <f t="shared" si="19"/>
        <v>-0.7665866554</v>
      </c>
      <c r="AB158" s="8">
        <f t="shared" si="20"/>
        <v>-1.753897073</v>
      </c>
      <c r="AC158" s="25">
        <f t="shared" si="6"/>
        <v>0.7294978502</v>
      </c>
      <c r="AD158" s="25">
        <f>(R157*0.108853716)/(S157*-0.049850344)</f>
        <v>-1.063810062</v>
      </c>
      <c r="AE158" s="25">
        <f>(G157*0.086969074)/(H157*-0.034462491)</f>
        <v>-0.7570759235</v>
      </c>
      <c r="AF158" s="25">
        <f>(I157*0.050073794)/(J157*-0.030543046)</f>
        <v>-1.393532423</v>
      </c>
      <c r="AG158" s="25">
        <f t="shared" si="21"/>
        <v>0.7882607025</v>
      </c>
      <c r="AH158" s="25">
        <f t="shared" si="7"/>
        <v>65.65480652</v>
      </c>
      <c r="AI158" s="25">
        <f t="shared" si="8"/>
        <v>70.94346322</v>
      </c>
      <c r="AJ158" s="25">
        <f t="shared" si="9"/>
        <v>-5.2886567</v>
      </c>
      <c r="AK158" s="25">
        <f t="shared" si="22"/>
        <v>-3.525771133</v>
      </c>
      <c r="AL158" s="25">
        <f>VLOOKUP(A158, Standings!$B:$E, 4, FALSE)</f>
        <v>0.6666666667</v>
      </c>
      <c r="AM158" s="25">
        <f t="shared" si="23"/>
        <v>0</v>
      </c>
    </row>
    <row r="159">
      <c r="A159" s="2" t="s">
        <v>41</v>
      </c>
      <c r="B159" s="2" t="str">
        <f>A160</f>
        <v>Weber St.</v>
      </c>
      <c r="C159" s="2">
        <v>89.0</v>
      </c>
      <c r="D159" s="2">
        <v>67.0</v>
      </c>
      <c r="E159" s="2">
        <v>36.0</v>
      </c>
      <c r="F159" s="2">
        <v>63.0</v>
      </c>
      <c r="G159" s="2">
        <v>9.0</v>
      </c>
      <c r="H159" s="2">
        <v>21.0</v>
      </c>
      <c r="I159" s="2">
        <v>8.0</v>
      </c>
      <c r="J159" s="2">
        <v>12.0</v>
      </c>
      <c r="K159" s="2">
        <v>39.0</v>
      </c>
      <c r="L159" s="2">
        <v>0.0</v>
      </c>
      <c r="M159" s="2">
        <v>4.0</v>
      </c>
      <c r="N159" s="2">
        <v>13.0</v>
      </c>
      <c r="O159" s="5">
        <f>N160</f>
        <v>13</v>
      </c>
      <c r="P159" s="7">
        <f>VLOOKUP(B159, Standings!B:E, 4, FALSE)</f>
        <v>0.4166666667</v>
      </c>
      <c r="Q159" s="5">
        <f t="shared" si="10"/>
        <v>22</v>
      </c>
      <c r="R159" s="5">
        <f t="shared" ref="R159:S159" si="178">E159-G159</f>
        <v>27</v>
      </c>
      <c r="S159" s="5">
        <f t="shared" si="178"/>
        <v>42</v>
      </c>
      <c r="T159" s="8">
        <f t="shared" si="12"/>
        <v>0.6428571429</v>
      </c>
      <c r="U159" s="8">
        <f t="shared" si="13"/>
        <v>0.4285714286</v>
      </c>
      <c r="V159" s="8">
        <f t="shared" si="14"/>
        <v>0.6666666667</v>
      </c>
      <c r="W159" s="24">
        <f t="shared" si="15"/>
        <v>10.725</v>
      </c>
      <c r="X159" s="24">
        <f t="shared" si="16"/>
        <v>28.275</v>
      </c>
      <c r="Y159" s="5">
        <f t="shared" si="17"/>
        <v>9</v>
      </c>
      <c r="Z159" s="8">
        <f t="shared" si="18"/>
        <v>-1.349756661</v>
      </c>
      <c r="AA159" s="8">
        <f t="shared" si="19"/>
        <v>-1.259392362</v>
      </c>
      <c r="AB159" s="8">
        <f t="shared" si="20"/>
        <v>-1.700748677</v>
      </c>
      <c r="AC159" s="25">
        <f t="shared" si="6"/>
        <v>0.9687100524</v>
      </c>
      <c r="AD159" s="25">
        <f>(R160*0.108853716)/(S160*-0.049850344)</f>
        <v>-0.8838421943</v>
      </c>
      <c r="AE159" s="25">
        <f>(G160*0.086969074)/(H160*-0.034462491)</f>
        <v>-0.8832552441</v>
      </c>
      <c r="AF159" s="25">
        <f>(I160*0.050073794)/(J160*-0.030543046)</f>
        <v>-1.092966606</v>
      </c>
      <c r="AG159" s="25">
        <f t="shared" si="21"/>
        <v>0.7082665468</v>
      </c>
      <c r="AH159" s="25">
        <f t="shared" si="7"/>
        <v>87.18390472</v>
      </c>
      <c r="AI159" s="25">
        <f t="shared" si="8"/>
        <v>63.74398921</v>
      </c>
      <c r="AJ159" s="25">
        <f t="shared" si="9"/>
        <v>23.4399155</v>
      </c>
      <c r="AK159" s="25">
        <f t="shared" si="22"/>
        <v>20.09135615</v>
      </c>
      <c r="AL159" s="25">
        <f>VLOOKUP(A159, Standings!$B:$E, 4, FALSE)</f>
        <v>0.4166666667</v>
      </c>
      <c r="AM159" s="25">
        <f t="shared" si="23"/>
        <v>0</v>
      </c>
    </row>
    <row r="160">
      <c r="A160" s="2" t="s">
        <v>439</v>
      </c>
      <c r="B160" s="2" t="str">
        <f>A159</f>
        <v>Grand Canyon</v>
      </c>
      <c r="C160" s="2">
        <v>67.0</v>
      </c>
      <c r="D160" s="2">
        <v>89.0</v>
      </c>
      <c r="E160" s="2">
        <v>24.0</v>
      </c>
      <c r="F160" s="2">
        <v>62.0</v>
      </c>
      <c r="G160" s="2">
        <v>7.0</v>
      </c>
      <c r="H160" s="2">
        <v>20.0</v>
      </c>
      <c r="I160" s="2">
        <v>12.0</v>
      </c>
      <c r="J160" s="2">
        <v>18.0</v>
      </c>
      <c r="K160" s="2">
        <v>32.0</v>
      </c>
      <c r="L160" s="2">
        <v>1.0</v>
      </c>
      <c r="M160" s="2">
        <v>9.0</v>
      </c>
      <c r="N160" s="2">
        <v>13.0</v>
      </c>
      <c r="O160" s="5">
        <f>N159</f>
        <v>13</v>
      </c>
      <c r="P160" s="7">
        <f>VLOOKUP(B160, Standings!B:E, 4, FALSE)</f>
        <v>0.4166666667</v>
      </c>
      <c r="Q160" s="5">
        <f t="shared" si="10"/>
        <v>-22</v>
      </c>
      <c r="R160" s="5">
        <f t="shared" ref="R160:S160" si="179">E160-G160</f>
        <v>17</v>
      </c>
      <c r="S160" s="5">
        <f t="shared" si="179"/>
        <v>42</v>
      </c>
      <c r="T160" s="8">
        <f t="shared" si="12"/>
        <v>0.4047619048</v>
      </c>
      <c r="U160" s="8">
        <f t="shared" si="13"/>
        <v>0.35</v>
      </c>
      <c r="V160" s="8">
        <f t="shared" si="14"/>
        <v>0.6666666667</v>
      </c>
      <c r="W160" s="24">
        <f t="shared" si="15"/>
        <v>8.8</v>
      </c>
      <c r="X160" s="24">
        <f t="shared" si="16"/>
        <v>23.2</v>
      </c>
      <c r="Y160" s="5">
        <f t="shared" si="17"/>
        <v>4</v>
      </c>
      <c r="Z160" s="8">
        <f t="shared" si="18"/>
        <v>-0.8498467867</v>
      </c>
      <c r="AA160" s="8">
        <f t="shared" si="19"/>
        <v>-1.028503763</v>
      </c>
      <c r="AB160" s="8">
        <f t="shared" si="20"/>
        <v>-1.700748677</v>
      </c>
      <c r="AC160" s="25">
        <f t="shared" si="6"/>
        <v>0.6994086169</v>
      </c>
      <c r="AD160" s="25">
        <f>(R159*0.108853716)/(S159*-0.049850344)</f>
        <v>-1.403749367</v>
      </c>
      <c r="AE160" s="25">
        <f>(G159*0.086969074)/(H159*-0.034462491)</f>
        <v>-1.081537034</v>
      </c>
      <c r="AF160" s="25">
        <f>(I159*0.050073794)/(J159*-0.030543046)</f>
        <v>-1.092966606</v>
      </c>
      <c r="AG160" s="25">
        <f t="shared" si="21"/>
        <v>0.9989662068</v>
      </c>
      <c r="AH160" s="25">
        <f t="shared" si="7"/>
        <v>62.94677552</v>
      </c>
      <c r="AI160" s="25">
        <f t="shared" si="8"/>
        <v>89.90695861</v>
      </c>
      <c r="AJ160" s="25">
        <f t="shared" si="9"/>
        <v>-26.9601831</v>
      </c>
      <c r="AK160" s="25">
        <f t="shared" si="22"/>
        <v>-31.45354694</v>
      </c>
      <c r="AL160" s="25">
        <f>VLOOKUP(A160, Standings!$B:$E, 4, FALSE)</f>
        <v>0.4166666667</v>
      </c>
      <c r="AM160" s="25">
        <f t="shared" si="23"/>
        <v>0</v>
      </c>
    </row>
    <row r="161">
      <c r="A161" s="2" t="s">
        <v>40</v>
      </c>
      <c r="B161" s="2" t="str">
        <f>A162</f>
        <v>Michigan</v>
      </c>
      <c r="C161" s="2">
        <v>65.0</v>
      </c>
      <c r="D161" s="2">
        <v>93.0</v>
      </c>
      <c r="E161" s="2">
        <v>23.0</v>
      </c>
      <c r="F161" s="2">
        <v>60.0</v>
      </c>
      <c r="G161" s="2">
        <v>7.0</v>
      </c>
      <c r="H161" s="2">
        <v>30.0</v>
      </c>
      <c r="I161" s="2">
        <v>12.0</v>
      </c>
      <c r="J161" s="2">
        <v>18.0</v>
      </c>
      <c r="K161" s="2">
        <v>27.0</v>
      </c>
      <c r="L161" s="2">
        <v>9.0</v>
      </c>
      <c r="M161" s="2">
        <v>12.0</v>
      </c>
      <c r="N161" s="2">
        <v>15.0</v>
      </c>
      <c r="O161" s="5">
        <f>N162</f>
        <v>16</v>
      </c>
      <c r="P161" s="7">
        <f>VLOOKUP(B161, Standings!B:E, 4, FALSE)</f>
        <v>0.8333333333</v>
      </c>
      <c r="Q161" s="5">
        <f t="shared" si="10"/>
        <v>-28</v>
      </c>
      <c r="R161" s="5">
        <f t="shared" ref="R161:S161" si="180">E161-G161</f>
        <v>16</v>
      </c>
      <c r="S161" s="5">
        <f t="shared" si="180"/>
        <v>30</v>
      </c>
      <c r="T161" s="8">
        <f t="shared" si="12"/>
        <v>0.5333333333</v>
      </c>
      <c r="U161" s="8">
        <f t="shared" si="13"/>
        <v>0.2333333333</v>
      </c>
      <c r="V161" s="8">
        <f t="shared" si="14"/>
        <v>0.6666666667</v>
      </c>
      <c r="W161" s="24">
        <f t="shared" si="15"/>
        <v>7.425</v>
      </c>
      <c r="X161" s="24">
        <f t="shared" si="16"/>
        <v>19.575</v>
      </c>
      <c r="Y161" s="5">
        <f t="shared" si="17"/>
        <v>4</v>
      </c>
      <c r="Z161" s="8">
        <f t="shared" si="18"/>
        <v>-1.119798119</v>
      </c>
      <c r="AA161" s="8">
        <f t="shared" si="19"/>
        <v>-0.6856691751</v>
      </c>
      <c r="AB161" s="8">
        <f t="shared" si="20"/>
        <v>-1.700748677</v>
      </c>
      <c r="AC161" s="25">
        <f t="shared" si="6"/>
        <v>0.7159896305</v>
      </c>
      <c r="AD161" s="25">
        <f>(R162*0.108853716)/(S162*-0.049850344)</f>
        <v>-1.118434455</v>
      </c>
      <c r="AE161" s="25">
        <f>(G162*0.086969074)/(H162*-0.034462491)</f>
        <v>-1.387972526</v>
      </c>
      <c r="AF161" s="25">
        <f>(I162*0.050073794)/(J162*-0.030543046)</f>
        <v>-1.40524278</v>
      </c>
      <c r="AG161" s="25">
        <f t="shared" si="21"/>
        <v>1.008827363</v>
      </c>
      <c r="AH161" s="25">
        <f t="shared" si="7"/>
        <v>64.43906674</v>
      </c>
      <c r="AI161" s="25">
        <f t="shared" si="8"/>
        <v>90.79446266</v>
      </c>
      <c r="AJ161" s="25">
        <f t="shared" si="9"/>
        <v>-26.35539592</v>
      </c>
      <c r="AK161" s="25">
        <f t="shared" si="22"/>
        <v>-8.785131973</v>
      </c>
      <c r="AL161" s="25">
        <f>VLOOKUP(A161, Standings!$B:$E, 4, FALSE)</f>
        <v>0.5833333333</v>
      </c>
      <c r="AM161" s="25">
        <f t="shared" si="23"/>
        <v>0.25</v>
      </c>
    </row>
    <row r="162">
      <c r="A162" s="2" t="s">
        <v>34</v>
      </c>
      <c r="B162" s="2" t="str">
        <f>A161</f>
        <v>Alabama</v>
      </c>
      <c r="C162" s="2">
        <v>93.0</v>
      </c>
      <c r="D162" s="2">
        <v>65.0</v>
      </c>
      <c r="E162" s="2">
        <v>32.0</v>
      </c>
      <c r="F162" s="2">
        <v>61.0</v>
      </c>
      <c r="G162" s="2">
        <v>11.0</v>
      </c>
      <c r="H162" s="2">
        <v>20.0</v>
      </c>
      <c r="I162" s="2">
        <v>18.0</v>
      </c>
      <c r="J162" s="2">
        <v>21.0</v>
      </c>
      <c r="K162" s="2">
        <v>43.0</v>
      </c>
      <c r="L162" s="2">
        <v>3.0</v>
      </c>
      <c r="M162" s="2">
        <v>5.0</v>
      </c>
      <c r="N162" s="2">
        <v>16.0</v>
      </c>
      <c r="O162" s="5">
        <f>N161</f>
        <v>15</v>
      </c>
      <c r="P162" s="7">
        <f>VLOOKUP(B162, Standings!B:E, 4, FALSE)</f>
        <v>0.5833333333</v>
      </c>
      <c r="Q162" s="5">
        <f t="shared" si="10"/>
        <v>28</v>
      </c>
      <c r="R162" s="5">
        <f t="shared" ref="R162:S162" si="181">E162-G162</f>
        <v>21</v>
      </c>
      <c r="S162" s="5">
        <f t="shared" si="181"/>
        <v>41</v>
      </c>
      <c r="T162" s="8">
        <f t="shared" si="12"/>
        <v>0.512195122</v>
      </c>
      <c r="U162" s="8">
        <f t="shared" si="13"/>
        <v>0.55</v>
      </c>
      <c r="V162" s="8">
        <f t="shared" si="14"/>
        <v>0.8571428571</v>
      </c>
      <c r="W162" s="24">
        <f t="shared" si="15"/>
        <v>11.825</v>
      </c>
      <c r="X162" s="24">
        <f t="shared" si="16"/>
        <v>31.175</v>
      </c>
      <c r="Y162" s="5">
        <f t="shared" si="17"/>
        <v>10</v>
      </c>
      <c r="Z162" s="8">
        <f t="shared" si="18"/>
        <v>-1.075415876</v>
      </c>
      <c r="AA162" s="8">
        <f t="shared" si="19"/>
        <v>-1.616220198</v>
      </c>
      <c r="AB162" s="8">
        <f t="shared" si="20"/>
        <v>-2.18667687</v>
      </c>
      <c r="AC162" s="25">
        <f t="shared" si="6"/>
        <v>1.016927395</v>
      </c>
      <c r="AD162" s="25">
        <f>(R161*0.108853716)/(S161*-0.049850344)</f>
        <v>-1.164592068</v>
      </c>
      <c r="AE162" s="25">
        <f>(G161*0.086969074)/(H161*-0.034462491)</f>
        <v>-0.5888368294</v>
      </c>
      <c r="AF162" s="25">
        <f>(I161*0.050073794)/(J161*-0.030543046)</f>
        <v>-1.092966606</v>
      </c>
      <c r="AG162" s="25">
        <f t="shared" si="21"/>
        <v>0.7403814489</v>
      </c>
      <c r="AH162" s="25">
        <f t="shared" si="7"/>
        <v>91.52346556</v>
      </c>
      <c r="AI162" s="25">
        <f t="shared" si="8"/>
        <v>66.6343304</v>
      </c>
      <c r="AJ162" s="25">
        <f t="shared" si="9"/>
        <v>24.88913516</v>
      </c>
      <c r="AK162" s="25">
        <f t="shared" si="22"/>
        <v>29.86696219</v>
      </c>
      <c r="AL162" s="25">
        <f>VLOOKUP(A162, Standings!$B:$E, 4, FALSE)</f>
        <v>0.8333333333</v>
      </c>
      <c r="AM162" s="25">
        <f t="shared" si="23"/>
        <v>-0.25</v>
      </c>
    </row>
    <row r="163">
      <c r="A163" s="2" t="s">
        <v>26</v>
      </c>
      <c r="B163" s="2" t="str">
        <f>A164</f>
        <v>Vermont</v>
      </c>
      <c r="C163" s="2">
        <v>83.0</v>
      </c>
      <c r="D163" s="2">
        <v>74.0</v>
      </c>
      <c r="E163" s="2">
        <v>31.0</v>
      </c>
      <c r="F163" s="2">
        <v>62.0</v>
      </c>
      <c r="G163" s="2">
        <v>7.0</v>
      </c>
      <c r="H163" s="2">
        <v>21.0</v>
      </c>
      <c r="I163" s="2">
        <v>14.0</v>
      </c>
      <c r="J163" s="2">
        <v>18.0</v>
      </c>
      <c r="K163" s="2">
        <v>31.0</v>
      </c>
      <c r="L163" s="2">
        <v>3.0</v>
      </c>
      <c r="M163" s="2">
        <v>9.0</v>
      </c>
      <c r="N163" s="2">
        <v>9.0</v>
      </c>
      <c r="O163" s="5">
        <f>N164</f>
        <v>15</v>
      </c>
      <c r="P163" s="7">
        <f>VLOOKUP(B163, Standings!B:E, 4, FALSE)</f>
        <v>0.25</v>
      </c>
      <c r="Q163" s="5">
        <f t="shared" si="10"/>
        <v>9</v>
      </c>
      <c r="R163" s="5">
        <f t="shared" ref="R163:S163" si="182">E163-G163</f>
        <v>24</v>
      </c>
      <c r="S163" s="5">
        <f t="shared" si="182"/>
        <v>41</v>
      </c>
      <c r="T163" s="8">
        <f t="shared" si="12"/>
        <v>0.5853658537</v>
      </c>
      <c r="U163" s="8">
        <f t="shared" si="13"/>
        <v>0.3333333333</v>
      </c>
      <c r="V163" s="8">
        <f t="shared" si="14"/>
        <v>0.7777777778</v>
      </c>
      <c r="W163" s="24">
        <f t="shared" si="15"/>
        <v>8.525</v>
      </c>
      <c r="X163" s="24">
        <f t="shared" si="16"/>
        <v>22.475</v>
      </c>
      <c r="Y163" s="5">
        <f t="shared" si="17"/>
        <v>6</v>
      </c>
      <c r="Z163" s="8">
        <f t="shared" si="18"/>
        <v>-1.229046716</v>
      </c>
      <c r="AA163" s="8">
        <f t="shared" si="19"/>
        <v>-0.979527393</v>
      </c>
      <c r="AB163" s="8">
        <f t="shared" si="20"/>
        <v>-1.98420679</v>
      </c>
      <c r="AC163" s="25">
        <f t="shared" si="6"/>
        <v>0.8785048586</v>
      </c>
      <c r="AD163" s="25">
        <f>(R164*0.108853716)/(S164*-0.049850344)</f>
        <v>-1.091805064</v>
      </c>
      <c r="AE163" s="25">
        <f>(G164*0.086969074)/(H164*-0.034462491)</f>
        <v>-0.8832552441</v>
      </c>
      <c r="AF163" s="25">
        <f>(I164*0.050073794)/(J164*-0.030543046)</f>
        <v>-1.639449909</v>
      </c>
      <c r="AG163" s="25">
        <f t="shared" si="21"/>
        <v>0.8711398326</v>
      </c>
      <c r="AH163" s="25">
        <f t="shared" si="7"/>
        <v>79.06543727</v>
      </c>
      <c r="AI163" s="25">
        <f t="shared" si="8"/>
        <v>78.40258493</v>
      </c>
      <c r="AJ163" s="25">
        <f t="shared" si="9"/>
        <v>0.662852338</v>
      </c>
      <c r="AK163" s="25">
        <f t="shared" si="22"/>
        <v>0.4419015587</v>
      </c>
      <c r="AL163" s="25">
        <f>VLOOKUP(A163, Standings!$B:$E, 4, FALSE)</f>
        <v>0.5</v>
      </c>
      <c r="AM163" s="25">
        <f t="shared" si="23"/>
        <v>-0.25</v>
      </c>
    </row>
    <row r="164">
      <c r="A164" s="2" t="s">
        <v>42</v>
      </c>
      <c r="B164" s="2" t="str">
        <f>A163</f>
        <v>Colgate</v>
      </c>
      <c r="C164" s="2">
        <v>74.0</v>
      </c>
      <c r="D164" s="2">
        <v>83.0</v>
      </c>
      <c r="E164" s="2">
        <v>27.0</v>
      </c>
      <c r="F164" s="2">
        <v>60.0</v>
      </c>
      <c r="G164" s="2">
        <v>7.0</v>
      </c>
      <c r="H164" s="2">
        <v>20.0</v>
      </c>
      <c r="I164" s="2">
        <v>13.0</v>
      </c>
      <c r="J164" s="2">
        <v>13.0</v>
      </c>
      <c r="K164" s="2">
        <v>36.0</v>
      </c>
      <c r="L164" s="2">
        <v>1.0</v>
      </c>
      <c r="M164" s="2">
        <v>3.0</v>
      </c>
      <c r="N164" s="2">
        <v>15.0</v>
      </c>
      <c r="O164" s="5">
        <f>N163</f>
        <v>9</v>
      </c>
      <c r="P164" s="7">
        <f>VLOOKUP(B164, Standings!B:E, 4, FALSE)</f>
        <v>0.5</v>
      </c>
      <c r="Q164" s="5">
        <f t="shared" si="10"/>
        <v>-9</v>
      </c>
      <c r="R164" s="5">
        <f t="shared" ref="R164:S164" si="183">E164-G164</f>
        <v>20</v>
      </c>
      <c r="S164" s="5">
        <f t="shared" si="183"/>
        <v>40</v>
      </c>
      <c r="T164" s="8">
        <f t="shared" si="12"/>
        <v>0.5</v>
      </c>
      <c r="U164" s="8">
        <f t="shared" si="13"/>
        <v>0.35</v>
      </c>
      <c r="V164" s="8">
        <f t="shared" si="14"/>
        <v>1</v>
      </c>
      <c r="W164" s="24">
        <f t="shared" si="15"/>
        <v>9.9</v>
      </c>
      <c r="X164" s="24">
        <f t="shared" si="16"/>
        <v>26.1</v>
      </c>
      <c r="Y164" s="5">
        <f t="shared" si="17"/>
        <v>6</v>
      </c>
      <c r="Z164" s="8">
        <f t="shared" si="18"/>
        <v>-1.049810736</v>
      </c>
      <c r="AA164" s="8">
        <f t="shared" si="19"/>
        <v>-1.028503763</v>
      </c>
      <c r="AB164" s="8">
        <f t="shared" si="20"/>
        <v>-2.551123015</v>
      </c>
      <c r="AC164" s="25">
        <f t="shared" si="6"/>
        <v>0.8915539887</v>
      </c>
      <c r="AD164" s="25">
        <f>(R163*0.108853716)/(S163*-0.049850344)</f>
        <v>-1.278210806</v>
      </c>
      <c r="AE164" s="25">
        <f>(G163*0.086969074)/(H163*-0.034462491)</f>
        <v>-0.8411954706</v>
      </c>
      <c r="AF164" s="25">
        <f>(I163*0.050073794)/(J163*-0.030543046)</f>
        <v>-1.275127707</v>
      </c>
      <c r="AG164" s="25">
        <f t="shared" si="21"/>
        <v>0.894506886</v>
      </c>
      <c r="AH164" s="25">
        <f t="shared" si="7"/>
        <v>80.23985898</v>
      </c>
      <c r="AI164" s="25">
        <f t="shared" si="8"/>
        <v>80.50561974</v>
      </c>
      <c r="AJ164" s="25">
        <f t="shared" si="9"/>
        <v>-0.2657607605</v>
      </c>
      <c r="AK164" s="25">
        <f t="shared" si="22"/>
        <v>-0.2657607605</v>
      </c>
      <c r="AL164" s="25">
        <f>VLOOKUP(A164, Standings!$B:$E, 4, FALSE)</f>
        <v>0.25</v>
      </c>
      <c r="AM164" s="25">
        <f t="shared" si="23"/>
        <v>0.25</v>
      </c>
    </row>
    <row r="165">
      <c r="A165" s="2" t="s">
        <v>42</v>
      </c>
      <c r="B165" s="2" t="str">
        <f>A166</f>
        <v>Dayton</v>
      </c>
      <c r="C165" s="2">
        <v>52.0</v>
      </c>
      <c r="D165" s="2">
        <v>73.0</v>
      </c>
      <c r="E165" s="2">
        <v>19.0</v>
      </c>
      <c r="F165" s="2">
        <v>50.0</v>
      </c>
      <c r="G165" s="2">
        <v>1.0</v>
      </c>
      <c r="H165" s="2">
        <v>12.0</v>
      </c>
      <c r="I165" s="2">
        <v>13.0</v>
      </c>
      <c r="J165" s="2">
        <v>19.0</v>
      </c>
      <c r="K165" s="2">
        <v>26.0</v>
      </c>
      <c r="L165" s="2">
        <v>0.0</v>
      </c>
      <c r="M165" s="2">
        <v>6.0</v>
      </c>
      <c r="N165" s="2">
        <v>13.0</v>
      </c>
      <c r="O165" s="5">
        <f>N166</f>
        <v>14</v>
      </c>
      <c r="P165" s="7">
        <f>VLOOKUP(B165, Standings!B:E, 4, FALSE)</f>
        <v>0.4166666667</v>
      </c>
      <c r="Q165" s="5">
        <f t="shared" si="10"/>
        <v>-21</v>
      </c>
      <c r="R165" s="5">
        <f t="shared" ref="R165:S165" si="184">E165-G165</f>
        <v>18</v>
      </c>
      <c r="S165" s="5">
        <f t="shared" si="184"/>
        <v>38</v>
      </c>
      <c r="T165" s="8">
        <f t="shared" si="12"/>
        <v>0.4736842105</v>
      </c>
      <c r="U165" s="8">
        <f t="shared" si="13"/>
        <v>0.08333333333</v>
      </c>
      <c r="V165" s="8">
        <f t="shared" si="14"/>
        <v>0.6842105263</v>
      </c>
      <c r="W165" s="24">
        <f t="shared" si="15"/>
        <v>7.15</v>
      </c>
      <c r="X165" s="24">
        <f t="shared" si="16"/>
        <v>18.85</v>
      </c>
      <c r="Y165" s="5">
        <f t="shared" si="17"/>
        <v>8</v>
      </c>
      <c r="Z165" s="8">
        <f t="shared" si="18"/>
        <v>-0.9945575398</v>
      </c>
      <c r="AA165" s="8">
        <f t="shared" si="19"/>
        <v>-0.2448818483</v>
      </c>
      <c r="AB165" s="8">
        <f t="shared" si="20"/>
        <v>-1.745505221</v>
      </c>
      <c r="AC165" s="25">
        <f t="shared" si="6"/>
        <v>0.5488745873</v>
      </c>
      <c r="AD165" s="25">
        <f>(R166*0.108853716)/(S166*-0.049850344)</f>
        <v>-1.091805064</v>
      </c>
      <c r="AE165" s="25">
        <f>(G166*0.086969074)/(H166*-0.034462491)</f>
        <v>-1.032376259</v>
      </c>
      <c r="AF165" s="25">
        <f>(I166*0.050073794)/(J166*-0.030543046)</f>
        <v>-0.9368285197</v>
      </c>
      <c r="AG165" s="25">
        <f t="shared" si="21"/>
        <v>0.8238614364</v>
      </c>
      <c r="AH165" s="25">
        <f t="shared" si="7"/>
        <v>49.39871285</v>
      </c>
      <c r="AI165" s="25">
        <f t="shared" si="8"/>
        <v>74.14752928</v>
      </c>
      <c r="AJ165" s="25">
        <f t="shared" si="9"/>
        <v>-24.74881642</v>
      </c>
      <c r="AK165" s="25">
        <f t="shared" si="22"/>
        <v>-28.87361916</v>
      </c>
      <c r="AL165" s="25">
        <f>VLOOKUP(A165, Standings!$B:$E, 4, FALSE)</f>
        <v>0.25</v>
      </c>
      <c r="AM165" s="25">
        <f t="shared" si="23"/>
        <v>0.1666666667</v>
      </c>
    </row>
    <row r="166">
      <c r="A166" s="2" t="s">
        <v>45</v>
      </c>
      <c r="B166" s="2" t="str">
        <f>A165</f>
        <v>Vermont</v>
      </c>
      <c r="C166" s="2">
        <v>73.0</v>
      </c>
      <c r="D166" s="2">
        <v>52.0</v>
      </c>
      <c r="E166" s="2">
        <v>28.0</v>
      </c>
      <c r="F166" s="2">
        <v>60.0</v>
      </c>
      <c r="G166" s="2">
        <v>9.0</v>
      </c>
      <c r="H166" s="2">
        <v>22.0</v>
      </c>
      <c r="I166" s="2">
        <v>8.0</v>
      </c>
      <c r="J166" s="2">
        <v>14.0</v>
      </c>
      <c r="K166" s="2">
        <v>48.0</v>
      </c>
      <c r="L166" s="2">
        <v>3.0</v>
      </c>
      <c r="M166" s="2">
        <v>5.0</v>
      </c>
      <c r="N166" s="2">
        <v>14.0</v>
      </c>
      <c r="O166" s="5">
        <f>N165</f>
        <v>13</v>
      </c>
      <c r="P166" s="7">
        <f>VLOOKUP(B166, Standings!B:E, 4, FALSE)</f>
        <v>0.25</v>
      </c>
      <c r="Q166" s="5">
        <f t="shared" si="10"/>
        <v>21</v>
      </c>
      <c r="R166" s="5">
        <f t="shared" ref="R166:S166" si="185">E166-G166</f>
        <v>19</v>
      </c>
      <c r="S166" s="5">
        <f t="shared" si="185"/>
        <v>38</v>
      </c>
      <c r="T166" s="8">
        <f t="shared" si="12"/>
        <v>0.5</v>
      </c>
      <c r="U166" s="8">
        <f t="shared" si="13"/>
        <v>0.4090909091</v>
      </c>
      <c r="V166" s="8">
        <f t="shared" si="14"/>
        <v>0.5714285714</v>
      </c>
      <c r="W166" s="24">
        <f t="shared" si="15"/>
        <v>13.2</v>
      </c>
      <c r="X166" s="24">
        <f t="shared" si="16"/>
        <v>34.8</v>
      </c>
      <c r="Y166" s="5">
        <f t="shared" si="17"/>
        <v>8</v>
      </c>
      <c r="Z166" s="8">
        <f t="shared" si="18"/>
        <v>-1.049810736</v>
      </c>
      <c r="AA166" s="8">
        <f t="shared" si="19"/>
        <v>-1.202147255</v>
      </c>
      <c r="AB166" s="8">
        <f t="shared" si="20"/>
        <v>-1.45778458</v>
      </c>
      <c r="AC166" s="25">
        <f t="shared" si="6"/>
        <v>0.7983049721</v>
      </c>
      <c r="AD166" s="25">
        <f>(R165*0.108853716)/(S165*-0.049850344)</f>
        <v>-1.034341639</v>
      </c>
      <c r="AE166" s="25">
        <f>(G165*0.086969074)/(H165*-0.034462491)</f>
        <v>-0.2102988676</v>
      </c>
      <c r="AF166" s="25">
        <f>(I165*0.050073794)/(J165*-0.030543046)</f>
        <v>-1.121728885</v>
      </c>
      <c r="AG166" s="25">
        <f t="shared" si="21"/>
        <v>0.5702575268</v>
      </c>
      <c r="AH166" s="25">
        <f t="shared" si="7"/>
        <v>71.84744749</v>
      </c>
      <c r="AI166" s="25">
        <f t="shared" si="8"/>
        <v>51.32317741</v>
      </c>
      <c r="AJ166" s="25">
        <f t="shared" si="9"/>
        <v>20.52427008</v>
      </c>
      <c r="AK166" s="25">
        <f t="shared" si="22"/>
        <v>13.68284672</v>
      </c>
      <c r="AL166" s="25">
        <f>VLOOKUP(A166, Standings!$B:$E, 4, FALSE)</f>
        <v>0.4166666667</v>
      </c>
      <c r="AM166" s="25">
        <f t="shared" si="23"/>
        <v>-0.1666666667</v>
      </c>
    </row>
    <row r="167">
      <c r="A167" s="2" t="s">
        <v>34</v>
      </c>
      <c r="B167" s="2" t="str">
        <f>A168</f>
        <v>Abilene Christian</v>
      </c>
      <c r="C167" s="2">
        <v>77.0</v>
      </c>
      <c r="D167" s="2">
        <v>90.0</v>
      </c>
      <c r="E167" s="2">
        <v>25.0</v>
      </c>
      <c r="F167" s="2">
        <v>59.0</v>
      </c>
      <c r="G167" s="2">
        <v>9.0</v>
      </c>
      <c r="H167" s="2">
        <v>23.0</v>
      </c>
      <c r="I167" s="2">
        <v>18.0</v>
      </c>
      <c r="J167" s="2">
        <v>22.0</v>
      </c>
      <c r="K167" s="2">
        <v>32.0</v>
      </c>
      <c r="L167" s="2">
        <v>2.0</v>
      </c>
      <c r="M167" s="2">
        <v>2.0</v>
      </c>
      <c r="N167" s="2">
        <v>12.0</v>
      </c>
      <c r="O167" s="5">
        <f>N168</f>
        <v>11</v>
      </c>
      <c r="P167" s="7">
        <f>VLOOKUP(B167, Standings!B:E, 4, FALSE)</f>
        <v>0.25</v>
      </c>
      <c r="Q167" s="5">
        <f t="shared" si="10"/>
        <v>-13</v>
      </c>
      <c r="R167" s="5">
        <f t="shared" ref="R167:S167" si="186">E167-G167</f>
        <v>16</v>
      </c>
      <c r="S167" s="5">
        <f t="shared" si="186"/>
        <v>36</v>
      </c>
      <c r="T167" s="8">
        <f t="shared" si="12"/>
        <v>0.4444444444</v>
      </c>
      <c r="U167" s="8">
        <f t="shared" si="13"/>
        <v>0.3913043478</v>
      </c>
      <c r="V167" s="8">
        <f t="shared" si="14"/>
        <v>0.8181818182</v>
      </c>
      <c r="W167" s="24">
        <f t="shared" si="15"/>
        <v>8.8</v>
      </c>
      <c r="X167" s="24">
        <f t="shared" si="16"/>
        <v>23.2</v>
      </c>
      <c r="Y167" s="5">
        <f t="shared" si="17"/>
        <v>9</v>
      </c>
      <c r="Z167" s="8">
        <f t="shared" si="18"/>
        <v>-0.9331650991</v>
      </c>
      <c r="AA167" s="8">
        <f t="shared" si="19"/>
        <v>-1.149879983</v>
      </c>
      <c r="AB167" s="8">
        <f t="shared" si="20"/>
        <v>-2.087282467</v>
      </c>
      <c r="AC167" s="25">
        <f t="shared" si="6"/>
        <v>0.8170269362</v>
      </c>
      <c r="AD167" s="25">
        <f>(R168*0.108853716)/(S168*-0.049850344)</f>
        <v>-1.339942578</v>
      </c>
      <c r="AE167" s="25">
        <f>(G168*0.086969074)/(H168*-0.034462491)</f>
        <v>-0.8411954706</v>
      </c>
      <c r="AF167" s="25">
        <f>(I168*0.050073794)/(J168*-0.030543046)</f>
        <v>-1.229587432</v>
      </c>
      <c r="AG167" s="25">
        <f t="shared" si="21"/>
        <v>0.9143646708</v>
      </c>
      <c r="AH167" s="25">
        <f t="shared" si="7"/>
        <v>73.53242426</v>
      </c>
      <c r="AI167" s="25">
        <f t="shared" si="8"/>
        <v>82.29282037</v>
      </c>
      <c r="AJ167" s="25">
        <f t="shared" si="9"/>
        <v>-8.760396109</v>
      </c>
      <c r="AK167" s="25">
        <f t="shared" si="22"/>
        <v>-13.14059416</v>
      </c>
      <c r="AL167" s="25">
        <f>VLOOKUP(A167, Standings!$B:$E, 4, FALSE)</f>
        <v>0.8333333333</v>
      </c>
      <c r="AM167" s="25">
        <f t="shared" si="23"/>
        <v>-0.5833333333</v>
      </c>
    </row>
    <row r="168">
      <c r="A168" s="2" t="s">
        <v>21</v>
      </c>
      <c r="B168" s="2" t="str">
        <f>A167</f>
        <v>Michigan</v>
      </c>
      <c r="C168" s="2">
        <v>90.0</v>
      </c>
      <c r="D168" s="2">
        <v>77.0</v>
      </c>
      <c r="E168" s="2">
        <v>35.0</v>
      </c>
      <c r="F168" s="2">
        <v>68.0</v>
      </c>
      <c r="G168" s="2">
        <v>8.0</v>
      </c>
      <c r="H168" s="2">
        <v>24.0</v>
      </c>
      <c r="I168" s="2">
        <v>12.0</v>
      </c>
      <c r="J168" s="2">
        <v>16.0</v>
      </c>
      <c r="K168" s="2">
        <v>41.0</v>
      </c>
      <c r="L168" s="2">
        <v>2.0</v>
      </c>
      <c r="M168" s="2">
        <v>9.0</v>
      </c>
      <c r="N168" s="2">
        <v>11.0</v>
      </c>
      <c r="O168" s="5">
        <f>N167</f>
        <v>12</v>
      </c>
      <c r="P168" s="7">
        <f>VLOOKUP(B168, Standings!B:E, 4, FALSE)</f>
        <v>0.8333333333</v>
      </c>
      <c r="Q168" s="5">
        <f t="shared" si="10"/>
        <v>13</v>
      </c>
      <c r="R168" s="5">
        <f t="shared" ref="R168:S168" si="187">E168-G168</f>
        <v>27</v>
      </c>
      <c r="S168" s="5">
        <f t="shared" si="187"/>
        <v>44</v>
      </c>
      <c r="T168" s="8">
        <f t="shared" si="12"/>
        <v>0.6136363636</v>
      </c>
      <c r="U168" s="8">
        <f t="shared" si="13"/>
        <v>0.3333333333</v>
      </c>
      <c r="V168" s="8">
        <f t="shared" si="14"/>
        <v>0.75</v>
      </c>
      <c r="W168" s="24">
        <f t="shared" si="15"/>
        <v>11.275</v>
      </c>
      <c r="X168" s="24">
        <f t="shared" si="16"/>
        <v>29.725</v>
      </c>
      <c r="Y168" s="5">
        <f t="shared" si="17"/>
        <v>3</v>
      </c>
      <c r="Z168" s="8">
        <f t="shared" si="18"/>
        <v>-1.288404086</v>
      </c>
      <c r="AA168" s="8">
        <f t="shared" si="19"/>
        <v>-0.979527393</v>
      </c>
      <c r="AB168" s="8">
        <f t="shared" si="20"/>
        <v>-1.913342261</v>
      </c>
      <c r="AC168" s="25">
        <f t="shared" si="6"/>
        <v>0.8939016444</v>
      </c>
      <c r="AD168" s="25">
        <f>(R167*0.108853716)/(S167*-0.049850344)</f>
        <v>-0.9704933898</v>
      </c>
      <c r="AE168" s="25">
        <f>(G167*0.086969074)/(H167*-0.034462491)</f>
        <v>-0.987490335</v>
      </c>
      <c r="AF168" s="25">
        <f>(I167*0.050073794)/(J167*-0.030543046)</f>
        <v>-1.341368108</v>
      </c>
      <c r="AG168" s="25">
        <f t="shared" si="21"/>
        <v>0.813064605</v>
      </c>
      <c r="AH168" s="25">
        <f t="shared" si="7"/>
        <v>80.451148</v>
      </c>
      <c r="AI168" s="25">
        <f t="shared" si="8"/>
        <v>73.17581445</v>
      </c>
      <c r="AJ168" s="25">
        <f t="shared" si="9"/>
        <v>7.275333551</v>
      </c>
      <c r="AK168" s="25">
        <f t="shared" si="22"/>
        <v>21.82600065</v>
      </c>
      <c r="AL168" s="25">
        <f>VLOOKUP(A168, Standings!$B:$E, 4, FALSE)</f>
        <v>0.25</v>
      </c>
      <c r="AM168" s="25">
        <f t="shared" si="23"/>
        <v>0.5833333333</v>
      </c>
    </row>
    <row r="169">
      <c r="A169" s="2" t="s">
        <v>439</v>
      </c>
      <c r="B169" s="2" t="str">
        <f>A170</f>
        <v>Alabama</v>
      </c>
      <c r="C169" s="2">
        <v>73.0</v>
      </c>
      <c r="D169" s="2">
        <v>83.0</v>
      </c>
      <c r="E169" s="2">
        <v>25.0</v>
      </c>
      <c r="F169" s="2">
        <v>62.0</v>
      </c>
      <c r="G169" s="2">
        <v>9.0</v>
      </c>
      <c r="H169" s="2">
        <v>22.0</v>
      </c>
      <c r="I169" s="2">
        <v>14.0</v>
      </c>
      <c r="J169" s="2">
        <v>18.0</v>
      </c>
      <c r="K169" s="2">
        <v>36.0</v>
      </c>
      <c r="L169" s="2">
        <v>1.0</v>
      </c>
      <c r="M169" s="2">
        <v>4.0</v>
      </c>
      <c r="N169" s="2">
        <v>15.0</v>
      </c>
      <c r="O169" s="5">
        <f>N170</f>
        <v>13</v>
      </c>
      <c r="P169" s="7">
        <f>VLOOKUP(B169, Standings!B:E, 4, FALSE)</f>
        <v>0.5833333333</v>
      </c>
      <c r="Q169" s="5">
        <f t="shared" si="10"/>
        <v>-10</v>
      </c>
      <c r="R169" s="5">
        <f t="shared" ref="R169:S169" si="188">E169-G169</f>
        <v>16</v>
      </c>
      <c r="S169" s="5">
        <f t="shared" si="188"/>
        <v>40</v>
      </c>
      <c r="T169" s="8">
        <f t="shared" si="12"/>
        <v>0.4</v>
      </c>
      <c r="U169" s="8">
        <f t="shared" si="13"/>
        <v>0.4090909091</v>
      </c>
      <c r="V169" s="8">
        <f t="shared" si="14"/>
        <v>0.7777777778</v>
      </c>
      <c r="W169" s="24">
        <f t="shared" si="15"/>
        <v>9.9</v>
      </c>
      <c r="X169" s="24">
        <f t="shared" si="16"/>
        <v>26.1</v>
      </c>
      <c r="Y169" s="5">
        <f t="shared" si="17"/>
        <v>9</v>
      </c>
      <c r="Z169" s="8">
        <f t="shared" si="18"/>
        <v>-0.8398485892</v>
      </c>
      <c r="AA169" s="8">
        <f t="shared" si="19"/>
        <v>-1.202147255</v>
      </c>
      <c r="AB169" s="8">
        <f t="shared" si="20"/>
        <v>-1.98420679</v>
      </c>
      <c r="AC169" s="25">
        <f t="shared" si="6"/>
        <v>0.7797725628</v>
      </c>
      <c r="AD169" s="25">
        <f>(R170*0.108853716)/(S170*-0.049850344)</f>
        <v>-0.9704933898</v>
      </c>
      <c r="AE169" s="25">
        <f>(G170*0.086969074)/(H170*-0.034462491)</f>
        <v>-1.067671174</v>
      </c>
      <c r="AF169" s="25">
        <f>(I170*0.050073794)/(J170*-0.030543046)</f>
        <v>-1.135003783</v>
      </c>
      <c r="AG169" s="25">
        <f t="shared" si="21"/>
        <v>0.8091963959</v>
      </c>
      <c r="AH169" s="25">
        <f t="shared" si="7"/>
        <v>70.17953065</v>
      </c>
      <c r="AI169" s="25">
        <f t="shared" si="8"/>
        <v>72.82767563</v>
      </c>
      <c r="AJ169" s="25">
        <f t="shared" si="9"/>
        <v>-2.648144978</v>
      </c>
      <c r="AK169" s="25">
        <f t="shared" si="22"/>
        <v>-2.206787482</v>
      </c>
      <c r="AL169" s="25">
        <f>VLOOKUP(A169, Standings!$B:$E, 4, FALSE)</f>
        <v>0.4166666667</v>
      </c>
      <c r="AM169" s="25">
        <f t="shared" si="23"/>
        <v>0.1666666667</v>
      </c>
    </row>
    <row r="170">
      <c r="A170" s="2" t="s">
        <v>40</v>
      </c>
      <c r="B170" s="2" t="str">
        <f>A169</f>
        <v>Weber St.</v>
      </c>
      <c r="C170" s="2">
        <v>83.0</v>
      </c>
      <c r="D170" s="2">
        <v>73.0</v>
      </c>
      <c r="E170" s="2">
        <v>27.0</v>
      </c>
      <c r="F170" s="2">
        <v>62.0</v>
      </c>
      <c r="G170" s="2">
        <v>11.0</v>
      </c>
      <c r="H170" s="2">
        <v>26.0</v>
      </c>
      <c r="I170" s="2">
        <v>18.0</v>
      </c>
      <c r="J170" s="2">
        <v>26.0</v>
      </c>
      <c r="K170" s="2">
        <v>42.0</v>
      </c>
      <c r="L170" s="2">
        <v>0.0</v>
      </c>
      <c r="M170" s="2">
        <v>11.0</v>
      </c>
      <c r="N170" s="2">
        <v>13.0</v>
      </c>
      <c r="O170" s="5">
        <f>N169</f>
        <v>15</v>
      </c>
      <c r="P170" s="7">
        <f>VLOOKUP(B170, Standings!B:E, 4, FALSE)</f>
        <v>0.4166666667</v>
      </c>
      <c r="Q170" s="5">
        <f t="shared" si="10"/>
        <v>10</v>
      </c>
      <c r="R170" s="5">
        <f t="shared" ref="R170:S170" si="189">E170-G170</f>
        <v>16</v>
      </c>
      <c r="S170" s="5">
        <f t="shared" si="189"/>
        <v>36</v>
      </c>
      <c r="T170" s="8">
        <f t="shared" si="12"/>
        <v>0.4444444444</v>
      </c>
      <c r="U170" s="8">
        <f t="shared" si="13"/>
        <v>0.4230769231</v>
      </c>
      <c r="V170" s="8">
        <f t="shared" si="14"/>
        <v>0.6923076923</v>
      </c>
      <c r="W170" s="24">
        <f t="shared" si="15"/>
        <v>11.55</v>
      </c>
      <c r="X170" s="24">
        <f t="shared" si="16"/>
        <v>30.45</v>
      </c>
      <c r="Y170" s="5">
        <f t="shared" si="17"/>
        <v>4</v>
      </c>
      <c r="Z170" s="8">
        <f t="shared" si="18"/>
        <v>-0.9331650991</v>
      </c>
      <c r="AA170" s="8">
        <f t="shared" si="19"/>
        <v>-1.243246307</v>
      </c>
      <c r="AB170" s="8">
        <f t="shared" si="20"/>
        <v>-1.766162088</v>
      </c>
      <c r="AC170" s="25">
        <f t="shared" si="6"/>
        <v>0.8013906085</v>
      </c>
      <c r="AD170" s="25">
        <f>(R169*0.108853716)/(S169*-0.049850344)</f>
        <v>-0.8734440509</v>
      </c>
      <c r="AE170" s="25">
        <f>(G169*0.086969074)/(H169*-0.034462491)</f>
        <v>-1.032376259</v>
      </c>
      <c r="AF170" s="25">
        <f>(I169*0.050073794)/(J169*-0.030543046)</f>
        <v>-1.275127707</v>
      </c>
      <c r="AG170" s="25">
        <f t="shared" si="21"/>
        <v>0.7743881189</v>
      </c>
      <c r="AH170" s="25">
        <f t="shared" si="7"/>
        <v>72.12515477</v>
      </c>
      <c r="AI170" s="25">
        <f t="shared" si="8"/>
        <v>69.6949307</v>
      </c>
      <c r="AJ170" s="25">
        <f t="shared" si="9"/>
        <v>2.430224067</v>
      </c>
      <c r="AK170" s="25">
        <f t="shared" si="22"/>
        <v>2.0830492</v>
      </c>
      <c r="AL170" s="25">
        <f>VLOOKUP(A170, Standings!$B:$E, 4, FALSE)</f>
        <v>0.5833333333</v>
      </c>
      <c r="AM170" s="25">
        <f t="shared" si="23"/>
        <v>-0.1666666667</v>
      </c>
    </row>
    <row r="171">
      <c r="A171" s="2" t="s">
        <v>437</v>
      </c>
      <c r="B171" s="2" t="str">
        <f>A172</f>
        <v>Grand Canyon</v>
      </c>
      <c r="C171" s="2">
        <v>66.0</v>
      </c>
      <c r="D171" s="2">
        <v>74.0</v>
      </c>
      <c r="E171" s="2">
        <v>22.0</v>
      </c>
      <c r="F171" s="2">
        <v>60.0</v>
      </c>
      <c r="G171" s="2">
        <v>8.0</v>
      </c>
      <c r="H171" s="2">
        <v>28.0</v>
      </c>
      <c r="I171" s="2">
        <v>14.0</v>
      </c>
      <c r="J171" s="2">
        <v>17.0</v>
      </c>
      <c r="K171" s="2">
        <v>28.0</v>
      </c>
      <c r="L171" s="2">
        <v>4.0</v>
      </c>
      <c r="M171" s="2">
        <v>8.0</v>
      </c>
      <c r="N171" s="2">
        <v>13.0</v>
      </c>
      <c r="O171" s="5">
        <f>N172</f>
        <v>16</v>
      </c>
      <c r="P171" s="7">
        <f>VLOOKUP(B171, Standings!B:E, 4, FALSE)</f>
        <v>0.4166666667</v>
      </c>
      <c r="Q171" s="5">
        <f t="shared" si="10"/>
        <v>-8</v>
      </c>
      <c r="R171" s="5">
        <f t="shared" ref="R171:S171" si="190">E171-G171</f>
        <v>14</v>
      </c>
      <c r="S171" s="5">
        <f t="shared" si="190"/>
        <v>32</v>
      </c>
      <c r="T171" s="8">
        <f t="shared" si="12"/>
        <v>0.4375</v>
      </c>
      <c r="U171" s="8">
        <f t="shared" si="13"/>
        <v>0.2857142857</v>
      </c>
      <c r="V171" s="8">
        <f t="shared" si="14"/>
        <v>0.8235294118</v>
      </c>
      <c r="W171" s="24">
        <f t="shared" si="15"/>
        <v>7.7</v>
      </c>
      <c r="X171" s="24">
        <f t="shared" si="16"/>
        <v>20.3</v>
      </c>
      <c r="Y171" s="5">
        <f t="shared" si="17"/>
        <v>8</v>
      </c>
      <c r="Z171" s="8">
        <f t="shared" si="18"/>
        <v>-0.9185843944</v>
      </c>
      <c r="AA171" s="8">
        <f t="shared" si="19"/>
        <v>-0.8395949083</v>
      </c>
      <c r="AB171" s="8">
        <f t="shared" si="20"/>
        <v>-2.100924836</v>
      </c>
      <c r="AC171" s="25">
        <f t="shared" si="6"/>
        <v>0.7273046351</v>
      </c>
      <c r="AD171" s="25">
        <f>(R172*0.108853716)/(S172*-0.049850344)</f>
        <v>-1.310166076</v>
      </c>
      <c r="AE171" s="25">
        <f>(G172*0.086969074)/(H172*-0.034462491)</f>
        <v>-0.7422312976</v>
      </c>
      <c r="AF171" s="25">
        <f>(I172*0.050073794)/(J172*-0.030543046)</f>
        <v>-0.8587594764</v>
      </c>
      <c r="AG171" s="25">
        <f t="shared" si="21"/>
        <v>0.8193311186</v>
      </c>
      <c r="AH171" s="25">
        <f t="shared" si="7"/>
        <v>65.45741716</v>
      </c>
      <c r="AI171" s="25">
        <f t="shared" si="8"/>
        <v>73.73980067</v>
      </c>
      <c r="AJ171" s="25">
        <f t="shared" si="9"/>
        <v>-8.282383514</v>
      </c>
      <c r="AK171" s="25">
        <f t="shared" si="22"/>
        <v>-9.662780767</v>
      </c>
      <c r="AL171" s="25">
        <f>VLOOKUP(A171, Standings!$B:$E, 4, FALSE)</f>
        <v>0.6666666667</v>
      </c>
      <c r="AM171" s="25">
        <f t="shared" si="23"/>
        <v>-0.25</v>
      </c>
    </row>
    <row r="172">
      <c r="A172" s="2" t="s">
        <v>41</v>
      </c>
      <c r="B172" s="2" t="str">
        <f>A171</f>
        <v>Loyola</v>
      </c>
      <c r="C172" s="2">
        <v>74.0</v>
      </c>
      <c r="D172" s="2">
        <v>66.0</v>
      </c>
      <c r="E172" s="2">
        <v>29.0</v>
      </c>
      <c r="F172" s="2">
        <v>57.0</v>
      </c>
      <c r="G172" s="2">
        <v>5.0</v>
      </c>
      <c r="H172" s="2">
        <v>17.0</v>
      </c>
      <c r="I172" s="2">
        <v>11.0</v>
      </c>
      <c r="J172" s="2">
        <v>21.0</v>
      </c>
      <c r="K172" s="2">
        <v>42.0</v>
      </c>
      <c r="L172" s="2">
        <v>3.0</v>
      </c>
      <c r="M172" s="2">
        <v>5.0</v>
      </c>
      <c r="N172" s="2">
        <v>16.0</v>
      </c>
      <c r="O172" s="5">
        <f>N171</f>
        <v>13</v>
      </c>
      <c r="P172" s="7">
        <f>VLOOKUP(B172, Standings!B:E, 4, FALSE)</f>
        <v>0.6666666667</v>
      </c>
      <c r="Q172" s="5">
        <f t="shared" si="10"/>
        <v>8</v>
      </c>
      <c r="R172" s="5">
        <f t="shared" ref="R172:S172" si="191">E172-G172</f>
        <v>24</v>
      </c>
      <c r="S172" s="5">
        <f t="shared" si="191"/>
        <v>40</v>
      </c>
      <c r="T172" s="8">
        <f t="shared" si="12"/>
        <v>0.6</v>
      </c>
      <c r="U172" s="8">
        <f t="shared" si="13"/>
        <v>0.2941176471</v>
      </c>
      <c r="V172" s="8">
        <f t="shared" si="14"/>
        <v>0.5238095238</v>
      </c>
      <c r="W172" s="24">
        <f t="shared" si="15"/>
        <v>11.55</v>
      </c>
      <c r="X172" s="24">
        <f t="shared" si="16"/>
        <v>30.45</v>
      </c>
      <c r="Y172" s="5">
        <f t="shared" si="17"/>
        <v>8</v>
      </c>
      <c r="Z172" s="8">
        <f t="shared" si="18"/>
        <v>-1.259772884</v>
      </c>
      <c r="AA172" s="8">
        <f t="shared" si="19"/>
        <v>-0.8642888762</v>
      </c>
      <c r="AB172" s="8">
        <f t="shared" si="20"/>
        <v>-1.336302532</v>
      </c>
      <c r="AC172" s="25">
        <f t="shared" si="6"/>
        <v>0.7758754001</v>
      </c>
      <c r="AD172" s="25">
        <f>(R171*0.108853716)/(S171*-0.049850344)</f>
        <v>-0.9553294306</v>
      </c>
      <c r="AE172" s="25">
        <f>(G171*0.086969074)/(H171*-0.034462491)</f>
        <v>-0.721024689</v>
      </c>
      <c r="AF172" s="25">
        <f>(I171*0.050073794)/(J171*-0.030543046)</f>
        <v>-1.35013522</v>
      </c>
      <c r="AG172" s="25">
        <f t="shared" si="21"/>
        <v>0.7239917596</v>
      </c>
      <c r="AH172" s="25">
        <f t="shared" si="7"/>
        <v>69.82878601</v>
      </c>
      <c r="AI172" s="25">
        <f t="shared" si="8"/>
        <v>65.15925837</v>
      </c>
      <c r="AJ172" s="25">
        <f t="shared" si="9"/>
        <v>4.669527642</v>
      </c>
      <c r="AK172" s="25">
        <f t="shared" si="22"/>
        <v>7.004291463</v>
      </c>
      <c r="AL172" s="25">
        <f>VLOOKUP(A172, Standings!$B:$E, 4, FALSE)</f>
        <v>0.4166666667</v>
      </c>
      <c r="AM172" s="25">
        <f t="shared" si="23"/>
        <v>0.25</v>
      </c>
    </row>
    <row r="173">
      <c r="A173" s="2" t="s">
        <v>436</v>
      </c>
      <c r="B173" s="2" t="str">
        <f>A174</f>
        <v>VCU</v>
      </c>
      <c r="C173" s="2">
        <v>53.0</v>
      </c>
      <c r="D173" s="2">
        <v>66.0</v>
      </c>
      <c r="E173" s="2">
        <v>18.0</v>
      </c>
      <c r="F173" s="2">
        <v>52.0</v>
      </c>
      <c r="G173" s="2">
        <v>7.0</v>
      </c>
      <c r="H173" s="2">
        <v>15.0</v>
      </c>
      <c r="I173" s="2">
        <v>10.0</v>
      </c>
      <c r="J173" s="2">
        <v>18.0</v>
      </c>
      <c r="K173" s="2">
        <v>39.0</v>
      </c>
      <c r="L173" s="2">
        <v>2.0</v>
      </c>
      <c r="M173" s="2">
        <v>4.0</v>
      </c>
      <c r="N173" s="2">
        <v>13.0</v>
      </c>
      <c r="O173" s="5">
        <f>N174</f>
        <v>6</v>
      </c>
      <c r="P173" s="7">
        <f>VLOOKUP(B173, Standings!B:E, 4, FALSE)</f>
        <v>0.6666666667</v>
      </c>
      <c r="Q173" s="5">
        <f t="shared" si="10"/>
        <v>-13</v>
      </c>
      <c r="R173" s="5">
        <f t="shared" ref="R173:S173" si="192">E173-G173</f>
        <v>11</v>
      </c>
      <c r="S173" s="5">
        <f t="shared" si="192"/>
        <v>37</v>
      </c>
      <c r="T173" s="8">
        <f t="shared" si="12"/>
        <v>0.2972972973</v>
      </c>
      <c r="U173" s="8">
        <f t="shared" si="13"/>
        <v>0.4666666667</v>
      </c>
      <c r="V173" s="8">
        <f t="shared" si="14"/>
        <v>0.5555555556</v>
      </c>
      <c r="W173" s="24">
        <f t="shared" si="15"/>
        <v>10.725</v>
      </c>
      <c r="X173" s="24">
        <f t="shared" si="16"/>
        <v>28.275</v>
      </c>
      <c r="Y173" s="5">
        <f t="shared" si="17"/>
        <v>2</v>
      </c>
      <c r="Z173" s="8">
        <f t="shared" si="18"/>
        <v>-0.6242117892</v>
      </c>
      <c r="AA173" s="8">
        <f t="shared" si="19"/>
        <v>-1.37133835</v>
      </c>
      <c r="AB173" s="8">
        <f t="shared" si="20"/>
        <v>-1.417290564</v>
      </c>
      <c r="AC173" s="25">
        <f t="shared" si="6"/>
        <v>0.6644710496</v>
      </c>
      <c r="AD173" s="25">
        <f>(R174*0.108853716)/(S174*-0.049850344)</f>
        <v>-1.003280329</v>
      </c>
      <c r="AE173" s="25">
        <f>(G174*0.086969074)/(H174*-0.034462491)</f>
        <v>-0.9813947157</v>
      </c>
      <c r="AF173" s="25">
        <f>(I174*0.050073794)/(J174*-0.030543046)</f>
        <v>-1.288139215</v>
      </c>
      <c r="AG173" s="25">
        <f t="shared" si="21"/>
        <v>0.82037584</v>
      </c>
      <c r="AH173" s="25">
        <f t="shared" si="7"/>
        <v>59.80239447</v>
      </c>
      <c r="AI173" s="25">
        <f t="shared" si="8"/>
        <v>73.8338256</v>
      </c>
      <c r="AJ173" s="25">
        <f t="shared" si="9"/>
        <v>-14.03143114</v>
      </c>
      <c r="AK173" s="25">
        <f t="shared" si="22"/>
        <v>-9.354287425</v>
      </c>
      <c r="AL173" s="25">
        <f>VLOOKUP(A173, Standings!$B:$E, 4, FALSE)</f>
        <v>0.5</v>
      </c>
      <c r="AM173" s="25">
        <f t="shared" si="23"/>
        <v>0.1666666667</v>
      </c>
    </row>
    <row r="174">
      <c r="A174" s="2" t="s">
        <v>442</v>
      </c>
      <c r="B174" s="2" t="str">
        <f>A173</f>
        <v>UCSB</v>
      </c>
      <c r="C174" s="2">
        <v>66.0</v>
      </c>
      <c r="D174" s="2">
        <v>53.0</v>
      </c>
      <c r="E174" s="2">
        <v>24.0</v>
      </c>
      <c r="F174" s="2">
        <v>55.0</v>
      </c>
      <c r="G174" s="2">
        <v>7.0</v>
      </c>
      <c r="H174" s="2">
        <v>18.0</v>
      </c>
      <c r="I174" s="2">
        <v>11.0</v>
      </c>
      <c r="J174" s="2">
        <v>14.0</v>
      </c>
      <c r="K174" s="2">
        <v>32.0</v>
      </c>
      <c r="L174" s="2">
        <v>6.0</v>
      </c>
      <c r="M174" s="2">
        <v>8.0</v>
      </c>
      <c r="N174" s="2">
        <v>6.0</v>
      </c>
      <c r="O174" s="5">
        <f>N173</f>
        <v>13</v>
      </c>
      <c r="P174" s="7">
        <f>VLOOKUP(B174, Standings!B:E, 4, FALSE)</f>
        <v>0.5</v>
      </c>
      <c r="Q174" s="5">
        <f t="shared" si="10"/>
        <v>13</v>
      </c>
      <c r="R174" s="5">
        <f t="shared" ref="R174:S174" si="193">E174-G174</f>
        <v>17</v>
      </c>
      <c r="S174" s="5">
        <f t="shared" si="193"/>
        <v>37</v>
      </c>
      <c r="T174" s="8">
        <f t="shared" si="12"/>
        <v>0.4594594595</v>
      </c>
      <c r="U174" s="8">
        <f t="shared" si="13"/>
        <v>0.3888888889</v>
      </c>
      <c r="V174" s="8">
        <f t="shared" si="14"/>
        <v>0.7857142857</v>
      </c>
      <c r="W174" s="24">
        <f t="shared" si="15"/>
        <v>8.8</v>
      </c>
      <c r="X174" s="24">
        <f t="shared" si="16"/>
        <v>23.2</v>
      </c>
      <c r="Y174" s="5">
        <f t="shared" si="17"/>
        <v>5</v>
      </c>
      <c r="Z174" s="8">
        <f t="shared" si="18"/>
        <v>-0.964690947</v>
      </c>
      <c r="AA174" s="8">
        <f t="shared" si="19"/>
        <v>-1.142781959</v>
      </c>
      <c r="AB174" s="8">
        <f t="shared" si="20"/>
        <v>-2.004453798</v>
      </c>
      <c r="AC174" s="25">
        <f t="shared" si="6"/>
        <v>0.8173421064</v>
      </c>
      <c r="AD174" s="25">
        <f>(R173*0.108853716)/(S173*-0.049850344)</f>
        <v>-0.6491813892</v>
      </c>
      <c r="AE174" s="25">
        <f>(G173*0.086969074)/(H173*-0.034462491)</f>
        <v>-1.177673659</v>
      </c>
      <c r="AF174" s="25">
        <f>(I173*0.050073794)/(J173*-0.030543046)</f>
        <v>-0.9108055053</v>
      </c>
      <c r="AG174" s="25">
        <f t="shared" si="21"/>
        <v>0.6721542197</v>
      </c>
      <c r="AH174" s="25">
        <f t="shared" si="7"/>
        <v>73.56078957</v>
      </c>
      <c r="AI174" s="25">
        <f t="shared" si="8"/>
        <v>60.49387977</v>
      </c>
      <c r="AJ174" s="25">
        <f t="shared" si="9"/>
        <v>13.0669098</v>
      </c>
      <c r="AK174" s="25">
        <f t="shared" si="22"/>
        <v>13.0669098</v>
      </c>
      <c r="AL174" s="25">
        <f>VLOOKUP(A174, Standings!$B:$E, 4, FALSE)</f>
        <v>0.6666666667</v>
      </c>
      <c r="AM174" s="25">
        <f t="shared" si="23"/>
        <v>-0.1666666667</v>
      </c>
    </row>
    <row r="175">
      <c r="A175" s="2" t="s">
        <v>24</v>
      </c>
      <c r="B175" s="2" t="str">
        <f>A176</f>
        <v>Florida St.</v>
      </c>
      <c r="C175" s="2">
        <v>73.0</v>
      </c>
      <c r="D175" s="2">
        <v>57.0</v>
      </c>
      <c r="E175" s="2">
        <v>29.0</v>
      </c>
      <c r="F175" s="2">
        <v>66.0</v>
      </c>
      <c r="G175" s="2">
        <v>7.0</v>
      </c>
      <c r="H175" s="2">
        <v>20.0</v>
      </c>
      <c r="I175" s="2">
        <v>8.0</v>
      </c>
      <c r="J175" s="2">
        <v>12.0</v>
      </c>
      <c r="K175" s="2">
        <v>44.0</v>
      </c>
      <c r="L175" s="2">
        <v>4.0</v>
      </c>
      <c r="M175" s="2">
        <v>11.0</v>
      </c>
      <c r="N175" s="2">
        <v>12.0</v>
      </c>
      <c r="O175" s="5">
        <f>N176</f>
        <v>17</v>
      </c>
      <c r="P175" s="7">
        <f>VLOOKUP(B175, Standings!B:E, 4, FALSE)</f>
        <v>0.5</v>
      </c>
      <c r="Q175" s="5">
        <f t="shared" si="10"/>
        <v>16</v>
      </c>
      <c r="R175" s="5">
        <f t="shared" ref="R175:S175" si="194">E175-G175</f>
        <v>22</v>
      </c>
      <c r="S175" s="5">
        <f t="shared" si="194"/>
        <v>46</v>
      </c>
      <c r="T175" s="8">
        <f t="shared" si="12"/>
        <v>0.4782608696</v>
      </c>
      <c r="U175" s="8">
        <f t="shared" si="13"/>
        <v>0.35</v>
      </c>
      <c r="V175" s="8">
        <f t="shared" si="14"/>
        <v>0.6666666667</v>
      </c>
      <c r="W175" s="24">
        <f t="shared" si="15"/>
        <v>12.1</v>
      </c>
      <c r="X175" s="24">
        <f t="shared" si="16"/>
        <v>31.9</v>
      </c>
      <c r="Y175" s="5">
        <f t="shared" si="17"/>
        <v>6</v>
      </c>
      <c r="Z175" s="8">
        <f t="shared" si="18"/>
        <v>-1.004166791</v>
      </c>
      <c r="AA175" s="8">
        <f t="shared" si="19"/>
        <v>-1.028503763</v>
      </c>
      <c r="AB175" s="8">
        <f t="shared" si="20"/>
        <v>-1.700748677</v>
      </c>
      <c r="AC175" s="25">
        <f t="shared" si="6"/>
        <v>0.7630476847</v>
      </c>
      <c r="AD175" s="25">
        <f>(R176*0.108853716)/(S176*-0.049850344)</f>
        <v>-0.8958400522</v>
      </c>
      <c r="AE175" s="25">
        <f>(G176*0.086969074)/(H176*-0.034462491)</f>
        <v>-0.5047172823</v>
      </c>
      <c r="AF175" s="25">
        <f>(I176*0.050073794)/(J176*-0.030543046)</f>
        <v>-1.008892252</v>
      </c>
      <c r="AG175" s="25">
        <f t="shared" si="21"/>
        <v>0.584326454</v>
      </c>
      <c r="AH175" s="25">
        <f t="shared" si="7"/>
        <v>68.67429162</v>
      </c>
      <c r="AI175" s="25">
        <f t="shared" si="8"/>
        <v>52.58938086</v>
      </c>
      <c r="AJ175" s="25">
        <f t="shared" si="9"/>
        <v>16.08491076</v>
      </c>
      <c r="AK175" s="25">
        <f t="shared" si="22"/>
        <v>16.08491076</v>
      </c>
      <c r="AL175" s="25">
        <f>VLOOKUP(A175, Standings!$B:$E, 4, FALSE)</f>
        <v>0.8333333333</v>
      </c>
      <c r="AM175" s="25">
        <f t="shared" si="23"/>
        <v>-0.3333333333</v>
      </c>
    </row>
    <row r="176">
      <c r="A176" s="2" t="s">
        <v>441</v>
      </c>
      <c r="B176" s="2" t="str">
        <f>A175</f>
        <v>Houston</v>
      </c>
      <c r="C176" s="2">
        <v>57.0</v>
      </c>
      <c r="D176" s="2">
        <v>73.0</v>
      </c>
      <c r="E176" s="2">
        <v>19.0</v>
      </c>
      <c r="F176" s="2">
        <v>54.0</v>
      </c>
      <c r="G176" s="2">
        <v>3.0</v>
      </c>
      <c r="H176" s="2">
        <v>15.0</v>
      </c>
      <c r="I176" s="2">
        <v>16.0</v>
      </c>
      <c r="J176" s="2">
        <v>26.0</v>
      </c>
      <c r="K176" s="2">
        <v>36.0</v>
      </c>
      <c r="L176" s="2">
        <v>3.0</v>
      </c>
      <c r="M176" s="2">
        <v>9.0</v>
      </c>
      <c r="N176" s="2">
        <v>17.0</v>
      </c>
      <c r="O176" s="5">
        <f>N175</f>
        <v>12</v>
      </c>
      <c r="P176" s="7">
        <f>VLOOKUP(B176, Standings!B:E, 4, FALSE)</f>
        <v>0.8333333333</v>
      </c>
      <c r="Q176" s="5">
        <f t="shared" si="10"/>
        <v>-16</v>
      </c>
      <c r="R176" s="5">
        <f t="shared" ref="R176:S176" si="195">E176-G176</f>
        <v>16</v>
      </c>
      <c r="S176" s="5">
        <f t="shared" si="195"/>
        <v>39</v>
      </c>
      <c r="T176" s="8">
        <f t="shared" si="12"/>
        <v>0.4102564103</v>
      </c>
      <c r="U176" s="8">
        <f t="shared" si="13"/>
        <v>0.2</v>
      </c>
      <c r="V176" s="8">
        <f t="shared" si="14"/>
        <v>0.6153846154</v>
      </c>
      <c r="W176" s="24">
        <f t="shared" si="15"/>
        <v>9.9</v>
      </c>
      <c r="X176" s="24">
        <f t="shared" si="16"/>
        <v>26.1</v>
      </c>
      <c r="Y176" s="5">
        <f t="shared" si="17"/>
        <v>3</v>
      </c>
      <c r="Z176" s="8">
        <f t="shared" si="18"/>
        <v>-0.8613831684</v>
      </c>
      <c r="AA176" s="8">
        <f t="shared" si="19"/>
        <v>-0.5877164358</v>
      </c>
      <c r="AB176" s="8">
        <f t="shared" si="20"/>
        <v>-1.569921856</v>
      </c>
      <c r="AC176" s="25">
        <f t="shared" si="6"/>
        <v>0.5659438558</v>
      </c>
      <c r="AD176" s="25">
        <f>(R175*0.108853716)/(S175*-0.049850344)</f>
        <v>-1.044335278</v>
      </c>
      <c r="AE176" s="25">
        <f>(G175*0.086969074)/(H175*-0.034462491)</f>
        <v>-0.8832552441</v>
      </c>
      <c r="AF176" s="25">
        <f>(I175*0.050073794)/(J175*-0.030543046)</f>
        <v>-1.092966606</v>
      </c>
      <c r="AG176" s="25">
        <f t="shared" si="21"/>
        <v>0.7796881064</v>
      </c>
      <c r="AH176" s="25">
        <f t="shared" si="7"/>
        <v>50.93494702</v>
      </c>
      <c r="AI176" s="25">
        <f t="shared" si="8"/>
        <v>70.17192957</v>
      </c>
      <c r="AJ176" s="25">
        <f t="shared" si="9"/>
        <v>-19.23698255</v>
      </c>
      <c r="AK176" s="25">
        <f t="shared" si="22"/>
        <v>-6.412327516</v>
      </c>
      <c r="AL176" s="25">
        <f>VLOOKUP(A176, Standings!$B:$E, 4, FALSE)</f>
        <v>0.5</v>
      </c>
      <c r="AM176" s="25">
        <f t="shared" si="23"/>
        <v>0.3333333333</v>
      </c>
    </row>
    <row r="177">
      <c r="A177" s="2" t="s">
        <v>438</v>
      </c>
      <c r="B177" s="2" t="str">
        <f>A178</f>
        <v>Oral Roberts</v>
      </c>
      <c r="C177" s="2">
        <v>104.0</v>
      </c>
      <c r="D177" s="2">
        <v>86.0</v>
      </c>
      <c r="E177" s="2">
        <v>38.0</v>
      </c>
      <c r="F177" s="2">
        <v>66.0</v>
      </c>
      <c r="G177" s="2">
        <v>7.0</v>
      </c>
      <c r="H177" s="2">
        <v>17.0</v>
      </c>
      <c r="I177" s="2">
        <v>21.0</v>
      </c>
      <c r="J177" s="2">
        <v>27.0</v>
      </c>
      <c r="K177" s="2">
        <v>37.0</v>
      </c>
      <c r="L177" s="2">
        <v>3.0</v>
      </c>
      <c r="M177" s="2">
        <v>8.0</v>
      </c>
      <c r="N177" s="2">
        <v>11.0</v>
      </c>
      <c r="O177" s="5">
        <f>N178</f>
        <v>15</v>
      </c>
      <c r="P177" s="7">
        <f>VLOOKUP(B177, Standings!B:E, 4, FALSE)</f>
        <v>0.25</v>
      </c>
      <c r="Q177" s="5">
        <f t="shared" si="10"/>
        <v>18</v>
      </c>
      <c r="R177" s="5">
        <f t="shared" ref="R177:S177" si="196">E177-G177</f>
        <v>31</v>
      </c>
      <c r="S177" s="5">
        <f t="shared" si="196"/>
        <v>49</v>
      </c>
      <c r="T177" s="8">
        <f t="shared" si="12"/>
        <v>0.6326530612</v>
      </c>
      <c r="U177" s="8">
        <f t="shared" si="13"/>
        <v>0.4117647059</v>
      </c>
      <c r="V177" s="8">
        <f t="shared" si="14"/>
        <v>0.7777777778</v>
      </c>
      <c r="W177" s="24">
        <f t="shared" si="15"/>
        <v>10.175</v>
      </c>
      <c r="X177" s="24">
        <f t="shared" si="16"/>
        <v>26.825</v>
      </c>
      <c r="Y177" s="5">
        <f t="shared" si="17"/>
        <v>7</v>
      </c>
      <c r="Z177" s="8">
        <f t="shared" si="18"/>
        <v>-1.328331952</v>
      </c>
      <c r="AA177" s="8">
        <f t="shared" si="19"/>
        <v>-1.210004427</v>
      </c>
      <c r="AB177" s="8">
        <f t="shared" si="20"/>
        <v>-1.98420679</v>
      </c>
      <c r="AC177" s="25">
        <f t="shared" si="6"/>
        <v>0.9828845906</v>
      </c>
      <c r="AD177" s="25">
        <f>(R178*0.108853716)/(S178*-0.049850344)</f>
        <v>-1.091805064</v>
      </c>
      <c r="AE177" s="25">
        <f>(G178*0.086969074)/(H178*-0.034462491)</f>
        <v>-1.131262874</v>
      </c>
      <c r="AF177" s="25">
        <f>(I178*0.050073794)/(J178*-0.030543046)</f>
        <v>-1.522346345</v>
      </c>
      <c r="AG177" s="25">
        <f t="shared" si="21"/>
        <v>0.9335931716</v>
      </c>
      <c r="AH177" s="25">
        <f t="shared" si="7"/>
        <v>88.45961315</v>
      </c>
      <c r="AI177" s="25">
        <f t="shared" si="8"/>
        <v>84.02338545</v>
      </c>
      <c r="AJ177" s="25">
        <f t="shared" si="9"/>
        <v>4.436227707</v>
      </c>
      <c r="AK177" s="25">
        <f t="shared" si="22"/>
        <v>2.957485138</v>
      </c>
      <c r="AL177" s="25">
        <f>VLOOKUP(A177, Standings!$B:$E, 4, FALSE)</f>
        <v>0.4166666667</v>
      </c>
      <c r="AM177" s="25">
        <f t="shared" si="23"/>
        <v>-0.1666666667</v>
      </c>
    </row>
    <row r="178">
      <c r="A178" s="2" t="s">
        <v>49</v>
      </c>
      <c r="B178" s="2" t="str">
        <f>A177</f>
        <v>Wright St.</v>
      </c>
      <c r="C178" s="2">
        <v>86.0</v>
      </c>
      <c r="D178" s="2">
        <v>104.0</v>
      </c>
      <c r="E178" s="2">
        <v>30.0</v>
      </c>
      <c r="F178" s="2">
        <v>63.0</v>
      </c>
      <c r="G178" s="2">
        <v>13.0</v>
      </c>
      <c r="H178" s="2">
        <v>29.0</v>
      </c>
      <c r="I178" s="2">
        <v>13.0</v>
      </c>
      <c r="J178" s="2">
        <v>14.0</v>
      </c>
      <c r="K178" s="2">
        <v>27.0</v>
      </c>
      <c r="L178" s="2">
        <v>2.0</v>
      </c>
      <c r="M178" s="2">
        <v>6.0</v>
      </c>
      <c r="N178" s="2">
        <v>15.0</v>
      </c>
      <c r="O178" s="5">
        <f>N177</f>
        <v>11</v>
      </c>
      <c r="P178" s="7">
        <f>VLOOKUP(B178, Standings!B:E, 4, FALSE)</f>
        <v>0.4166666667</v>
      </c>
      <c r="Q178" s="5">
        <f t="shared" si="10"/>
        <v>-18</v>
      </c>
      <c r="R178" s="5">
        <f t="shared" ref="R178:S178" si="197">E178-G178</f>
        <v>17</v>
      </c>
      <c r="S178" s="5">
        <f t="shared" si="197"/>
        <v>34</v>
      </c>
      <c r="T178" s="8">
        <f t="shared" si="12"/>
        <v>0.5</v>
      </c>
      <c r="U178" s="8">
        <f t="shared" si="13"/>
        <v>0.4482758621</v>
      </c>
      <c r="V178" s="8">
        <f t="shared" si="14"/>
        <v>0.9285714286</v>
      </c>
      <c r="W178" s="24">
        <f t="shared" si="15"/>
        <v>7.425</v>
      </c>
      <c r="X178" s="24">
        <f t="shared" si="16"/>
        <v>19.575</v>
      </c>
      <c r="Y178" s="5">
        <f t="shared" si="17"/>
        <v>5</v>
      </c>
      <c r="Z178" s="8">
        <f t="shared" si="18"/>
        <v>-1.049810736</v>
      </c>
      <c r="AA178" s="8">
        <f t="shared" si="19"/>
        <v>-1.31729546</v>
      </c>
      <c r="AB178" s="8">
        <f t="shared" si="20"/>
        <v>-2.368899943</v>
      </c>
      <c r="AC178" s="25">
        <f t="shared" si="6"/>
        <v>0.9474124597</v>
      </c>
      <c r="AD178" s="25">
        <f>(R177*0.108853716)/(S177*-0.049850344)</f>
        <v>-1.381467631</v>
      </c>
      <c r="AE178" s="25">
        <f>(G177*0.086969074)/(H177*-0.034462491)</f>
        <v>-1.039123817</v>
      </c>
      <c r="AF178" s="25">
        <f>(I177*0.050073794)/(J177*-0.030543046)</f>
        <v>-1.275127707</v>
      </c>
      <c r="AG178" s="25">
        <f t="shared" si="21"/>
        <v>1.000049502</v>
      </c>
      <c r="AH178" s="25">
        <f t="shared" si="7"/>
        <v>85.26712138</v>
      </c>
      <c r="AI178" s="25">
        <f t="shared" si="8"/>
        <v>90.0044552</v>
      </c>
      <c r="AJ178" s="25">
        <f t="shared" si="9"/>
        <v>-4.737333826</v>
      </c>
      <c r="AK178" s="25">
        <f t="shared" si="22"/>
        <v>-5.526889464</v>
      </c>
      <c r="AL178" s="25">
        <f>VLOOKUP(A178, Standings!$B:$E, 4, FALSE)</f>
        <v>0.25</v>
      </c>
      <c r="AM178" s="25">
        <f t="shared" si="23"/>
        <v>0.1666666667</v>
      </c>
    </row>
    <row r="179">
      <c r="A179" s="2" t="s">
        <v>53</v>
      </c>
      <c r="B179" s="2" t="str">
        <f>A180</f>
        <v>North Texas</v>
      </c>
      <c r="C179" s="2">
        <v>62.0</v>
      </c>
      <c r="D179" s="2">
        <v>52.0</v>
      </c>
      <c r="E179" s="2">
        <v>23.0</v>
      </c>
      <c r="F179" s="2">
        <v>50.0</v>
      </c>
      <c r="G179" s="2">
        <v>7.0</v>
      </c>
      <c r="H179" s="2">
        <v>19.0</v>
      </c>
      <c r="I179" s="2">
        <v>9.0</v>
      </c>
      <c r="J179" s="2">
        <v>14.0</v>
      </c>
      <c r="K179" s="2">
        <v>31.0</v>
      </c>
      <c r="L179" s="2">
        <v>0.0</v>
      </c>
      <c r="M179" s="2">
        <v>9.0</v>
      </c>
      <c r="N179" s="2">
        <v>11.0</v>
      </c>
      <c r="O179" s="5">
        <f>N180</f>
        <v>14</v>
      </c>
      <c r="P179" s="7">
        <f>VLOOKUP(B179, Standings!B:E, 4, FALSE)</f>
        <v>0.3333333333</v>
      </c>
      <c r="Q179" s="5">
        <f t="shared" si="10"/>
        <v>10</v>
      </c>
      <c r="R179" s="5">
        <f t="shared" ref="R179:S179" si="198">E179-G179</f>
        <v>16</v>
      </c>
      <c r="S179" s="5">
        <f t="shared" si="198"/>
        <v>31</v>
      </c>
      <c r="T179" s="8">
        <f t="shared" si="12"/>
        <v>0.5161290323</v>
      </c>
      <c r="U179" s="8">
        <f t="shared" si="13"/>
        <v>0.3684210526</v>
      </c>
      <c r="V179" s="8">
        <f t="shared" si="14"/>
        <v>0.6428571429</v>
      </c>
      <c r="W179" s="24">
        <f t="shared" si="15"/>
        <v>8.525</v>
      </c>
      <c r="X179" s="24">
        <f t="shared" si="16"/>
        <v>22.475</v>
      </c>
      <c r="Y179" s="5">
        <f t="shared" si="17"/>
        <v>5</v>
      </c>
      <c r="Z179" s="8">
        <f t="shared" si="18"/>
        <v>-1.083675599</v>
      </c>
      <c r="AA179" s="8">
        <f t="shared" si="19"/>
        <v>-1.08263554</v>
      </c>
      <c r="AB179" s="8">
        <f t="shared" si="20"/>
        <v>-1.640007653</v>
      </c>
      <c r="AC179" s="25">
        <f t="shared" si="6"/>
        <v>0.8026386074</v>
      </c>
      <c r="AD179" s="25">
        <f>(R180*0.108853716)/(S180*-0.049850344)</f>
        <v>-1.091805064</v>
      </c>
      <c r="AE179" s="25">
        <f>(G180*0.086969074)/(H180*-0.034462491)</f>
        <v>-0.296892519</v>
      </c>
      <c r="AF179" s="25">
        <f>(I180*0.050073794)/(J180*-0.030543046)</f>
        <v>-0.9836699457</v>
      </c>
      <c r="AG179" s="25">
        <f t="shared" si="21"/>
        <v>0.601809179</v>
      </c>
      <c r="AH179" s="25">
        <f t="shared" si="7"/>
        <v>72.23747466</v>
      </c>
      <c r="AI179" s="25">
        <f t="shared" si="8"/>
        <v>54.16282611</v>
      </c>
      <c r="AJ179" s="25">
        <f t="shared" si="9"/>
        <v>18.07464856</v>
      </c>
      <c r="AK179" s="25">
        <f t="shared" si="22"/>
        <v>13.55598642</v>
      </c>
      <c r="AL179" s="25">
        <f>VLOOKUP(A179, Standings!$B:$E, 4, FALSE)</f>
        <v>0.6666666667</v>
      </c>
      <c r="AM179" s="25">
        <f t="shared" si="23"/>
        <v>-0.3333333333</v>
      </c>
    </row>
    <row r="180">
      <c r="A180" s="2" t="s">
        <v>31</v>
      </c>
      <c r="B180" s="2" t="str">
        <f>A179</f>
        <v>Eastern Washington</v>
      </c>
      <c r="C180" s="2">
        <v>52.0</v>
      </c>
      <c r="D180" s="2">
        <v>62.0</v>
      </c>
      <c r="E180" s="2">
        <v>22.0</v>
      </c>
      <c r="F180" s="2">
        <v>57.0</v>
      </c>
      <c r="G180" s="2">
        <v>2.0</v>
      </c>
      <c r="H180" s="2">
        <v>17.0</v>
      </c>
      <c r="I180" s="2">
        <v>6.0</v>
      </c>
      <c r="J180" s="2">
        <v>10.0</v>
      </c>
      <c r="K180" s="2">
        <v>36.0</v>
      </c>
      <c r="L180" s="2">
        <v>3.0</v>
      </c>
      <c r="M180" s="2">
        <v>7.0</v>
      </c>
      <c r="N180" s="2">
        <v>14.0</v>
      </c>
      <c r="O180" s="5">
        <f>N179</f>
        <v>11</v>
      </c>
      <c r="P180" s="7">
        <f>VLOOKUP(B180, Standings!B:E, 4, FALSE)</f>
        <v>0.6666666667</v>
      </c>
      <c r="Q180" s="5">
        <f t="shared" si="10"/>
        <v>-10</v>
      </c>
      <c r="R180" s="5">
        <f t="shared" ref="R180:S180" si="199">E180-G180</f>
        <v>20</v>
      </c>
      <c r="S180" s="5">
        <f t="shared" si="199"/>
        <v>40</v>
      </c>
      <c r="T180" s="8">
        <f t="shared" si="12"/>
        <v>0.5</v>
      </c>
      <c r="U180" s="8">
        <f t="shared" si="13"/>
        <v>0.1176470588</v>
      </c>
      <c r="V180" s="8">
        <f t="shared" si="14"/>
        <v>0.6</v>
      </c>
      <c r="W180" s="24">
        <f t="shared" si="15"/>
        <v>9.9</v>
      </c>
      <c r="X180" s="24">
        <f t="shared" si="16"/>
        <v>26.1</v>
      </c>
      <c r="Y180" s="5">
        <f t="shared" si="17"/>
        <v>4</v>
      </c>
      <c r="Z180" s="8">
        <f t="shared" si="18"/>
        <v>-1.049810736</v>
      </c>
      <c r="AA180" s="8">
        <f t="shared" si="19"/>
        <v>-0.3457155505</v>
      </c>
      <c r="AB180" s="8">
        <f t="shared" si="20"/>
        <v>-1.530673809</v>
      </c>
      <c r="AC180" s="25">
        <f t="shared" si="6"/>
        <v>0.5717511569</v>
      </c>
      <c r="AD180" s="25">
        <f>(R179*0.108853716)/(S179*-0.049850344)</f>
        <v>-1.127024582</v>
      </c>
      <c r="AE180" s="25">
        <f>(G179*0.086969074)/(H179*-0.034462491)</f>
        <v>-0.9297423622</v>
      </c>
      <c r="AF180" s="25">
        <f>(I179*0.050073794)/(J179*-0.030543046)</f>
        <v>-1.053932085</v>
      </c>
      <c r="AG180" s="25">
        <f t="shared" si="21"/>
        <v>0.8257316743</v>
      </c>
      <c r="AH180" s="25">
        <f t="shared" si="7"/>
        <v>51.45760412</v>
      </c>
      <c r="AI180" s="25">
        <f t="shared" si="8"/>
        <v>74.31585069</v>
      </c>
      <c r="AJ180" s="25">
        <f t="shared" si="9"/>
        <v>-22.85824657</v>
      </c>
      <c r="AK180" s="25">
        <f t="shared" si="22"/>
        <v>-15.23883104</v>
      </c>
      <c r="AL180" s="25">
        <f>VLOOKUP(A180, Standings!$B:$E, 4, FALSE)</f>
        <v>0.3333333333</v>
      </c>
      <c r="AM180" s="25">
        <f t="shared" si="23"/>
        <v>0.3333333333</v>
      </c>
    </row>
    <row r="181">
      <c r="A181" s="2" t="s">
        <v>440</v>
      </c>
      <c r="B181" s="2" t="str">
        <f>A182</f>
        <v>Colgate</v>
      </c>
      <c r="C181" s="2">
        <v>80.0</v>
      </c>
      <c r="D181" s="2">
        <v>79.0</v>
      </c>
      <c r="E181" s="2">
        <v>29.0</v>
      </c>
      <c r="F181" s="2">
        <v>61.0</v>
      </c>
      <c r="G181" s="2">
        <v>6.0</v>
      </c>
      <c r="H181" s="2">
        <v>19.0</v>
      </c>
      <c r="I181" s="2">
        <v>16.0</v>
      </c>
      <c r="J181" s="2">
        <v>18.0</v>
      </c>
      <c r="K181" s="2">
        <v>39.0</v>
      </c>
      <c r="L181" s="2">
        <v>2.0</v>
      </c>
      <c r="M181" s="2">
        <v>5.0</v>
      </c>
      <c r="N181" s="2">
        <v>16.0</v>
      </c>
      <c r="O181" s="5">
        <f>N182</f>
        <v>9</v>
      </c>
      <c r="P181" s="7">
        <f>VLOOKUP(B181, Standings!B:E, 4, FALSE)</f>
        <v>0.5</v>
      </c>
      <c r="Q181" s="5">
        <f t="shared" si="10"/>
        <v>1</v>
      </c>
      <c r="R181" s="5">
        <f t="shared" ref="R181:S181" si="200">E181-G181</f>
        <v>23</v>
      </c>
      <c r="S181" s="5">
        <f t="shared" si="200"/>
        <v>42</v>
      </c>
      <c r="T181" s="8">
        <f t="shared" si="12"/>
        <v>0.5476190476</v>
      </c>
      <c r="U181" s="8">
        <f t="shared" si="13"/>
        <v>0.3157894737</v>
      </c>
      <c r="V181" s="8">
        <f t="shared" si="14"/>
        <v>0.8888888889</v>
      </c>
      <c r="W181" s="24">
        <f t="shared" si="15"/>
        <v>10.725</v>
      </c>
      <c r="X181" s="24">
        <f t="shared" si="16"/>
        <v>28.275</v>
      </c>
      <c r="Y181" s="5">
        <f t="shared" si="17"/>
        <v>4</v>
      </c>
      <c r="Z181" s="8">
        <f t="shared" si="18"/>
        <v>-1.149792711</v>
      </c>
      <c r="AA181" s="8">
        <f t="shared" si="19"/>
        <v>-0.9279733197</v>
      </c>
      <c r="AB181" s="8">
        <f t="shared" si="20"/>
        <v>-2.267664902</v>
      </c>
      <c r="AC181" s="25">
        <f t="shared" si="6"/>
        <v>0.8684287331</v>
      </c>
      <c r="AD181" s="25">
        <f>(R182*0.108853716)/(S182*-0.049850344)</f>
        <v>-1.1140868</v>
      </c>
      <c r="AE181" s="25">
        <f>(G182*0.086969074)/(H182*-0.034462491)</f>
        <v>-1.039123817</v>
      </c>
      <c r="AF181" s="25">
        <f>(I182*0.050073794)/(J182*-0.030543046)</f>
        <v>-0.9368285197</v>
      </c>
      <c r="AG181" s="25">
        <f t="shared" si="21"/>
        <v>0.8395705445</v>
      </c>
      <c r="AH181" s="25">
        <f t="shared" si="7"/>
        <v>78.15858598</v>
      </c>
      <c r="AI181" s="25">
        <f t="shared" si="8"/>
        <v>75.561349</v>
      </c>
      <c r="AJ181" s="25">
        <f t="shared" si="9"/>
        <v>2.597236975</v>
      </c>
      <c r="AK181" s="25">
        <f t="shared" si="22"/>
        <v>2.597236975</v>
      </c>
      <c r="AL181" s="25">
        <f>VLOOKUP(A181, Standings!$B:$E, 4, FALSE)</f>
        <v>0.5</v>
      </c>
      <c r="AM181" s="25">
        <f t="shared" si="23"/>
        <v>0</v>
      </c>
    </row>
    <row r="182">
      <c r="A182" s="2" t="s">
        <v>26</v>
      </c>
      <c r="B182" s="2" t="str">
        <f>A181</f>
        <v>BYU</v>
      </c>
      <c r="C182" s="2">
        <v>79.0</v>
      </c>
      <c r="D182" s="2">
        <v>80.0</v>
      </c>
      <c r="E182" s="2">
        <v>32.0</v>
      </c>
      <c r="F182" s="2">
        <v>66.0</v>
      </c>
      <c r="G182" s="2">
        <v>7.0</v>
      </c>
      <c r="H182" s="2">
        <v>17.0</v>
      </c>
      <c r="I182" s="2">
        <v>8.0</v>
      </c>
      <c r="J182" s="2">
        <v>14.0</v>
      </c>
      <c r="K182" s="2">
        <v>32.0</v>
      </c>
      <c r="L182" s="2">
        <v>3.0</v>
      </c>
      <c r="M182" s="2">
        <v>8.0</v>
      </c>
      <c r="N182" s="2">
        <v>9.0</v>
      </c>
      <c r="O182" s="5">
        <f>N181</f>
        <v>16</v>
      </c>
      <c r="P182" s="7">
        <f>VLOOKUP(B182, Standings!B:E, 4, FALSE)</f>
        <v>0.5</v>
      </c>
      <c r="Q182" s="5">
        <f t="shared" si="10"/>
        <v>-1</v>
      </c>
      <c r="R182" s="5">
        <f t="shared" ref="R182:S182" si="201">E182-G182</f>
        <v>25</v>
      </c>
      <c r="S182" s="5">
        <f t="shared" si="201"/>
        <v>49</v>
      </c>
      <c r="T182" s="8">
        <f t="shared" si="12"/>
        <v>0.5102040816</v>
      </c>
      <c r="U182" s="8">
        <f t="shared" si="13"/>
        <v>0.4117647059</v>
      </c>
      <c r="V182" s="8">
        <f t="shared" si="14"/>
        <v>0.5714285714</v>
      </c>
      <c r="W182" s="24">
        <f t="shared" si="15"/>
        <v>8.8</v>
      </c>
      <c r="X182" s="24">
        <f t="shared" si="16"/>
        <v>23.2</v>
      </c>
      <c r="Y182" s="5">
        <f t="shared" si="17"/>
        <v>8</v>
      </c>
      <c r="Z182" s="8">
        <f t="shared" si="18"/>
        <v>-1.071235445</v>
      </c>
      <c r="AA182" s="8">
        <f t="shared" si="19"/>
        <v>-1.210004427</v>
      </c>
      <c r="AB182" s="8">
        <f t="shared" si="20"/>
        <v>-1.45778458</v>
      </c>
      <c r="AC182" s="25">
        <f t="shared" si="6"/>
        <v>0.8090676051</v>
      </c>
      <c r="AD182" s="25">
        <f>(R181*0.108853716)/(S181*-0.049850344)</f>
        <v>-1.195786498</v>
      </c>
      <c r="AE182" s="25">
        <f>(G181*0.086969074)/(H181*-0.034462491)</f>
        <v>-0.7969220247</v>
      </c>
      <c r="AF182" s="25">
        <f>(I181*0.050073794)/(J181*-0.030543046)</f>
        <v>-1.457288808</v>
      </c>
      <c r="AG182" s="25">
        <f t="shared" si="21"/>
        <v>0.8656321205</v>
      </c>
      <c r="AH182" s="25">
        <f t="shared" si="7"/>
        <v>72.81608446</v>
      </c>
      <c r="AI182" s="25">
        <f t="shared" si="8"/>
        <v>77.90689084</v>
      </c>
      <c r="AJ182" s="25">
        <f t="shared" si="9"/>
        <v>-5.090806387</v>
      </c>
      <c r="AK182" s="25">
        <f t="shared" si="22"/>
        <v>-5.090806387</v>
      </c>
      <c r="AL182" s="25">
        <f>VLOOKUP(A182, Standings!$B:$E, 4, FALSE)</f>
        <v>0.5</v>
      </c>
      <c r="AM182" s="25">
        <f t="shared" si="23"/>
        <v>0</v>
      </c>
    </row>
    <row r="183">
      <c r="A183" s="2" t="s">
        <v>21</v>
      </c>
      <c r="B183" s="2" t="str">
        <f>A184</f>
        <v>Weber St.</v>
      </c>
      <c r="C183" s="2">
        <v>106.0</v>
      </c>
      <c r="D183" s="2">
        <v>108.0</v>
      </c>
      <c r="E183" s="2">
        <v>36.0</v>
      </c>
      <c r="F183" s="2">
        <v>76.0</v>
      </c>
      <c r="G183" s="2">
        <v>9.0</v>
      </c>
      <c r="H183" s="2">
        <v>23.0</v>
      </c>
      <c r="I183" s="2">
        <v>25.0</v>
      </c>
      <c r="J183" s="2">
        <v>33.0</v>
      </c>
      <c r="K183" s="2">
        <v>39.0</v>
      </c>
      <c r="L183" s="2">
        <v>2.0</v>
      </c>
      <c r="M183" s="2">
        <v>11.0</v>
      </c>
      <c r="N183" s="2">
        <v>15.0</v>
      </c>
      <c r="O183" s="5">
        <f>N184</f>
        <v>18</v>
      </c>
      <c r="P183" s="7">
        <f>VLOOKUP(B183, Standings!B:E, 4, FALSE)</f>
        <v>0.4166666667</v>
      </c>
      <c r="Q183" s="5">
        <f t="shared" si="10"/>
        <v>-2</v>
      </c>
      <c r="R183" s="5">
        <f t="shared" ref="R183:S183" si="202">E183-G183</f>
        <v>27</v>
      </c>
      <c r="S183" s="5">
        <f t="shared" si="202"/>
        <v>53</v>
      </c>
      <c r="T183" s="8">
        <f t="shared" si="12"/>
        <v>0.5094339623</v>
      </c>
      <c r="U183" s="8">
        <f t="shared" si="13"/>
        <v>0.3913043478</v>
      </c>
      <c r="V183" s="8">
        <f t="shared" si="14"/>
        <v>0.7575757576</v>
      </c>
      <c r="W183" s="24">
        <f t="shared" si="15"/>
        <v>10.725</v>
      </c>
      <c r="X183" s="24">
        <f t="shared" si="16"/>
        <v>28.275</v>
      </c>
      <c r="Y183" s="5">
        <f t="shared" si="17"/>
        <v>7</v>
      </c>
      <c r="Z183" s="8">
        <f t="shared" si="18"/>
        <v>-1.069618486</v>
      </c>
      <c r="AA183" s="8">
        <f t="shared" si="19"/>
        <v>-1.149879983</v>
      </c>
      <c r="AB183" s="8">
        <f t="shared" si="20"/>
        <v>-1.932668951</v>
      </c>
      <c r="AC183" s="25">
        <f t="shared" si="6"/>
        <v>0.8532793792</v>
      </c>
      <c r="AD183" s="25">
        <f>(R184*0.108853716)/(S184*-0.049850344)</f>
        <v>-1.270464074</v>
      </c>
      <c r="AE183" s="25">
        <f>(G184*0.086969074)/(H184*-0.034462491)</f>
        <v>-1.187570076</v>
      </c>
      <c r="AF183" s="25">
        <f>(I184*0.050073794)/(J184*-0.030543046)</f>
        <v>-1.311559928</v>
      </c>
      <c r="AG183" s="25">
        <f t="shared" si="21"/>
        <v>1.001240533</v>
      </c>
      <c r="AH183" s="25">
        <f t="shared" si="7"/>
        <v>76.79514413</v>
      </c>
      <c r="AI183" s="25">
        <f t="shared" si="8"/>
        <v>90.11164795</v>
      </c>
      <c r="AJ183" s="25">
        <f t="shared" si="9"/>
        <v>-13.31650382</v>
      </c>
      <c r="AK183" s="25">
        <f t="shared" si="22"/>
        <v>-15.53592112</v>
      </c>
      <c r="AL183" s="25">
        <f>VLOOKUP(A183, Standings!$B:$E, 4, FALSE)</f>
        <v>0.25</v>
      </c>
      <c r="AM183" s="25">
        <f t="shared" si="23"/>
        <v>0.1666666667</v>
      </c>
    </row>
    <row r="184">
      <c r="A184" s="2" t="s">
        <v>439</v>
      </c>
      <c r="B184" s="2" t="str">
        <f>A183</f>
        <v>Abilene Christian</v>
      </c>
      <c r="C184" s="2">
        <v>108.0</v>
      </c>
      <c r="D184" s="2">
        <v>106.0</v>
      </c>
      <c r="E184" s="2">
        <v>40.0</v>
      </c>
      <c r="F184" s="2">
        <v>72.0</v>
      </c>
      <c r="G184" s="2">
        <v>8.0</v>
      </c>
      <c r="H184" s="2">
        <v>17.0</v>
      </c>
      <c r="I184" s="2">
        <v>20.0</v>
      </c>
      <c r="J184" s="2">
        <v>25.0</v>
      </c>
      <c r="K184" s="2">
        <v>39.0</v>
      </c>
      <c r="L184" s="2">
        <v>3.0</v>
      </c>
      <c r="M184" s="2">
        <v>6.0</v>
      </c>
      <c r="N184" s="2">
        <v>18.0</v>
      </c>
      <c r="O184" s="5">
        <f>N183</f>
        <v>15</v>
      </c>
      <c r="P184" s="7">
        <f>VLOOKUP(B184, Standings!B:E, 4, FALSE)</f>
        <v>0.25</v>
      </c>
      <c r="Q184" s="5">
        <f t="shared" si="10"/>
        <v>2</v>
      </c>
      <c r="R184" s="5">
        <f t="shared" ref="R184:S184" si="203">E184-G184</f>
        <v>32</v>
      </c>
      <c r="S184" s="5">
        <f t="shared" si="203"/>
        <v>55</v>
      </c>
      <c r="T184" s="8">
        <f t="shared" si="12"/>
        <v>0.5818181818</v>
      </c>
      <c r="U184" s="8">
        <f t="shared" si="13"/>
        <v>0.4705882353</v>
      </c>
      <c r="V184" s="8">
        <f t="shared" si="14"/>
        <v>0.8</v>
      </c>
      <c r="W184" s="24">
        <f t="shared" si="15"/>
        <v>10.725</v>
      </c>
      <c r="X184" s="24">
        <f t="shared" si="16"/>
        <v>28.275</v>
      </c>
      <c r="Y184" s="5">
        <f t="shared" si="17"/>
        <v>9</v>
      </c>
      <c r="Z184" s="8">
        <f t="shared" si="18"/>
        <v>-1.221597948</v>
      </c>
      <c r="AA184" s="8">
        <f t="shared" si="19"/>
        <v>-1.382862202</v>
      </c>
      <c r="AB184" s="8">
        <f t="shared" si="20"/>
        <v>-2.040898412</v>
      </c>
      <c r="AC184" s="25">
        <f t="shared" si="6"/>
        <v>0.9939236131</v>
      </c>
      <c r="AD184" s="25">
        <f>(R183*0.108853716)/(S183*-0.049850344)</f>
        <v>-1.112405159</v>
      </c>
      <c r="AE184" s="25">
        <f>(G183*0.086969074)/(H183*-0.034462491)</f>
        <v>-0.987490335</v>
      </c>
      <c r="AF184" s="25">
        <f>(I183*0.050073794)/(J183*-0.030543046)</f>
        <v>-1.242007507</v>
      </c>
      <c r="AG184" s="25">
        <f t="shared" si="21"/>
        <v>0.8608599433</v>
      </c>
      <c r="AH184" s="25">
        <f t="shared" si="7"/>
        <v>89.45312518</v>
      </c>
      <c r="AI184" s="25">
        <f t="shared" si="8"/>
        <v>77.47739489</v>
      </c>
      <c r="AJ184" s="25">
        <f t="shared" si="9"/>
        <v>11.97573028</v>
      </c>
      <c r="AK184" s="25">
        <f t="shared" si="22"/>
        <v>7.98382019</v>
      </c>
      <c r="AL184" s="25">
        <f>VLOOKUP(A184, Standings!$B:$E, 4, FALSE)</f>
        <v>0.4166666667</v>
      </c>
      <c r="AM184" s="25">
        <f t="shared" si="23"/>
        <v>-0.1666666667</v>
      </c>
    </row>
    <row r="185">
      <c r="A185" s="2" t="s">
        <v>31</v>
      </c>
      <c r="B185" s="2" t="str">
        <f>A186</f>
        <v>Vermont</v>
      </c>
      <c r="C185" s="2">
        <v>67.0</v>
      </c>
      <c r="D185" s="2">
        <v>63.0</v>
      </c>
      <c r="E185" s="2">
        <v>27.0</v>
      </c>
      <c r="F185" s="2">
        <v>54.0</v>
      </c>
      <c r="G185" s="2">
        <v>6.0</v>
      </c>
      <c r="H185" s="2">
        <v>15.0</v>
      </c>
      <c r="I185" s="2">
        <v>7.0</v>
      </c>
      <c r="J185" s="2">
        <v>13.0</v>
      </c>
      <c r="K185" s="2">
        <v>35.0</v>
      </c>
      <c r="L185" s="2">
        <v>3.0</v>
      </c>
      <c r="M185" s="2">
        <v>6.0</v>
      </c>
      <c r="N185" s="2">
        <v>14.0</v>
      </c>
      <c r="O185" s="5">
        <f>N186</f>
        <v>12</v>
      </c>
      <c r="P185" s="7">
        <f>VLOOKUP(B185, Standings!B:E, 4, FALSE)</f>
        <v>0.25</v>
      </c>
      <c r="Q185" s="5">
        <f t="shared" si="10"/>
        <v>4</v>
      </c>
      <c r="R185" s="5">
        <f t="shared" ref="R185:S185" si="204">E185-G185</f>
        <v>21</v>
      </c>
      <c r="S185" s="5">
        <f t="shared" si="204"/>
        <v>39</v>
      </c>
      <c r="T185" s="8">
        <f t="shared" si="12"/>
        <v>0.5384615385</v>
      </c>
      <c r="U185" s="8">
        <f t="shared" si="13"/>
        <v>0.4</v>
      </c>
      <c r="V185" s="8">
        <f t="shared" si="14"/>
        <v>0.5384615385</v>
      </c>
      <c r="W185" s="24">
        <f t="shared" si="15"/>
        <v>9.625</v>
      </c>
      <c r="X185" s="24">
        <f t="shared" si="16"/>
        <v>25.375</v>
      </c>
      <c r="Y185" s="5">
        <f t="shared" si="17"/>
        <v>6</v>
      </c>
      <c r="Z185" s="8">
        <f t="shared" si="18"/>
        <v>-1.130565408</v>
      </c>
      <c r="AA185" s="8">
        <f t="shared" si="19"/>
        <v>-1.175432872</v>
      </c>
      <c r="AB185" s="8">
        <f t="shared" si="20"/>
        <v>-1.373681624</v>
      </c>
      <c r="AC185" s="25">
        <f t="shared" si="6"/>
        <v>0.8131308336</v>
      </c>
      <c r="AD185" s="25">
        <f>(R186*0.108853716)/(S186*-0.049850344)</f>
        <v>-1.003280329</v>
      </c>
      <c r="AE185" s="25">
        <f>(G186*0.086969074)/(H186*-0.034462491)</f>
        <v>-0.7009962255</v>
      </c>
      <c r="AF185" s="25">
        <f>(I186*0.050073794)/(J186*-0.030543046)</f>
        <v>-1.530153249</v>
      </c>
      <c r="AG185" s="25">
        <f t="shared" si="21"/>
        <v>0.7623313511</v>
      </c>
      <c r="AH185" s="25">
        <f t="shared" si="7"/>
        <v>73.18177503</v>
      </c>
      <c r="AI185" s="25">
        <f t="shared" si="8"/>
        <v>68.6098216</v>
      </c>
      <c r="AJ185" s="25">
        <f t="shared" si="9"/>
        <v>4.571953429</v>
      </c>
      <c r="AK185" s="25">
        <f t="shared" si="22"/>
        <v>3.047968953</v>
      </c>
      <c r="AL185" s="25">
        <f>VLOOKUP(A185, Standings!$B:$E, 4, FALSE)</f>
        <v>0.3333333333</v>
      </c>
      <c r="AM185" s="25">
        <f t="shared" si="23"/>
        <v>-0.08333333333</v>
      </c>
    </row>
    <row r="186">
      <c r="A186" s="2" t="s">
        <v>42</v>
      </c>
      <c r="B186" s="2" t="str">
        <f>A185</f>
        <v>North Texas</v>
      </c>
      <c r="C186" s="2">
        <v>63.0</v>
      </c>
      <c r="D186" s="2">
        <v>67.0</v>
      </c>
      <c r="E186" s="2">
        <v>22.0</v>
      </c>
      <c r="F186" s="2">
        <v>55.0</v>
      </c>
      <c r="G186" s="2">
        <v>5.0</v>
      </c>
      <c r="H186" s="2">
        <v>18.0</v>
      </c>
      <c r="I186" s="2">
        <v>14.0</v>
      </c>
      <c r="J186" s="2">
        <v>15.0</v>
      </c>
      <c r="K186" s="2">
        <v>30.0</v>
      </c>
      <c r="L186" s="2">
        <v>0.0</v>
      </c>
      <c r="M186" s="2">
        <v>9.0</v>
      </c>
      <c r="N186" s="2">
        <v>12.0</v>
      </c>
      <c r="O186" s="5">
        <f>N185</f>
        <v>14</v>
      </c>
      <c r="P186" s="7">
        <f>VLOOKUP(B186, Standings!B:E, 4, FALSE)</f>
        <v>0.3333333333</v>
      </c>
      <c r="Q186" s="5">
        <f t="shared" si="10"/>
        <v>-4</v>
      </c>
      <c r="R186" s="5">
        <f t="shared" ref="R186:S186" si="205">E186-G186</f>
        <v>17</v>
      </c>
      <c r="S186" s="5">
        <f t="shared" si="205"/>
        <v>37</v>
      </c>
      <c r="T186" s="8">
        <f t="shared" si="12"/>
        <v>0.4594594595</v>
      </c>
      <c r="U186" s="8">
        <f t="shared" si="13"/>
        <v>0.2777777778</v>
      </c>
      <c r="V186" s="8">
        <f t="shared" si="14"/>
        <v>0.9333333333</v>
      </c>
      <c r="W186" s="24">
        <f t="shared" si="15"/>
        <v>8.25</v>
      </c>
      <c r="X186" s="24">
        <f t="shared" si="16"/>
        <v>21.75</v>
      </c>
      <c r="Y186" s="5">
        <f t="shared" si="17"/>
        <v>5</v>
      </c>
      <c r="Z186" s="8">
        <f t="shared" si="18"/>
        <v>-0.964690947</v>
      </c>
      <c r="AA186" s="8">
        <f t="shared" si="19"/>
        <v>-0.8162728275</v>
      </c>
      <c r="AB186" s="8">
        <f t="shared" si="20"/>
        <v>-2.381048148</v>
      </c>
      <c r="AC186" s="25">
        <f t="shared" si="6"/>
        <v>0.7760574432</v>
      </c>
      <c r="AD186" s="25">
        <f>(R185*0.108853716)/(S185*-0.049850344)</f>
        <v>-1.175790068</v>
      </c>
      <c r="AE186" s="25">
        <f>(G185*0.086969074)/(H185*-0.034462491)</f>
        <v>-1.009434565</v>
      </c>
      <c r="AF186" s="25">
        <f>(I185*0.050073794)/(J185*-0.030543046)</f>
        <v>-0.8827807205</v>
      </c>
      <c r="AG186" s="25">
        <f t="shared" si="21"/>
        <v>0.8473610604</v>
      </c>
      <c r="AH186" s="25">
        <f t="shared" si="7"/>
        <v>69.84516989</v>
      </c>
      <c r="AI186" s="25">
        <f t="shared" si="8"/>
        <v>76.26249544</v>
      </c>
      <c r="AJ186" s="25">
        <f t="shared" si="9"/>
        <v>-6.417325546</v>
      </c>
      <c r="AK186" s="25">
        <f t="shared" si="22"/>
        <v>-8.556434061</v>
      </c>
      <c r="AL186" s="25">
        <f>VLOOKUP(A186, Standings!$B:$E, 4, FALSE)</f>
        <v>0.25</v>
      </c>
      <c r="AM186" s="25">
        <f t="shared" si="23"/>
        <v>0.08333333333</v>
      </c>
    </row>
    <row r="187">
      <c r="A187" s="2" t="s">
        <v>49</v>
      </c>
      <c r="B187" s="2" t="str">
        <f>A188</f>
        <v>Eastern Washington</v>
      </c>
      <c r="C187" s="2">
        <v>98.0</v>
      </c>
      <c r="D187" s="2">
        <v>93.0</v>
      </c>
      <c r="E187" s="2">
        <v>32.0</v>
      </c>
      <c r="F187" s="2">
        <v>64.0</v>
      </c>
      <c r="G187" s="2">
        <v>16.0</v>
      </c>
      <c r="H187" s="2">
        <v>28.0</v>
      </c>
      <c r="I187" s="2">
        <v>18.0</v>
      </c>
      <c r="J187" s="2">
        <v>18.0</v>
      </c>
      <c r="K187" s="2">
        <v>31.0</v>
      </c>
      <c r="L187" s="2">
        <v>1.0</v>
      </c>
      <c r="M187" s="2">
        <v>7.0</v>
      </c>
      <c r="N187" s="2">
        <v>9.0</v>
      </c>
      <c r="O187" s="5">
        <f>N188</f>
        <v>11</v>
      </c>
      <c r="P187" s="7">
        <f>VLOOKUP(B187, Standings!B:E, 4, FALSE)</f>
        <v>0.6666666667</v>
      </c>
      <c r="Q187" s="5">
        <f t="shared" si="10"/>
        <v>5</v>
      </c>
      <c r="R187" s="5">
        <f t="shared" ref="R187:S187" si="206">E187-G187</f>
        <v>16</v>
      </c>
      <c r="S187" s="5">
        <f t="shared" si="206"/>
        <v>36</v>
      </c>
      <c r="T187" s="8">
        <f t="shared" si="12"/>
        <v>0.4444444444</v>
      </c>
      <c r="U187" s="8">
        <f t="shared" si="13"/>
        <v>0.5714285714</v>
      </c>
      <c r="V187" s="8">
        <f t="shared" si="14"/>
        <v>1</v>
      </c>
      <c r="W187" s="24">
        <f t="shared" si="15"/>
        <v>8.525</v>
      </c>
      <c r="X187" s="24">
        <f t="shared" si="16"/>
        <v>22.475</v>
      </c>
      <c r="Y187" s="5">
        <f t="shared" si="17"/>
        <v>4</v>
      </c>
      <c r="Z187" s="8">
        <f t="shared" si="18"/>
        <v>-0.9331650991</v>
      </c>
      <c r="AA187" s="8">
        <f t="shared" si="19"/>
        <v>-1.679189817</v>
      </c>
      <c r="AB187" s="8">
        <f t="shared" si="20"/>
        <v>-2.551123015</v>
      </c>
      <c r="AC187" s="25">
        <f t="shared" si="6"/>
        <v>1.02266419</v>
      </c>
      <c r="AD187" s="25">
        <f>(R188*0.108853716)/(S188*-0.049850344)</f>
        <v>-1.1140868</v>
      </c>
      <c r="AE187" s="25">
        <f>(G188*0.086969074)/(H188*-0.034462491)</f>
        <v>-1.206932632</v>
      </c>
      <c r="AF187" s="25">
        <f>(I188*0.050073794)/(J188*-0.030543046)</f>
        <v>-1.261115315</v>
      </c>
      <c r="AG187" s="25">
        <f t="shared" si="21"/>
        <v>0.933042044</v>
      </c>
      <c r="AH187" s="25">
        <f t="shared" si="7"/>
        <v>92.03977713</v>
      </c>
      <c r="AI187" s="25">
        <f t="shared" si="8"/>
        <v>83.97378396</v>
      </c>
      <c r="AJ187" s="25">
        <f t="shared" si="9"/>
        <v>8.065993172</v>
      </c>
      <c r="AK187" s="25">
        <f t="shared" si="22"/>
        <v>12.09898976</v>
      </c>
      <c r="AL187" s="25">
        <f>VLOOKUP(A187, Standings!$B:$E, 4, FALSE)</f>
        <v>0.25</v>
      </c>
      <c r="AM187" s="25">
        <f t="shared" si="23"/>
        <v>0.4166666667</v>
      </c>
    </row>
    <row r="188">
      <c r="A188" s="2" t="s">
        <v>53</v>
      </c>
      <c r="B188" s="2" t="str">
        <f>A187</f>
        <v>Oral Roberts</v>
      </c>
      <c r="C188" s="2">
        <v>93.0</v>
      </c>
      <c r="D188" s="2">
        <v>98.0</v>
      </c>
      <c r="E188" s="2">
        <v>36.0</v>
      </c>
      <c r="F188" s="2">
        <v>72.0</v>
      </c>
      <c r="G188" s="2">
        <v>11.0</v>
      </c>
      <c r="H188" s="2">
        <v>23.0</v>
      </c>
      <c r="I188" s="2">
        <v>10.0</v>
      </c>
      <c r="J188" s="2">
        <v>13.0</v>
      </c>
      <c r="K188" s="2">
        <v>39.0</v>
      </c>
      <c r="L188" s="2">
        <v>2.0</v>
      </c>
      <c r="M188" s="2">
        <v>2.0</v>
      </c>
      <c r="N188" s="2">
        <v>11.0</v>
      </c>
      <c r="O188" s="5">
        <f>N187</f>
        <v>9</v>
      </c>
      <c r="P188" s="7">
        <f>VLOOKUP(B188, Standings!B:E, 4, FALSE)</f>
        <v>0.25</v>
      </c>
      <c r="Q188" s="5">
        <f t="shared" si="10"/>
        <v>-5</v>
      </c>
      <c r="R188" s="5">
        <f t="shared" ref="R188:S188" si="207">E188-G188</f>
        <v>25</v>
      </c>
      <c r="S188" s="5">
        <f t="shared" si="207"/>
        <v>49</v>
      </c>
      <c r="T188" s="8">
        <f t="shared" si="12"/>
        <v>0.5102040816</v>
      </c>
      <c r="U188" s="8">
        <f t="shared" si="13"/>
        <v>0.4782608696</v>
      </c>
      <c r="V188" s="8">
        <f t="shared" si="14"/>
        <v>0.7692307692</v>
      </c>
      <c r="W188" s="24">
        <f t="shared" si="15"/>
        <v>10.725</v>
      </c>
      <c r="X188" s="24">
        <f t="shared" si="16"/>
        <v>28.275</v>
      </c>
      <c r="Y188" s="5">
        <f t="shared" si="17"/>
        <v>7</v>
      </c>
      <c r="Z188" s="8">
        <f t="shared" si="18"/>
        <v>-1.071235445</v>
      </c>
      <c r="AA188" s="8">
        <f t="shared" si="19"/>
        <v>-1.405408868</v>
      </c>
      <c r="AB188" s="8">
        <f t="shared" si="20"/>
        <v>-1.962402319</v>
      </c>
      <c r="AC188" s="25">
        <f t="shared" si="6"/>
        <v>0.9281418039</v>
      </c>
      <c r="AD188" s="25">
        <f>(R187*0.108853716)/(S187*-0.049850344)</f>
        <v>-0.9704933898</v>
      </c>
      <c r="AE188" s="25">
        <f>(G187*0.086969074)/(H187*-0.034462491)</f>
        <v>-1.442049378</v>
      </c>
      <c r="AF188" s="25">
        <f>(I187*0.050073794)/(J187*-0.030543046)</f>
        <v>-1.639449909</v>
      </c>
      <c r="AG188" s="25">
        <f t="shared" si="21"/>
        <v>0.9945757152</v>
      </c>
      <c r="AH188" s="25">
        <f t="shared" si="7"/>
        <v>83.53276235</v>
      </c>
      <c r="AI188" s="25">
        <f t="shared" si="8"/>
        <v>89.51181437</v>
      </c>
      <c r="AJ188" s="25">
        <f t="shared" si="9"/>
        <v>-5.979052021</v>
      </c>
      <c r="AK188" s="25">
        <f t="shared" si="22"/>
        <v>-8.968578031</v>
      </c>
      <c r="AL188" s="25">
        <f>VLOOKUP(A188, Standings!$B:$E, 4, FALSE)</f>
        <v>0.6666666667</v>
      </c>
      <c r="AM188" s="25">
        <f t="shared" si="23"/>
        <v>-0.4166666667</v>
      </c>
    </row>
    <row r="189">
      <c r="A189" s="2" t="s">
        <v>441</v>
      </c>
      <c r="B189" s="2" t="str">
        <f>A190</f>
        <v>Wright St.</v>
      </c>
      <c r="C189" s="2">
        <v>90.0</v>
      </c>
      <c r="D189" s="2">
        <v>70.0</v>
      </c>
      <c r="E189" s="2">
        <v>31.0</v>
      </c>
      <c r="F189" s="2">
        <v>62.0</v>
      </c>
      <c r="G189" s="2">
        <v>13.0</v>
      </c>
      <c r="H189" s="2">
        <v>22.0</v>
      </c>
      <c r="I189" s="2">
        <v>15.0</v>
      </c>
      <c r="J189" s="2">
        <v>24.0</v>
      </c>
      <c r="K189" s="2">
        <v>40.0</v>
      </c>
      <c r="L189" s="2">
        <v>2.0</v>
      </c>
      <c r="M189" s="2">
        <v>9.0</v>
      </c>
      <c r="N189" s="2">
        <v>12.0</v>
      </c>
      <c r="O189" s="5">
        <f>N190</f>
        <v>14</v>
      </c>
      <c r="P189" s="7">
        <f>VLOOKUP(B189, Standings!B:E, 4, FALSE)</f>
        <v>0.4166666667</v>
      </c>
      <c r="Q189" s="5">
        <f t="shared" si="10"/>
        <v>20</v>
      </c>
      <c r="R189" s="5">
        <f t="shared" ref="R189:S189" si="208">E189-G189</f>
        <v>18</v>
      </c>
      <c r="S189" s="5">
        <f t="shared" si="208"/>
        <v>40</v>
      </c>
      <c r="T189" s="8">
        <f t="shared" si="12"/>
        <v>0.45</v>
      </c>
      <c r="U189" s="8">
        <f t="shared" si="13"/>
        <v>0.5909090909</v>
      </c>
      <c r="V189" s="8">
        <f t="shared" si="14"/>
        <v>0.625</v>
      </c>
      <c r="W189" s="24">
        <f t="shared" si="15"/>
        <v>11</v>
      </c>
      <c r="X189" s="24">
        <f t="shared" si="16"/>
        <v>29</v>
      </c>
      <c r="Y189" s="5">
        <f t="shared" si="17"/>
        <v>5</v>
      </c>
      <c r="Z189" s="8">
        <f t="shared" si="18"/>
        <v>-0.9448296628</v>
      </c>
      <c r="AA189" s="8">
        <f t="shared" si="19"/>
        <v>-1.736434924</v>
      </c>
      <c r="AB189" s="8">
        <f t="shared" si="20"/>
        <v>-1.594451885</v>
      </c>
      <c r="AC189" s="25">
        <f t="shared" si="6"/>
        <v>0.9197768608</v>
      </c>
      <c r="AD189" s="25">
        <f>(R190*0.108853716)/(S190*-0.049850344)</f>
        <v>-1.16797751</v>
      </c>
      <c r="AE189" s="25">
        <f>(G190*0.086969074)/(H190*-0.034462491)</f>
        <v>-0.5312813498</v>
      </c>
      <c r="AF189" s="25">
        <f>(I190*0.050073794)/(J190*-0.030543046)</f>
        <v>-1.311559928</v>
      </c>
      <c r="AG189" s="25">
        <f t="shared" si="21"/>
        <v>0.7531641089</v>
      </c>
      <c r="AH189" s="25">
        <f t="shared" si="7"/>
        <v>82.77991747</v>
      </c>
      <c r="AI189" s="25">
        <f t="shared" si="8"/>
        <v>67.7847698</v>
      </c>
      <c r="AJ189" s="25">
        <f t="shared" si="9"/>
        <v>14.99514767</v>
      </c>
      <c r="AK189" s="25">
        <f t="shared" si="22"/>
        <v>12.85298371</v>
      </c>
      <c r="AL189" s="25">
        <f>VLOOKUP(A189, Standings!$B:$E, 4, FALSE)</f>
        <v>0.5</v>
      </c>
      <c r="AM189" s="25">
        <f t="shared" si="23"/>
        <v>-0.08333333333</v>
      </c>
    </row>
    <row r="190">
      <c r="A190" s="2" t="s">
        <v>438</v>
      </c>
      <c r="B190" s="2" t="str">
        <f>A189</f>
        <v>Florida St.</v>
      </c>
      <c r="C190" s="2">
        <v>70.0</v>
      </c>
      <c r="D190" s="2">
        <v>90.0</v>
      </c>
      <c r="E190" s="2">
        <v>27.0</v>
      </c>
      <c r="F190" s="2">
        <v>62.0</v>
      </c>
      <c r="G190" s="2">
        <v>4.0</v>
      </c>
      <c r="H190" s="2">
        <v>19.0</v>
      </c>
      <c r="I190" s="2">
        <v>12.0</v>
      </c>
      <c r="J190" s="2">
        <v>15.0</v>
      </c>
      <c r="K190" s="2">
        <v>34.0</v>
      </c>
      <c r="L190" s="2">
        <v>2.0</v>
      </c>
      <c r="M190" s="2">
        <v>5.0</v>
      </c>
      <c r="N190" s="2">
        <v>14.0</v>
      </c>
      <c r="O190" s="5">
        <f>N189</f>
        <v>12</v>
      </c>
      <c r="P190" s="7">
        <f>VLOOKUP(B190, Standings!B:E, 4, FALSE)</f>
        <v>0.5</v>
      </c>
      <c r="Q190" s="5">
        <f t="shared" si="10"/>
        <v>-20</v>
      </c>
      <c r="R190" s="5">
        <f t="shared" ref="R190:S190" si="209">E190-G190</f>
        <v>23</v>
      </c>
      <c r="S190" s="5">
        <f t="shared" si="209"/>
        <v>43</v>
      </c>
      <c r="T190" s="8">
        <f t="shared" si="12"/>
        <v>0.5348837209</v>
      </c>
      <c r="U190" s="8">
        <f t="shared" si="13"/>
        <v>0.2105263158</v>
      </c>
      <c r="V190" s="8">
        <f t="shared" si="14"/>
        <v>0.8</v>
      </c>
      <c r="W190" s="24">
        <f t="shared" si="15"/>
        <v>9.35</v>
      </c>
      <c r="X190" s="24">
        <f t="shared" si="16"/>
        <v>24.65</v>
      </c>
      <c r="Y190" s="5">
        <f t="shared" si="17"/>
        <v>7</v>
      </c>
      <c r="Z190" s="8">
        <f t="shared" si="18"/>
        <v>-1.123053346</v>
      </c>
      <c r="AA190" s="8">
        <f t="shared" si="19"/>
        <v>-0.6186488798</v>
      </c>
      <c r="AB190" s="8">
        <f t="shared" si="20"/>
        <v>-2.040898412</v>
      </c>
      <c r="AC190" s="25">
        <f t="shared" si="6"/>
        <v>0.7429040032</v>
      </c>
      <c r="AD190" s="25">
        <f>(R189*0.108853716)/(S189*-0.049850344)</f>
        <v>-0.9826245572</v>
      </c>
      <c r="AE190" s="25">
        <f>(G189*0.086969074)/(H189*-0.034462491)</f>
        <v>-1.491210152</v>
      </c>
      <c r="AF190" s="25">
        <f>(I189*0.050073794)/(J189*-0.030543046)</f>
        <v>-1.024656193</v>
      </c>
      <c r="AG190" s="25">
        <f t="shared" si="21"/>
        <v>0.9321819997</v>
      </c>
      <c r="AH190" s="25">
        <f t="shared" si="7"/>
        <v>66.86136029</v>
      </c>
      <c r="AI190" s="25">
        <f t="shared" si="8"/>
        <v>83.89637997</v>
      </c>
      <c r="AJ190" s="25">
        <f t="shared" si="9"/>
        <v>-17.03501968</v>
      </c>
      <c r="AK190" s="25">
        <f t="shared" si="22"/>
        <v>-17.03501968</v>
      </c>
      <c r="AL190" s="25">
        <f>VLOOKUP(A190, Standings!$B:$E, 4, FALSE)</f>
        <v>0.4166666667</v>
      </c>
      <c r="AM190" s="25">
        <f t="shared" si="23"/>
        <v>0.08333333333</v>
      </c>
    </row>
    <row r="191">
      <c r="A191" s="2" t="s">
        <v>442</v>
      </c>
      <c r="B191" s="2" t="str">
        <f>A192</f>
        <v>Houston</v>
      </c>
      <c r="C191" s="2">
        <v>68.0</v>
      </c>
      <c r="D191" s="2">
        <v>79.0</v>
      </c>
      <c r="E191" s="2">
        <v>25.0</v>
      </c>
      <c r="F191" s="2">
        <v>61.0</v>
      </c>
      <c r="G191" s="2">
        <v>10.0</v>
      </c>
      <c r="H191" s="2">
        <v>24.0</v>
      </c>
      <c r="I191" s="2">
        <v>8.0</v>
      </c>
      <c r="J191" s="2">
        <v>12.0</v>
      </c>
      <c r="K191" s="2">
        <v>34.0</v>
      </c>
      <c r="L191" s="2">
        <v>3.0</v>
      </c>
      <c r="M191" s="2">
        <v>6.0</v>
      </c>
      <c r="N191" s="2">
        <v>15.0</v>
      </c>
      <c r="O191" s="5">
        <f>N192</f>
        <v>12</v>
      </c>
      <c r="P191" s="7">
        <f>VLOOKUP(B191, Standings!B:E, 4, FALSE)</f>
        <v>0.8333333333</v>
      </c>
      <c r="Q191" s="5">
        <f t="shared" si="10"/>
        <v>-11</v>
      </c>
      <c r="R191" s="5">
        <f t="shared" ref="R191:S191" si="210">E191-G191</f>
        <v>15</v>
      </c>
      <c r="S191" s="5">
        <f t="shared" si="210"/>
        <v>37</v>
      </c>
      <c r="T191" s="8">
        <f t="shared" si="12"/>
        <v>0.4054054054</v>
      </c>
      <c r="U191" s="8">
        <f t="shared" si="13"/>
        <v>0.4166666667</v>
      </c>
      <c r="V191" s="8">
        <f t="shared" si="14"/>
        <v>0.6666666667</v>
      </c>
      <c r="W191" s="24">
        <f t="shared" si="15"/>
        <v>9.35</v>
      </c>
      <c r="X191" s="24">
        <f t="shared" si="16"/>
        <v>24.65</v>
      </c>
      <c r="Y191" s="5">
        <f t="shared" si="17"/>
        <v>6</v>
      </c>
      <c r="Z191" s="8">
        <f t="shared" si="18"/>
        <v>-0.8511978944</v>
      </c>
      <c r="AA191" s="8">
        <f t="shared" si="19"/>
        <v>-1.224409241</v>
      </c>
      <c r="AB191" s="8">
        <f t="shared" si="20"/>
        <v>-1.700748677</v>
      </c>
      <c r="AC191" s="25">
        <f t="shared" si="6"/>
        <v>0.7539313263</v>
      </c>
      <c r="AD191" s="25">
        <f>(R192*0.108853716)/(S192*-0.049850344)</f>
        <v>-1.091805064</v>
      </c>
      <c r="AE191" s="25">
        <f>(G192*0.086969074)/(H192*-0.034462491)</f>
        <v>-0.7680480383</v>
      </c>
      <c r="AF191" s="25">
        <f>(I192*0.050073794)/(J192*-0.030543046)</f>
        <v>-1.341368108</v>
      </c>
      <c r="AG191" s="25">
        <f t="shared" si="21"/>
        <v>0.7971426084</v>
      </c>
      <c r="AH191" s="25">
        <f t="shared" si="7"/>
        <v>67.85381937</v>
      </c>
      <c r="AI191" s="25">
        <f t="shared" si="8"/>
        <v>71.74283475</v>
      </c>
      <c r="AJ191" s="25">
        <f t="shared" si="9"/>
        <v>-3.889015388</v>
      </c>
      <c r="AK191" s="25">
        <f t="shared" si="22"/>
        <v>-1.296338463</v>
      </c>
      <c r="AL191" s="25">
        <f>VLOOKUP(A191, Standings!$B:$E, 4, FALSE)</f>
        <v>0.6666666667</v>
      </c>
      <c r="AM191" s="25">
        <f t="shared" si="23"/>
        <v>0.1666666667</v>
      </c>
    </row>
    <row r="192">
      <c r="A192" s="2" t="s">
        <v>24</v>
      </c>
      <c r="B192" s="2" t="str">
        <f>A191</f>
        <v>VCU</v>
      </c>
      <c r="C192" s="2">
        <v>79.0</v>
      </c>
      <c r="D192" s="2">
        <v>68.0</v>
      </c>
      <c r="E192" s="2">
        <v>27.0</v>
      </c>
      <c r="F192" s="2">
        <v>63.0</v>
      </c>
      <c r="G192" s="2">
        <v>7.0</v>
      </c>
      <c r="H192" s="2">
        <v>23.0</v>
      </c>
      <c r="I192" s="2">
        <v>18.0</v>
      </c>
      <c r="J192" s="2">
        <v>22.0</v>
      </c>
      <c r="K192" s="2">
        <v>40.0</v>
      </c>
      <c r="L192" s="2">
        <v>4.0</v>
      </c>
      <c r="M192" s="2">
        <v>9.0</v>
      </c>
      <c r="N192" s="2">
        <v>12.0</v>
      </c>
      <c r="O192" s="5">
        <f>N191</f>
        <v>15</v>
      </c>
      <c r="P192" s="7">
        <f>VLOOKUP(B192, Standings!B:E, 4, FALSE)</f>
        <v>0.6666666667</v>
      </c>
      <c r="Q192" s="5">
        <f t="shared" si="10"/>
        <v>11</v>
      </c>
      <c r="R192" s="5">
        <f t="shared" ref="R192:S192" si="211">E192-G192</f>
        <v>20</v>
      </c>
      <c r="S192" s="5">
        <f t="shared" si="211"/>
        <v>40</v>
      </c>
      <c r="T192" s="8">
        <f t="shared" si="12"/>
        <v>0.5</v>
      </c>
      <c r="U192" s="8">
        <f t="shared" si="13"/>
        <v>0.3043478261</v>
      </c>
      <c r="V192" s="8">
        <f t="shared" si="14"/>
        <v>0.8181818182</v>
      </c>
      <c r="W192" s="24">
        <f t="shared" si="15"/>
        <v>11</v>
      </c>
      <c r="X192" s="24">
        <f t="shared" si="16"/>
        <v>29</v>
      </c>
      <c r="Y192" s="5">
        <f t="shared" si="17"/>
        <v>6</v>
      </c>
      <c r="Z192" s="8">
        <f t="shared" si="18"/>
        <v>-1.049810736</v>
      </c>
      <c r="AA192" s="8">
        <f t="shared" si="19"/>
        <v>-0.894351098</v>
      </c>
      <c r="AB192" s="8">
        <f t="shared" si="20"/>
        <v>-2.087282467</v>
      </c>
      <c r="AC192" s="25">
        <f t="shared" si="6"/>
        <v>0.7947585932</v>
      </c>
      <c r="AD192" s="25">
        <f>(R191*0.108853716)/(S191*-0.049850344)</f>
        <v>-0.8852473488</v>
      </c>
      <c r="AE192" s="25">
        <f>(G191*0.086969074)/(H191*-0.034462491)</f>
        <v>-1.051494338</v>
      </c>
      <c r="AF192" s="25">
        <f>(I191*0.050073794)/(J191*-0.030543046)</f>
        <v>-1.092966606</v>
      </c>
      <c r="AG192" s="25">
        <f t="shared" si="21"/>
        <v>0.7612778516</v>
      </c>
      <c r="AH192" s="25">
        <f t="shared" si="7"/>
        <v>71.52827339</v>
      </c>
      <c r="AI192" s="25">
        <f t="shared" si="8"/>
        <v>68.51500664</v>
      </c>
      <c r="AJ192" s="25">
        <f t="shared" si="9"/>
        <v>3.013266743</v>
      </c>
      <c r="AK192" s="25">
        <f t="shared" si="22"/>
        <v>4.519900115</v>
      </c>
      <c r="AL192" s="25">
        <f>VLOOKUP(A192, Standings!$B:$E, 4, FALSE)</f>
        <v>0.8333333333</v>
      </c>
      <c r="AM192" s="25">
        <f t="shared" si="23"/>
        <v>-0.1666666667</v>
      </c>
    </row>
    <row r="193">
      <c r="A193" s="2" t="s">
        <v>41</v>
      </c>
      <c r="B193" s="2" t="str">
        <f>A194</f>
        <v>UCSB</v>
      </c>
      <c r="C193" s="2">
        <v>64.0</v>
      </c>
      <c r="D193" s="2">
        <v>74.0</v>
      </c>
      <c r="E193" s="2">
        <v>24.0</v>
      </c>
      <c r="F193" s="2">
        <v>52.0</v>
      </c>
      <c r="G193" s="2">
        <v>3.0</v>
      </c>
      <c r="H193" s="2">
        <v>13.0</v>
      </c>
      <c r="I193" s="2">
        <v>13.0</v>
      </c>
      <c r="J193" s="2">
        <v>19.0</v>
      </c>
      <c r="K193" s="2">
        <v>30.0</v>
      </c>
      <c r="L193" s="2">
        <v>2.0</v>
      </c>
      <c r="M193" s="2">
        <v>7.0</v>
      </c>
      <c r="N193" s="2">
        <v>13.0</v>
      </c>
      <c r="O193" s="5">
        <f>N194</f>
        <v>11</v>
      </c>
      <c r="P193" s="7">
        <f>VLOOKUP(B193, Standings!B:E, 4, FALSE)</f>
        <v>0.5</v>
      </c>
      <c r="Q193" s="5">
        <f t="shared" si="10"/>
        <v>-10</v>
      </c>
      <c r="R193" s="5">
        <f t="shared" ref="R193:S193" si="212">E193-G193</f>
        <v>21</v>
      </c>
      <c r="S193" s="5">
        <f t="shared" si="212"/>
        <v>39</v>
      </c>
      <c r="T193" s="8">
        <f t="shared" si="12"/>
        <v>0.5384615385</v>
      </c>
      <c r="U193" s="8">
        <f t="shared" si="13"/>
        <v>0.2307692308</v>
      </c>
      <c r="V193" s="8">
        <f t="shared" si="14"/>
        <v>0.6842105263</v>
      </c>
      <c r="W193" s="24">
        <f t="shared" si="15"/>
        <v>8.25</v>
      </c>
      <c r="X193" s="24">
        <f t="shared" si="16"/>
        <v>21.75</v>
      </c>
      <c r="Y193" s="5">
        <f t="shared" si="17"/>
        <v>4</v>
      </c>
      <c r="Z193" s="8">
        <f t="shared" si="18"/>
        <v>-1.130565408</v>
      </c>
      <c r="AA193" s="8">
        <f t="shared" si="19"/>
        <v>-0.678134349</v>
      </c>
      <c r="AB193" s="8">
        <f t="shared" si="20"/>
        <v>-1.745505221</v>
      </c>
      <c r="AC193" s="25">
        <f t="shared" si="6"/>
        <v>0.7241650809</v>
      </c>
      <c r="AD193" s="25">
        <f>(R194*0.108853716)/(S194*-0.049850344)</f>
        <v>-1.015632617</v>
      </c>
      <c r="AE193" s="25">
        <f>(G194*0.086969074)/(H194*-0.034462491)</f>
        <v>-1.261793206</v>
      </c>
      <c r="AF193" s="25">
        <f>(I194*0.050073794)/(J194*-0.030543046)</f>
        <v>-0.9687658556</v>
      </c>
      <c r="AG193" s="25">
        <f t="shared" si="21"/>
        <v>0.8679158018</v>
      </c>
      <c r="AH193" s="25">
        <f t="shared" si="7"/>
        <v>65.17485728</v>
      </c>
      <c r="AI193" s="25">
        <f t="shared" si="8"/>
        <v>78.11242216</v>
      </c>
      <c r="AJ193" s="25">
        <f t="shared" si="9"/>
        <v>-12.93756488</v>
      </c>
      <c r="AK193" s="25">
        <f t="shared" si="22"/>
        <v>-12.93756488</v>
      </c>
      <c r="AL193" s="25">
        <f>VLOOKUP(A193, Standings!$B:$E, 4, FALSE)</f>
        <v>0.4166666667</v>
      </c>
      <c r="AM193" s="25">
        <f t="shared" si="23"/>
        <v>0.08333333333</v>
      </c>
    </row>
    <row r="194">
      <c r="A194" s="2" t="s">
        <v>436</v>
      </c>
      <c r="B194" s="2" t="str">
        <f>A193</f>
        <v>Grand Canyon</v>
      </c>
      <c r="C194" s="2">
        <v>74.0</v>
      </c>
      <c r="D194" s="2">
        <v>64.0</v>
      </c>
      <c r="E194" s="2">
        <v>27.0</v>
      </c>
      <c r="F194" s="2">
        <v>57.0</v>
      </c>
      <c r="G194" s="2">
        <v>7.0</v>
      </c>
      <c r="H194" s="2">
        <v>14.0</v>
      </c>
      <c r="I194" s="2">
        <v>13.0</v>
      </c>
      <c r="J194" s="2">
        <v>22.0</v>
      </c>
      <c r="K194" s="2">
        <v>36.0</v>
      </c>
      <c r="L194" s="2">
        <v>1.0</v>
      </c>
      <c r="M194" s="2">
        <v>9.0</v>
      </c>
      <c r="N194" s="2">
        <v>11.0</v>
      </c>
      <c r="O194" s="5">
        <f>N193</f>
        <v>13</v>
      </c>
      <c r="P194" s="7">
        <f>VLOOKUP(B194, Standings!B:E, 4, FALSE)</f>
        <v>0.4166666667</v>
      </c>
      <c r="Q194" s="5">
        <f t="shared" si="10"/>
        <v>10</v>
      </c>
      <c r="R194" s="5">
        <f t="shared" ref="R194:S194" si="213">E194-G194</f>
        <v>20</v>
      </c>
      <c r="S194" s="5">
        <f t="shared" si="213"/>
        <v>43</v>
      </c>
      <c r="T194" s="8">
        <f t="shared" si="12"/>
        <v>0.4651162791</v>
      </c>
      <c r="U194" s="8">
        <f t="shared" si="13"/>
        <v>0.5</v>
      </c>
      <c r="V194" s="8">
        <f t="shared" si="14"/>
        <v>0.5909090909</v>
      </c>
      <c r="W194" s="24">
        <f t="shared" si="15"/>
        <v>9.9</v>
      </c>
      <c r="X194" s="24">
        <f t="shared" si="16"/>
        <v>26.1</v>
      </c>
      <c r="Y194" s="5">
        <f t="shared" si="17"/>
        <v>4</v>
      </c>
      <c r="Z194" s="8">
        <f t="shared" si="18"/>
        <v>-0.9765681269</v>
      </c>
      <c r="AA194" s="8">
        <f t="shared" si="19"/>
        <v>-1.46929109</v>
      </c>
      <c r="AB194" s="8">
        <f t="shared" si="20"/>
        <v>-1.507481782</v>
      </c>
      <c r="AC194" s="25">
        <f t="shared" si="6"/>
        <v>0.8479906442</v>
      </c>
      <c r="AD194" s="25">
        <f>(R193*0.108853716)/(S193*-0.049850344)</f>
        <v>-1.175790068</v>
      </c>
      <c r="AE194" s="25">
        <f>(G193*0.086969074)/(H193*-0.034462491)</f>
        <v>-0.582366095</v>
      </c>
      <c r="AF194" s="25">
        <f>(I193*0.050073794)/(J193*-0.030543046)</f>
        <v>-1.121728885</v>
      </c>
      <c r="AG194" s="25">
        <f t="shared" si="21"/>
        <v>0.7472073166</v>
      </c>
      <c r="AH194" s="25">
        <f t="shared" si="7"/>
        <v>76.31915798</v>
      </c>
      <c r="AI194" s="25">
        <f t="shared" si="8"/>
        <v>67.24865849</v>
      </c>
      <c r="AJ194" s="25">
        <f t="shared" si="9"/>
        <v>9.07049949</v>
      </c>
      <c r="AK194" s="25">
        <f t="shared" si="22"/>
        <v>7.774713849</v>
      </c>
      <c r="AL194" s="25">
        <f>VLOOKUP(A194, Standings!$B:$E, 4, FALSE)</f>
        <v>0.5</v>
      </c>
      <c r="AM194" s="25">
        <f t="shared" si="23"/>
        <v>-0.08333333333</v>
      </c>
    </row>
    <row r="195">
      <c r="A195" s="2" t="s">
        <v>40</v>
      </c>
      <c r="B195" s="2" t="str">
        <f>A196</f>
        <v>Loyola</v>
      </c>
      <c r="C195" s="2">
        <v>86.0</v>
      </c>
      <c r="D195" s="2">
        <v>76.0</v>
      </c>
      <c r="E195" s="2">
        <v>31.0</v>
      </c>
      <c r="F195" s="2">
        <v>63.0</v>
      </c>
      <c r="G195" s="2">
        <v>15.0</v>
      </c>
      <c r="H195" s="2">
        <v>34.0</v>
      </c>
      <c r="I195" s="2">
        <v>9.0</v>
      </c>
      <c r="J195" s="2">
        <v>14.0</v>
      </c>
      <c r="K195" s="2">
        <v>37.0</v>
      </c>
      <c r="L195" s="2">
        <v>3.0</v>
      </c>
      <c r="M195" s="2">
        <v>8.0</v>
      </c>
      <c r="N195" s="2">
        <v>15.0</v>
      </c>
      <c r="O195" s="5">
        <f>N196</f>
        <v>14</v>
      </c>
      <c r="P195" s="7">
        <f>VLOOKUP(B195, Standings!B:E, 4, FALSE)</f>
        <v>0.6666666667</v>
      </c>
      <c r="Q195" s="5">
        <f t="shared" si="10"/>
        <v>10</v>
      </c>
      <c r="R195" s="5">
        <f t="shared" ref="R195:S195" si="214">E195-G195</f>
        <v>16</v>
      </c>
      <c r="S195" s="5">
        <f t="shared" si="214"/>
        <v>29</v>
      </c>
      <c r="T195" s="8">
        <f t="shared" si="12"/>
        <v>0.5517241379</v>
      </c>
      <c r="U195" s="8">
        <f t="shared" si="13"/>
        <v>0.4411764706</v>
      </c>
      <c r="V195" s="8">
        <f t="shared" si="14"/>
        <v>0.6428571429</v>
      </c>
      <c r="W195" s="24">
        <f t="shared" si="15"/>
        <v>10.175</v>
      </c>
      <c r="X195" s="24">
        <f t="shared" si="16"/>
        <v>26.825</v>
      </c>
      <c r="Y195" s="5">
        <f t="shared" si="17"/>
        <v>6</v>
      </c>
      <c r="Z195" s="8">
        <f t="shared" si="18"/>
        <v>-1.158411847</v>
      </c>
      <c r="AA195" s="8">
        <f t="shared" si="19"/>
        <v>-1.296433314</v>
      </c>
      <c r="AB195" s="8">
        <f t="shared" si="20"/>
        <v>-1.640007653</v>
      </c>
      <c r="AC195" s="25">
        <f t="shared" si="6"/>
        <v>0.8923277965</v>
      </c>
      <c r="AD195" s="25">
        <f>(R196*0.108853716)/(S196*-0.049850344)</f>
        <v>-1.20098557</v>
      </c>
      <c r="AE195" s="25">
        <f>(G196*0.086969074)/(H196*-0.034462491)</f>
        <v>-1.0625627</v>
      </c>
      <c r="AF195" s="25">
        <f>(I196*0.050073794)/(J196*-0.030543046)</f>
        <v>-0.6902946987</v>
      </c>
      <c r="AG195" s="25">
        <f t="shared" si="21"/>
        <v>0.8505624363</v>
      </c>
      <c r="AH195" s="25">
        <f t="shared" si="7"/>
        <v>80.30950169</v>
      </c>
      <c r="AI195" s="25">
        <f t="shared" si="8"/>
        <v>76.55061927</v>
      </c>
      <c r="AJ195" s="25">
        <f t="shared" si="9"/>
        <v>3.758882417</v>
      </c>
      <c r="AK195" s="25">
        <f t="shared" si="22"/>
        <v>5.638323626</v>
      </c>
      <c r="AL195" s="25">
        <f>VLOOKUP(A195, Standings!$B:$E, 4, FALSE)</f>
        <v>0.5833333333</v>
      </c>
      <c r="AM195" s="25">
        <f t="shared" si="23"/>
        <v>0.08333333333</v>
      </c>
    </row>
    <row r="196">
      <c r="A196" s="2" t="s">
        <v>437</v>
      </c>
      <c r="B196" s="2" t="str">
        <f>A195</f>
        <v>Alabama</v>
      </c>
      <c r="C196" s="2">
        <v>76.0</v>
      </c>
      <c r="D196" s="2">
        <v>86.0</v>
      </c>
      <c r="E196" s="2">
        <v>30.0</v>
      </c>
      <c r="F196" s="2">
        <v>59.0</v>
      </c>
      <c r="G196" s="2">
        <v>8.0</v>
      </c>
      <c r="H196" s="2">
        <v>19.0</v>
      </c>
      <c r="I196" s="2">
        <v>8.0</v>
      </c>
      <c r="J196" s="2">
        <v>19.0</v>
      </c>
      <c r="K196" s="2">
        <v>33.0</v>
      </c>
      <c r="L196" s="2">
        <v>3.0</v>
      </c>
      <c r="M196" s="2">
        <v>7.0</v>
      </c>
      <c r="N196" s="2">
        <v>14.0</v>
      </c>
      <c r="O196" s="5">
        <f>N195</f>
        <v>15</v>
      </c>
      <c r="P196" s="7">
        <f>VLOOKUP(B196, Standings!B:E, 4, FALSE)</f>
        <v>0.5833333333</v>
      </c>
      <c r="Q196" s="5">
        <f t="shared" si="10"/>
        <v>-10</v>
      </c>
      <c r="R196" s="5">
        <f t="shared" ref="R196:S196" si="215">E196-G196</f>
        <v>22</v>
      </c>
      <c r="S196" s="5">
        <f t="shared" si="215"/>
        <v>40</v>
      </c>
      <c r="T196" s="8">
        <f t="shared" si="12"/>
        <v>0.55</v>
      </c>
      <c r="U196" s="8">
        <f t="shared" si="13"/>
        <v>0.4210526316</v>
      </c>
      <c r="V196" s="8">
        <f t="shared" si="14"/>
        <v>0.4210526316</v>
      </c>
      <c r="W196" s="24">
        <f t="shared" si="15"/>
        <v>9.075</v>
      </c>
      <c r="X196" s="24">
        <f t="shared" si="16"/>
        <v>23.925</v>
      </c>
      <c r="Y196" s="5">
        <f t="shared" si="17"/>
        <v>8</v>
      </c>
      <c r="Z196" s="8">
        <f t="shared" si="18"/>
        <v>-1.15479181</v>
      </c>
      <c r="AA196" s="8">
        <f t="shared" si="19"/>
        <v>-1.23729776</v>
      </c>
      <c r="AB196" s="8">
        <f t="shared" si="20"/>
        <v>-1.074157059</v>
      </c>
      <c r="AC196" s="25">
        <f t="shared" si="6"/>
        <v>0.8014155066</v>
      </c>
      <c r="AD196" s="25">
        <f>(R195*0.108853716)/(S195*-0.049850344)</f>
        <v>-1.204750415</v>
      </c>
      <c r="AE196" s="25">
        <f>(G195*0.086969074)/(H195*-0.034462491)</f>
        <v>-1.113346946</v>
      </c>
      <c r="AF196" s="25">
        <f>(I195*0.050073794)/(J195*-0.030543046)</f>
        <v>-1.053932085</v>
      </c>
      <c r="AG196" s="25">
        <f t="shared" si="21"/>
        <v>0.9152037586</v>
      </c>
      <c r="AH196" s="25">
        <f t="shared" si="7"/>
        <v>72.12739559</v>
      </c>
      <c r="AI196" s="25">
        <f t="shared" si="8"/>
        <v>82.36833827</v>
      </c>
      <c r="AJ196" s="25">
        <f t="shared" si="9"/>
        <v>-10.24094268</v>
      </c>
      <c r="AK196" s="25">
        <f t="shared" si="22"/>
        <v>-8.534118898</v>
      </c>
      <c r="AL196" s="25">
        <f>VLOOKUP(A196, Standings!$B:$E, 4, FALSE)</f>
        <v>0.6666666667</v>
      </c>
      <c r="AM196" s="25">
        <f t="shared" si="23"/>
        <v>-0.08333333333</v>
      </c>
    </row>
    <row r="197">
      <c r="A197" s="2" t="s">
        <v>26</v>
      </c>
      <c r="B197" s="2" t="str">
        <f>A198</f>
        <v>Dayton</v>
      </c>
      <c r="C197" s="2">
        <v>89.0</v>
      </c>
      <c r="D197" s="2">
        <v>69.0</v>
      </c>
      <c r="E197" s="2">
        <v>34.0</v>
      </c>
      <c r="F197" s="2">
        <v>64.0</v>
      </c>
      <c r="G197" s="2">
        <v>11.0</v>
      </c>
      <c r="H197" s="2">
        <v>21.0</v>
      </c>
      <c r="I197" s="2">
        <v>10.0</v>
      </c>
      <c r="J197" s="2">
        <v>18.0</v>
      </c>
      <c r="K197" s="2">
        <v>38.0</v>
      </c>
      <c r="L197" s="2">
        <v>0.0</v>
      </c>
      <c r="M197" s="2">
        <v>7.0</v>
      </c>
      <c r="N197" s="2">
        <v>10.0</v>
      </c>
      <c r="O197" s="5">
        <f>N198</f>
        <v>14</v>
      </c>
      <c r="P197" s="7">
        <f>VLOOKUP(B197, Standings!B:E, 4, FALSE)</f>
        <v>0.4166666667</v>
      </c>
      <c r="Q197" s="5">
        <f t="shared" si="10"/>
        <v>20</v>
      </c>
      <c r="R197" s="5">
        <f t="shared" ref="R197:S197" si="216">E197-G197</f>
        <v>23</v>
      </c>
      <c r="S197" s="5">
        <f t="shared" si="216"/>
        <v>43</v>
      </c>
      <c r="T197" s="8">
        <f t="shared" si="12"/>
        <v>0.5348837209</v>
      </c>
      <c r="U197" s="8">
        <f t="shared" si="13"/>
        <v>0.5238095238</v>
      </c>
      <c r="V197" s="8">
        <f t="shared" si="14"/>
        <v>0.5555555556</v>
      </c>
      <c r="W197" s="24">
        <f t="shared" si="15"/>
        <v>10.45</v>
      </c>
      <c r="X197" s="24">
        <f t="shared" si="16"/>
        <v>27.55</v>
      </c>
      <c r="Y197" s="5">
        <f t="shared" si="17"/>
        <v>7</v>
      </c>
      <c r="Z197" s="8">
        <f t="shared" si="18"/>
        <v>-1.123053346</v>
      </c>
      <c r="AA197" s="8">
        <f t="shared" si="19"/>
        <v>-1.539257332</v>
      </c>
      <c r="AB197" s="8">
        <f t="shared" si="20"/>
        <v>-1.417290564</v>
      </c>
      <c r="AC197" s="25">
        <f t="shared" si="6"/>
        <v>0.9158882598</v>
      </c>
      <c r="AD197" s="25">
        <f>(R198*0.108853716)/(S198*-0.049850344)</f>
        <v>-1.007820059</v>
      </c>
      <c r="AE197" s="25">
        <f>(G198*0.086969074)/(H198*-0.034462491)</f>
        <v>-0.934661634</v>
      </c>
      <c r="AF197" s="25">
        <f>(I198*0.050073794)/(J198*-0.030543046)</f>
        <v>-1.117806756</v>
      </c>
      <c r="AG197" s="25">
        <f t="shared" si="21"/>
        <v>0.7819669547</v>
      </c>
      <c r="AH197" s="25">
        <f t="shared" si="7"/>
        <v>82.42994338</v>
      </c>
      <c r="AI197" s="25">
        <f t="shared" si="8"/>
        <v>70.37702592</v>
      </c>
      <c r="AJ197" s="25">
        <f t="shared" si="9"/>
        <v>12.05291746</v>
      </c>
      <c r="AK197" s="25">
        <f t="shared" si="22"/>
        <v>10.33107211</v>
      </c>
      <c r="AL197" s="25">
        <f>VLOOKUP(A197, Standings!$B:$E, 4, FALSE)</f>
        <v>0.5</v>
      </c>
      <c r="AM197" s="25">
        <f t="shared" si="23"/>
        <v>-0.08333333333</v>
      </c>
    </row>
    <row r="198">
      <c r="A198" s="2" t="s">
        <v>45</v>
      </c>
      <c r="B198" s="2" t="str">
        <f>A197</f>
        <v>Colgate</v>
      </c>
      <c r="C198" s="2">
        <v>69.0</v>
      </c>
      <c r="D198" s="2">
        <v>89.0</v>
      </c>
      <c r="E198" s="2">
        <v>22.0</v>
      </c>
      <c r="F198" s="2">
        <v>53.0</v>
      </c>
      <c r="G198" s="2">
        <v>10.0</v>
      </c>
      <c r="H198" s="2">
        <v>27.0</v>
      </c>
      <c r="I198" s="2">
        <v>15.0</v>
      </c>
      <c r="J198" s="2">
        <v>22.0</v>
      </c>
      <c r="K198" s="2">
        <v>29.0</v>
      </c>
      <c r="L198" s="2">
        <v>4.0</v>
      </c>
      <c r="M198" s="2">
        <v>3.0</v>
      </c>
      <c r="N198" s="2">
        <v>14.0</v>
      </c>
      <c r="O198" s="5">
        <f>N197</f>
        <v>10</v>
      </c>
      <c r="P198" s="7">
        <f>VLOOKUP(B198, Standings!B:E, 4, FALSE)</f>
        <v>0.5</v>
      </c>
      <c r="Q198" s="5">
        <f t="shared" si="10"/>
        <v>-20</v>
      </c>
      <c r="R198" s="5">
        <f t="shared" ref="R198:S198" si="217">E198-G198</f>
        <v>12</v>
      </c>
      <c r="S198" s="5">
        <f t="shared" si="217"/>
        <v>26</v>
      </c>
      <c r="T198" s="8">
        <f t="shared" si="12"/>
        <v>0.4615384615</v>
      </c>
      <c r="U198" s="8">
        <f t="shared" si="13"/>
        <v>0.3703703704</v>
      </c>
      <c r="V198" s="8">
        <f t="shared" si="14"/>
        <v>0.6818181818</v>
      </c>
      <c r="W198" s="24">
        <f t="shared" si="15"/>
        <v>7.975</v>
      </c>
      <c r="X198" s="24">
        <f t="shared" si="16"/>
        <v>21.025</v>
      </c>
      <c r="Y198" s="5">
        <f t="shared" si="17"/>
        <v>7</v>
      </c>
      <c r="Z198" s="8">
        <f t="shared" si="18"/>
        <v>-0.9690560644</v>
      </c>
      <c r="AA198" s="8">
        <f t="shared" si="19"/>
        <v>-1.08836377</v>
      </c>
      <c r="AB198" s="8">
        <f t="shared" si="20"/>
        <v>-1.739402056</v>
      </c>
      <c r="AC198" s="25">
        <f t="shared" si="6"/>
        <v>0.7698790746</v>
      </c>
      <c r="AD198" s="25">
        <f>(R197*0.108853716)/(S197*-0.049850344)</f>
        <v>-1.16797751</v>
      </c>
      <c r="AE198" s="25">
        <f>(G197*0.086969074)/(H197*-0.034462491)</f>
        <v>-1.321878597</v>
      </c>
      <c r="AF198" s="25">
        <f>(I197*0.050073794)/(J197*-0.030543046)</f>
        <v>-0.9108055053</v>
      </c>
      <c r="AG198" s="25">
        <f t="shared" si="21"/>
        <v>0.9462669109</v>
      </c>
      <c r="AH198" s="25">
        <f t="shared" si="7"/>
        <v>69.28911671</v>
      </c>
      <c r="AI198" s="25">
        <f t="shared" si="8"/>
        <v>85.16402198</v>
      </c>
      <c r="AJ198" s="25">
        <f t="shared" si="9"/>
        <v>-15.87490527</v>
      </c>
      <c r="AK198" s="25">
        <f t="shared" si="22"/>
        <v>-15.87490527</v>
      </c>
      <c r="AL198" s="25">
        <f>VLOOKUP(A198, Standings!$B:$E, 4, FALSE)</f>
        <v>0.4166666667</v>
      </c>
      <c r="AM198" s="25">
        <f t="shared" si="23"/>
        <v>0.08333333333</v>
      </c>
    </row>
    <row r="199">
      <c r="A199" s="2" t="s">
        <v>440</v>
      </c>
      <c r="B199" s="2" t="str">
        <f>A200</f>
        <v>Michigan</v>
      </c>
      <c r="C199" s="2">
        <v>78.0</v>
      </c>
      <c r="D199" s="2">
        <v>84.0</v>
      </c>
      <c r="E199" s="2">
        <v>29.0</v>
      </c>
      <c r="F199" s="2">
        <v>64.0</v>
      </c>
      <c r="G199" s="2">
        <v>7.0</v>
      </c>
      <c r="H199" s="2">
        <v>22.0</v>
      </c>
      <c r="I199" s="2">
        <v>13.0</v>
      </c>
      <c r="J199" s="2">
        <v>21.0</v>
      </c>
      <c r="K199" s="2">
        <v>41.0</v>
      </c>
      <c r="L199" s="2">
        <v>4.0</v>
      </c>
      <c r="M199" s="2">
        <v>5.0</v>
      </c>
      <c r="N199" s="2">
        <v>14.0</v>
      </c>
      <c r="O199" s="5">
        <f>N200</f>
        <v>10</v>
      </c>
      <c r="P199" s="7">
        <f>VLOOKUP(B199, Standings!B:E, 4, FALSE)</f>
        <v>0.8333333333</v>
      </c>
      <c r="Q199" s="5">
        <f t="shared" si="10"/>
        <v>-6</v>
      </c>
      <c r="R199" s="5">
        <f t="shared" ref="R199:S199" si="218">E199-G199</f>
        <v>22</v>
      </c>
      <c r="S199" s="5">
        <f t="shared" si="218"/>
        <v>42</v>
      </c>
      <c r="T199" s="8">
        <f t="shared" si="12"/>
        <v>0.5238095238</v>
      </c>
      <c r="U199" s="8">
        <f t="shared" si="13"/>
        <v>0.3181818182</v>
      </c>
      <c r="V199" s="8">
        <f t="shared" si="14"/>
        <v>0.619047619</v>
      </c>
      <c r="W199" s="24">
        <f t="shared" si="15"/>
        <v>11.275</v>
      </c>
      <c r="X199" s="24">
        <f t="shared" si="16"/>
        <v>29.725</v>
      </c>
      <c r="Y199" s="5">
        <f t="shared" si="17"/>
        <v>5</v>
      </c>
      <c r="Z199" s="8">
        <f t="shared" si="18"/>
        <v>-1.099801724</v>
      </c>
      <c r="AA199" s="8">
        <f t="shared" si="19"/>
        <v>-0.9350034206</v>
      </c>
      <c r="AB199" s="8">
        <f t="shared" si="20"/>
        <v>-1.579266629</v>
      </c>
      <c r="AC199" s="25">
        <f t="shared" si="6"/>
        <v>0.760911285</v>
      </c>
      <c r="AD199" s="25">
        <f>(R200*0.108853716)/(S200*-0.049850344)</f>
        <v>-1.119800065</v>
      </c>
      <c r="AE199" s="25">
        <f>(G200*0.086969074)/(H200*-0.034462491)</f>
        <v>-0.9084911082</v>
      </c>
      <c r="AF199" s="25">
        <f>(I200*0.050073794)/(J200*-0.030543046)</f>
        <v>-1.266847657</v>
      </c>
      <c r="AG199" s="25">
        <f t="shared" si="21"/>
        <v>0.8450876925</v>
      </c>
      <c r="AH199" s="25">
        <f t="shared" si="7"/>
        <v>68.48201565</v>
      </c>
      <c r="AI199" s="25">
        <f t="shared" si="8"/>
        <v>76.05789233</v>
      </c>
      <c r="AJ199" s="25">
        <f t="shared" si="9"/>
        <v>-7.575876679</v>
      </c>
      <c r="AK199" s="25">
        <f t="shared" si="22"/>
        <v>-2.525292226</v>
      </c>
      <c r="AL199" s="25">
        <f>VLOOKUP(A199, Standings!$B:$E, 4, FALSE)</f>
        <v>0.5</v>
      </c>
      <c r="AM199" s="25">
        <f t="shared" si="23"/>
        <v>0.3333333333</v>
      </c>
    </row>
    <row r="200">
      <c r="A200" s="2" t="s">
        <v>34</v>
      </c>
      <c r="B200" s="2" t="str">
        <f>A199</f>
        <v>BYU</v>
      </c>
      <c r="C200" s="2">
        <v>84.0</v>
      </c>
      <c r="D200" s="2">
        <v>78.0</v>
      </c>
      <c r="E200" s="2">
        <v>29.0</v>
      </c>
      <c r="F200" s="2">
        <v>64.0</v>
      </c>
      <c r="G200" s="2">
        <v>9.0</v>
      </c>
      <c r="H200" s="2">
        <v>25.0</v>
      </c>
      <c r="I200" s="2">
        <v>17.0</v>
      </c>
      <c r="J200" s="2">
        <v>22.0</v>
      </c>
      <c r="K200" s="2">
        <v>36.0</v>
      </c>
      <c r="L200" s="2">
        <v>2.0</v>
      </c>
      <c r="M200" s="2">
        <v>3.0</v>
      </c>
      <c r="N200" s="2">
        <v>10.0</v>
      </c>
      <c r="O200" s="5">
        <f>N199</f>
        <v>14</v>
      </c>
      <c r="P200" s="7">
        <f>VLOOKUP(B200, Standings!B:E, 4, FALSE)</f>
        <v>0.5</v>
      </c>
      <c r="Q200" s="5">
        <f t="shared" si="10"/>
        <v>6</v>
      </c>
      <c r="R200" s="5">
        <f t="shared" ref="R200:S200" si="219">E200-G200</f>
        <v>20</v>
      </c>
      <c r="S200" s="5">
        <f t="shared" si="219"/>
        <v>39</v>
      </c>
      <c r="T200" s="8">
        <f t="shared" si="12"/>
        <v>0.5128205128</v>
      </c>
      <c r="U200" s="8">
        <f t="shared" si="13"/>
        <v>0.36</v>
      </c>
      <c r="V200" s="8">
        <f t="shared" si="14"/>
        <v>0.7727272727</v>
      </c>
      <c r="W200" s="24">
        <f t="shared" si="15"/>
        <v>9.9</v>
      </c>
      <c r="X200" s="24">
        <f t="shared" si="16"/>
        <v>26.1</v>
      </c>
      <c r="Y200" s="5">
        <f t="shared" si="17"/>
        <v>11</v>
      </c>
      <c r="Z200" s="8">
        <f t="shared" si="18"/>
        <v>-1.07672896</v>
      </c>
      <c r="AA200" s="8">
        <f t="shared" si="19"/>
        <v>-1.057889584</v>
      </c>
      <c r="AB200" s="8">
        <f t="shared" si="20"/>
        <v>-1.97132233</v>
      </c>
      <c r="AC200" s="25">
        <f t="shared" si="6"/>
        <v>0.8358283411</v>
      </c>
      <c r="AD200" s="25">
        <f>(R199*0.108853716)/(S199*-0.049850344)</f>
        <v>-1.143795781</v>
      </c>
      <c r="AE200" s="25">
        <f>(G199*0.086969074)/(H199*-0.034462491)</f>
        <v>-0.8029593128</v>
      </c>
      <c r="AF200" s="25">
        <f>(I199*0.050073794)/(J199*-0.030543046)</f>
        <v>-1.014897563</v>
      </c>
      <c r="AG200" s="25">
        <f t="shared" si="21"/>
        <v>0.7868544524</v>
      </c>
      <c r="AH200" s="25">
        <f t="shared" si="7"/>
        <v>75.2245507</v>
      </c>
      <c r="AI200" s="25">
        <f t="shared" si="8"/>
        <v>70.81690071</v>
      </c>
      <c r="AJ200" s="25">
        <f t="shared" si="9"/>
        <v>4.407649988</v>
      </c>
      <c r="AK200" s="25">
        <f t="shared" si="22"/>
        <v>4.407649988</v>
      </c>
      <c r="AL200" s="25">
        <f>VLOOKUP(A200, Standings!$B:$E, 4, FALSE)</f>
        <v>0.8333333333</v>
      </c>
      <c r="AM200" s="25">
        <f t="shared" si="23"/>
        <v>-0.3333333333</v>
      </c>
    </row>
    <row r="201">
      <c r="A201" s="2" t="s">
        <v>53</v>
      </c>
      <c r="B201" s="2" t="str">
        <f>A202</f>
        <v>Florida St.</v>
      </c>
      <c r="C201" s="2">
        <v>80.0</v>
      </c>
      <c r="D201" s="2">
        <v>74.0</v>
      </c>
      <c r="E201" s="2">
        <v>29.0</v>
      </c>
      <c r="F201" s="2">
        <v>63.0</v>
      </c>
      <c r="G201" s="2">
        <v>5.0</v>
      </c>
      <c r="H201" s="2">
        <v>16.0</v>
      </c>
      <c r="I201" s="2">
        <v>17.0</v>
      </c>
      <c r="J201" s="2">
        <v>21.0</v>
      </c>
      <c r="K201" s="2">
        <v>37.0</v>
      </c>
      <c r="L201" s="2">
        <v>1.0</v>
      </c>
      <c r="M201" s="2">
        <v>6.0</v>
      </c>
      <c r="N201" s="2">
        <v>12.0</v>
      </c>
      <c r="O201" s="5">
        <f>N202</f>
        <v>16</v>
      </c>
      <c r="P201" s="7">
        <f>VLOOKUP(B201, Standings!B:E, 4, FALSE)</f>
        <v>0.5</v>
      </c>
      <c r="Q201" s="5">
        <f t="shared" si="10"/>
        <v>6</v>
      </c>
      <c r="R201" s="5">
        <f t="shared" ref="R201:S201" si="220">E201-G201</f>
        <v>24</v>
      </c>
      <c r="S201" s="5">
        <f t="shared" si="220"/>
        <v>47</v>
      </c>
      <c r="T201" s="8">
        <f t="shared" si="12"/>
        <v>0.5106382979</v>
      </c>
      <c r="U201" s="8">
        <f t="shared" si="13"/>
        <v>0.3125</v>
      </c>
      <c r="V201" s="8">
        <f t="shared" si="14"/>
        <v>0.8095238095</v>
      </c>
      <c r="W201" s="24">
        <f t="shared" si="15"/>
        <v>10.175</v>
      </c>
      <c r="X201" s="24">
        <f t="shared" si="16"/>
        <v>26.825</v>
      </c>
      <c r="Y201" s="5">
        <f t="shared" si="17"/>
        <v>10</v>
      </c>
      <c r="Z201" s="8">
        <f t="shared" si="18"/>
        <v>-1.072147135</v>
      </c>
      <c r="AA201" s="8">
        <f t="shared" si="19"/>
        <v>-0.9183069309</v>
      </c>
      <c r="AB201" s="8">
        <f t="shared" si="20"/>
        <v>-2.065194822</v>
      </c>
      <c r="AC201" s="25">
        <f t="shared" si="6"/>
        <v>0.8076495191</v>
      </c>
      <c r="AD201" s="25">
        <f>(R202*0.108853716)/(S202*-0.049850344)</f>
        <v>-1.007820059</v>
      </c>
      <c r="AE201" s="25">
        <f>(G202*0.086969074)/(H202*-0.034462491)</f>
        <v>-0.8411954706</v>
      </c>
      <c r="AF201" s="25">
        <f>(I202*0.050073794)/(J202*-0.030543046)</f>
        <v>-1.393532423</v>
      </c>
      <c r="AG201" s="25">
        <f t="shared" si="21"/>
        <v>0.7884096612</v>
      </c>
      <c r="AH201" s="25">
        <f t="shared" si="7"/>
        <v>72.68845672</v>
      </c>
      <c r="AI201" s="25">
        <f t="shared" si="8"/>
        <v>70.95686951</v>
      </c>
      <c r="AJ201" s="25">
        <f t="shared" si="9"/>
        <v>1.731587214</v>
      </c>
      <c r="AK201" s="25">
        <f t="shared" si="22"/>
        <v>1.731587214</v>
      </c>
      <c r="AL201" s="25">
        <f>VLOOKUP(A201, Standings!$B:$E, 4, FALSE)</f>
        <v>0.6666666667</v>
      </c>
      <c r="AM201" s="25">
        <f t="shared" si="23"/>
        <v>-0.1666666667</v>
      </c>
    </row>
    <row r="202">
      <c r="A202" s="2" t="s">
        <v>441</v>
      </c>
      <c r="B202" s="2" t="str">
        <f>A201</f>
        <v>Eastern Washington</v>
      </c>
      <c r="C202" s="2">
        <v>74.0</v>
      </c>
      <c r="D202" s="2">
        <v>80.0</v>
      </c>
      <c r="E202" s="2">
        <v>25.0</v>
      </c>
      <c r="F202" s="2">
        <v>60.0</v>
      </c>
      <c r="G202" s="2">
        <v>7.0</v>
      </c>
      <c r="H202" s="2">
        <v>21.0</v>
      </c>
      <c r="I202" s="2">
        <v>17.0</v>
      </c>
      <c r="J202" s="2">
        <v>20.0</v>
      </c>
      <c r="K202" s="2">
        <v>36.0</v>
      </c>
      <c r="L202" s="2">
        <v>4.0</v>
      </c>
      <c r="M202" s="2">
        <v>7.0</v>
      </c>
      <c r="N202" s="2">
        <v>16.0</v>
      </c>
      <c r="O202" s="5">
        <f>N201</f>
        <v>12</v>
      </c>
      <c r="P202" s="7">
        <f>VLOOKUP(B202, Standings!B:E, 4, FALSE)</f>
        <v>0.6666666667</v>
      </c>
      <c r="Q202" s="5">
        <f t="shared" si="10"/>
        <v>-6</v>
      </c>
      <c r="R202" s="5">
        <f t="shared" ref="R202:S202" si="221">E202-G202</f>
        <v>18</v>
      </c>
      <c r="S202" s="5">
        <f t="shared" si="221"/>
        <v>39</v>
      </c>
      <c r="T202" s="8">
        <f t="shared" si="12"/>
        <v>0.4615384615</v>
      </c>
      <c r="U202" s="8">
        <f t="shared" si="13"/>
        <v>0.3333333333</v>
      </c>
      <c r="V202" s="8">
        <f t="shared" si="14"/>
        <v>0.85</v>
      </c>
      <c r="W202" s="24">
        <f t="shared" si="15"/>
        <v>9.9</v>
      </c>
      <c r="X202" s="24">
        <f t="shared" si="16"/>
        <v>26.1</v>
      </c>
      <c r="Y202" s="5">
        <f t="shared" si="17"/>
        <v>5</v>
      </c>
      <c r="Z202" s="8">
        <f t="shared" si="18"/>
        <v>-0.9690560644</v>
      </c>
      <c r="AA202" s="8">
        <f t="shared" si="19"/>
        <v>-0.979527393</v>
      </c>
      <c r="AB202" s="8">
        <f t="shared" si="20"/>
        <v>-2.168454563</v>
      </c>
      <c r="AC202" s="25">
        <f t="shared" si="6"/>
        <v>0.7954239041</v>
      </c>
      <c r="AD202" s="25">
        <f>(R201*0.108853716)/(S201*-0.049850344)</f>
        <v>-1.115034959</v>
      </c>
      <c r="AE202" s="25">
        <f>(G201*0.086969074)/(H201*-0.034462491)</f>
        <v>-0.7886207536</v>
      </c>
      <c r="AF202" s="25">
        <f>(I201*0.050073794)/(J201*-0.030543046)</f>
        <v>-1.327173736</v>
      </c>
      <c r="AG202" s="25">
        <f t="shared" si="21"/>
        <v>0.8123251276</v>
      </c>
      <c r="AH202" s="25">
        <f t="shared" si="7"/>
        <v>71.58815137</v>
      </c>
      <c r="AI202" s="25">
        <f t="shared" si="8"/>
        <v>73.10926148</v>
      </c>
      <c r="AJ202" s="25">
        <f t="shared" si="9"/>
        <v>-1.521110111</v>
      </c>
      <c r="AK202" s="25">
        <f t="shared" si="22"/>
        <v>-1.014073407</v>
      </c>
      <c r="AL202" s="25">
        <f>VLOOKUP(A202, Standings!$B:$E, 4, FALSE)</f>
        <v>0.5</v>
      </c>
      <c r="AM202" s="25">
        <f t="shared" si="23"/>
        <v>0.1666666667</v>
      </c>
    </row>
    <row r="203">
      <c r="A203" s="2" t="s">
        <v>439</v>
      </c>
      <c r="B203" s="2" t="str">
        <f>A204</f>
        <v>BYU</v>
      </c>
      <c r="C203" s="2">
        <v>87.0</v>
      </c>
      <c r="D203" s="2">
        <v>84.0</v>
      </c>
      <c r="E203" s="2">
        <v>29.0</v>
      </c>
      <c r="F203" s="2">
        <v>63.0</v>
      </c>
      <c r="G203" s="2">
        <v>8.0</v>
      </c>
      <c r="H203" s="2">
        <v>23.0</v>
      </c>
      <c r="I203" s="2">
        <v>21.0</v>
      </c>
      <c r="J203" s="2">
        <v>28.0</v>
      </c>
      <c r="K203" s="2">
        <v>35.0</v>
      </c>
      <c r="L203" s="2">
        <v>0.0</v>
      </c>
      <c r="M203" s="2">
        <v>9.0</v>
      </c>
      <c r="N203" s="2">
        <v>13.0</v>
      </c>
      <c r="O203" s="5">
        <f>N204</f>
        <v>15</v>
      </c>
      <c r="P203" s="7">
        <f>VLOOKUP(B203, Standings!B:E, 4, FALSE)</f>
        <v>0.5</v>
      </c>
      <c r="Q203" s="5">
        <f t="shared" si="10"/>
        <v>3</v>
      </c>
      <c r="R203" s="5">
        <f t="shared" ref="R203:S203" si="222">E203-G203</f>
        <v>21</v>
      </c>
      <c r="S203" s="5">
        <f t="shared" si="222"/>
        <v>40</v>
      </c>
      <c r="T203" s="8">
        <f t="shared" si="12"/>
        <v>0.525</v>
      </c>
      <c r="U203" s="8">
        <f t="shared" si="13"/>
        <v>0.347826087</v>
      </c>
      <c r="V203" s="8">
        <f t="shared" si="14"/>
        <v>0.75</v>
      </c>
      <c r="W203" s="24">
        <f t="shared" si="15"/>
        <v>9.625</v>
      </c>
      <c r="X203" s="24">
        <f t="shared" si="16"/>
        <v>25.375</v>
      </c>
      <c r="Y203" s="5">
        <f t="shared" si="17"/>
        <v>6</v>
      </c>
      <c r="Z203" s="8">
        <f t="shared" si="18"/>
        <v>-1.102301273</v>
      </c>
      <c r="AA203" s="8">
        <f t="shared" si="19"/>
        <v>-1.022115541</v>
      </c>
      <c r="AB203" s="8">
        <f t="shared" si="20"/>
        <v>-1.913342261</v>
      </c>
      <c r="AC203" s="25">
        <f t="shared" si="6"/>
        <v>0.828995143</v>
      </c>
      <c r="AD203" s="25">
        <f>(R204*0.108853716)/(S204*-0.049850344)</f>
        <v>-1.213116737</v>
      </c>
      <c r="AE203" s="25">
        <f>(G204*0.086969074)/(H204*-0.034462491)</f>
        <v>-0.8411954706</v>
      </c>
      <c r="AF203" s="25">
        <f>(I204*0.050073794)/(J204*-0.030543046)</f>
        <v>-1.332053051</v>
      </c>
      <c r="AG203" s="25">
        <f t="shared" si="21"/>
        <v>0.8711568775</v>
      </c>
      <c r="AH203" s="25">
        <f t="shared" si="7"/>
        <v>74.60956287</v>
      </c>
      <c r="AI203" s="25">
        <f t="shared" si="8"/>
        <v>78.40411898</v>
      </c>
      <c r="AJ203" s="25">
        <f t="shared" si="9"/>
        <v>-3.79455611</v>
      </c>
      <c r="AK203" s="25">
        <f t="shared" si="22"/>
        <v>-3.79455611</v>
      </c>
      <c r="AL203" s="25">
        <f>VLOOKUP(A203, Standings!$B:$E, 4, FALSE)</f>
        <v>0.4166666667</v>
      </c>
      <c r="AM203" s="25">
        <f t="shared" si="23"/>
        <v>0.08333333333</v>
      </c>
    </row>
    <row r="204">
      <c r="A204" s="2" t="s">
        <v>440</v>
      </c>
      <c r="B204" s="2" t="str">
        <f>A203</f>
        <v>Weber St.</v>
      </c>
      <c r="C204" s="2">
        <v>84.0</v>
      </c>
      <c r="D204" s="2">
        <v>87.0</v>
      </c>
      <c r="E204" s="2">
        <v>32.0</v>
      </c>
      <c r="F204" s="2">
        <v>66.0</v>
      </c>
      <c r="G204" s="2">
        <v>7.0</v>
      </c>
      <c r="H204" s="2">
        <v>21.0</v>
      </c>
      <c r="I204" s="2">
        <v>13.0</v>
      </c>
      <c r="J204" s="2">
        <v>16.0</v>
      </c>
      <c r="K204" s="2">
        <v>40.0</v>
      </c>
      <c r="L204" s="2">
        <v>6.0</v>
      </c>
      <c r="M204" s="2">
        <v>6.0</v>
      </c>
      <c r="N204" s="2">
        <v>15.0</v>
      </c>
      <c r="O204" s="5">
        <f>N203</f>
        <v>13</v>
      </c>
      <c r="P204" s="7">
        <f>VLOOKUP(B204, Standings!B:E, 4, FALSE)</f>
        <v>0.4166666667</v>
      </c>
      <c r="Q204" s="5">
        <f t="shared" si="10"/>
        <v>-3</v>
      </c>
      <c r="R204" s="5">
        <f t="shared" ref="R204:S204" si="223">E204-G204</f>
        <v>25</v>
      </c>
      <c r="S204" s="5">
        <f t="shared" si="223"/>
        <v>45</v>
      </c>
      <c r="T204" s="8">
        <f t="shared" si="12"/>
        <v>0.5555555556</v>
      </c>
      <c r="U204" s="8">
        <f t="shared" si="13"/>
        <v>0.3333333333</v>
      </c>
      <c r="V204" s="8">
        <f t="shared" si="14"/>
        <v>0.8125</v>
      </c>
      <c r="W204" s="24">
        <f t="shared" si="15"/>
        <v>11</v>
      </c>
      <c r="X204" s="24">
        <f t="shared" si="16"/>
        <v>29</v>
      </c>
      <c r="Y204" s="5">
        <f t="shared" si="17"/>
        <v>7</v>
      </c>
      <c r="Z204" s="8">
        <f t="shared" si="18"/>
        <v>-1.166456374</v>
      </c>
      <c r="AA204" s="8">
        <f t="shared" si="19"/>
        <v>-0.979527393</v>
      </c>
      <c r="AB204" s="8">
        <f t="shared" si="20"/>
        <v>-2.07278745</v>
      </c>
      <c r="AC204" s="25">
        <f t="shared" si="6"/>
        <v>0.8643202558</v>
      </c>
      <c r="AD204" s="25">
        <f>(R203*0.108853716)/(S203*-0.049850344)</f>
        <v>-1.146395317</v>
      </c>
      <c r="AE204" s="25">
        <f>(G203*0.086969074)/(H203*-0.034462491)</f>
        <v>-0.8777691867</v>
      </c>
      <c r="AF204" s="25">
        <f>(I203*0.050073794)/(J203*-0.030543046)</f>
        <v>-1.229587432</v>
      </c>
      <c r="AG204" s="25">
        <f t="shared" si="21"/>
        <v>0.8411743014</v>
      </c>
      <c r="AH204" s="25">
        <f t="shared" si="7"/>
        <v>77.78882302</v>
      </c>
      <c r="AI204" s="25">
        <f t="shared" si="8"/>
        <v>75.70568712</v>
      </c>
      <c r="AJ204" s="25">
        <f t="shared" si="9"/>
        <v>2.0831359</v>
      </c>
      <c r="AK204" s="25">
        <f t="shared" si="22"/>
        <v>1.785545057</v>
      </c>
      <c r="AL204" s="25">
        <f>VLOOKUP(A204, Standings!$B:$E, 4, FALSE)</f>
        <v>0.5</v>
      </c>
      <c r="AM204" s="25">
        <f t="shared" si="23"/>
        <v>-0.08333333333</v>
      </c>
    </row>
    <row r="205">
      <c r="A205" s="2" t="s">
        <v>437</v>
      </c>
      <c r="B205" s="2" t="str">
        <f>A206</f>
        <v>Abilene Christian</v>
      </c>
      <c r="C205" s="2">
        <v>86.0</v>
      </c>
      <c r="D205" s="2">
        <v>85.0</v>
      </c>
      <c r="E205" s="2">
        <v>32.0</v>
      </c>
      <c r="F205" s="2">
        <v>63.0</v>
      </c>
      <c r="G205" s="2">
        <v>7.0</v>
      </c>
      <c r="H205" s="2">
        <v>21.0</v>
      </c>
      <c r="I205" s="2">
        <v>15.0</v>
      </c>
      <c r="J205" s="2">
        <v>21.0</v>
      </c>
      <c r="K205" s="2">
        <v>32.0</v>
      </c>
      <c r="L205" s="2">
        <v>1.0</v>
      </c>
      <c r="M205" s="2">
        <v>11.0</v>
      </c>
      <c r="N205" s="2">
        <v>11.0</v>
      </c>
      <c r="O205" s="5">
        <f>N206</f>
        <v>14</v>
      </c>
      <c r="P205" s="7">
        <f>VLOOKUP(B205, Standings!B:E, 4, FALSE)</f>
        <v>0.25</v>
      </c>
      <c r="Q205" s="5">
        <f t="shared" si="10"/>
        <v>1</v>
      </c>
      <c r="R205" s="5">
        <f t="shared" ref="R205:S205" si="224">E205-G205</f>
        <v>25</v>
      </c>
      <c r="S205" s="5">
        <f t="shared" si="224"/>
        <v>42</v>
      </c>
      <c r="T205" s="8">
        <f t="shared" si="12"/>
        <v>0.5952380952</v>
      </c>
      <c r="U205" s="8">
        <f t="shared" si="13"/>
        <v>0.3333333333</v>
      </c>
      <c r="V205" s="8">
        <f t="shared" si="14"/>
        <v>0.7142857143</v>
      </c>
      <c r="W205" s="24">
        <f t="shared" si="15"/>
        <v>8.8</v>
      </c>
      <c r="X205" s="24">
        <f t="shared" si="16"/>
        <v>23.2</v>
      </c>
      <c r="Y205" s="5">
        <f t="shared" si="17"/>
        <v>3</v>
      </c>
      <c r="Z205" s="8">
        <f t="shared" si="18"/>
        <v>-1.249774686</v>
      </c>
      <c r="AA205" s="8">
        <f t="shared" si="19"/>
        <v>-0.979527393</v>
      </c>
      <c r="AB205" s="8">
        <f t="shared" si="20"/>
        <v>-1.822230725</v>
      </c>
      <c r="AC205" s="25">
        <f t="shared" si="6"/>
        <v>0.8661230929</v>
      </c>
      <c r="AD205" s="25">
        <f>(R206*0.108853716)/(S206*-0.049850344)</f>
        <v>-1.164592068</v>
      </c>
      <c r="AE205" s="25">
        <f>(G206*0.086969074)/(H206*-0.034462491)</f>
        <v>-1.419517357</v>
      </c>
      <c r="AF205" s="25">
        <f>(I206*0.050073794)/(J206*-0.030543046)</f>
        <v>-0.8197249547</v>
      </c>
      <c r="AG205" s="25">
        <f t="shared" si="21"/>
        <v>0.9623137824</v>
      </c>
      <c r="AH205" s="25">
        <f t="shared" si="7"/>
        <v>77.95107836</v>
      </c>
      <c r="AI205" s="25">
        <f t="shared" si="8"/>
        <v>86.60824041</v>
      </c>
      <c r="AJ205" s="25">
        <f t="shared" si="9"/>
        <v>-8.657162053</v>
      </c>
      <c r="AK205" s="25">
        <f t="shared" si="22"/>
        <v>-12.98574308</v>
      </c>
      <c r="AL205" s="25">
        <f>VLOOKUP(A205, Standings!$B:$E, 4, FALSE)</f>
        <v>0.6666666667</v>
      </c>
      <c r="AM205" s="25">
        <f t="shared" si="23"/>
        <v>-0.4166666667</v>
      </c>
    </row>
    <row r="206">
      <c r="A206" s="2" t="s">
        <v>21</v>
      </c>
      <c r="B206" s="2" t="str">
        <f>A205</f>
        <v>Loyola</v>
      </c>
      <c r="C206" s="2">
        <v>85.0</v>
      </c>
      <c r="D206" s="2">
        <v>86.0</v>
      </c>
      <c r="E206" s="2">
        <v>33.0</v>
      </c>
      <c r="F206" s="2">
        <v>61.0</v>
      </c>
      <c r="G206" s="2">
        <v>9.0</v>
      </c>
      <c r="H206" s="2">
        <v>16.0</v>
      </c>
      <c r="I206" s="2">
        <v>10.0</v>
      </c>
      <c r="J206" s="2">
        <v>20.0</v>
      </c>
      <c r="K206" s="2">
        <v>34.0</v>
      </c>
      <c r="L206" s="2">
        <v>3.0</v>
      </c>
      <c r="M206" s="2">
        <v>6.0</v>
      </c>
      <c r="N206" s="2">
        <v>14.0</v>
      </c>
      <c r="O206" s="5">
        <f>N205</f>
        <v>11</v>
      </c>
      <c r="P206" s="7">
        <f>VLOOKUP(B206, Standings!B:E, 4, FALSE)</f>
        <v>0.6666666667</v>
      </c>
      <c r="Q206" s="5">
        <f t="shared" si="10"/>
        <v>-1</v>
      </c>
      <c r="R206" s="5">
        <f t="shared" ref="R206:S206" si="225">E206-G206</f>
        <v>24</v>
      </c>
      <c r="S206" s="5">
        <f t="shared" si="225"/>
        <v>45</v>
      </c>
      <c r="T206" s="8">
        <f t="shared" si="12"/>
        <v>0.5333333333</v>
      </c>
      <c r="U206" s="8">
        <f t="shared" si="13"/>
        <v>0.5625</v>
      </c>
      <c r="V206" s="8">
        <f t="shared" si="14"/>
        <v>0.5</v>
      </c>
      <c r="W206" s="24">
        <f t="shared" si="15"/>
        <v>9.35</v>
      </c>
      <c r="X206" s="24">
        <f t="shared" si="16"/>
        <v>24.65</v>
      </c>
      <c r="Y206" s="5">
        <f t="shared" si="17"/>
        <v>5</v>
      </c>
      <c r="Z206" s="8">
        <f t="shared" si="18"/>
        <v>-1.119798119</v>
      </c>
      <c r="AA206" s="8">
        <f t="shared" si="19"/>
        <v>-1.652952476</v>
      </c>
      <c r="AB206" s="8">
        <f t="shared" si="20"/>
        <v>-1.275561508</v>
      </c>
      <c r="AC206" s="25">
        <f t="shared" si="6"/>
        <v>0.9274941199</v>
      </c>
      <c r="AD206" s="25">
        <f>(R205*0.108853716)/(S205*-0.049850344)</f>
        <v>-1.299767933</v>
      </c>
      <c r="AE206" s="25">
        <f>(G205*0.086969074)/(H205*-0.034462491)</f>
        <v>-0.8411954706</v>
      </c>
      <c r="AF206" s="25">
        <f>(I205*0.050073794)/(J205*-0.030543046)</f>
        <v>-1.17103565</v>
      </c>
      <c r="AG206" s="25">
        <f t="shared" si="21"/>
        <v>0.8895270788</v>
      </c>
      <c r="AH206" s="25">
        <f t="shared" si="7"/>
        <v>83.47447079</v>
      </c>
      <c r="AI206" s="25">
        <f t="shared" si="8"/>
        <v>80.05743709</v>
      </c>
      <c r="AJ206" s="25">
        <f t="shared" si="9"/>
        <v>3.417033694</v>
      </c>
      <c r="AK206" s="25">
        <f t="shared" si="22"/>
        <v>5.125550542</v>
      </c>
      <c r="AL206" s="25">
        <f>VLOOKUP(A206, Standings!$B:$E, 4, FALSE)</f>
        <v>0.25</v>
      </c>
      <c r="AM206" s="25">
        <f t="shared" si="23"/>
        <v>0.4166666667</v>
      </c>
    </row>
    <row r="207">
      <c r="A207" s="2" t="s">
        <v>436</v>
      </c>
      <c r="B207" s="2" t="str">
        <f>A208</f>
        <v>Alabama</v>
      </c>
      <c r="C207" s="2">
        <v>87.0</v>
      </c>
      <c r="D207" s="2">
        <v>80.0</v>
      </c>
      <c r="E207" s="2">
        <v>29.0</v>
      </c>
      <c r="F207" s="2">
        <v>61.0</v>
      </c>
      <c r="G207" s="2">
        <v>6.0</v>
      </c>
      <c r="H207" s="2">
        <v>16.0</v>
      </c>
      <c r="I207" s="2">
        <v>23.0</v>
      </c>
      <c r="J207" s="2">
        <v>28.0</v>
      </c>
      <c r="K207" s="2">
        <v>35.0</v>
      </c>
      <c r="L207" s="2">
        <v>0.0</v>
      </c>
      <c r="M207" s="2">
        <v>2.0</v>
      </c>
      <c r="N207" s="2">
        <v>11.0</v>
      </c>
      <c r="O207" s="5">
        <f>N208</f>
        <v>15</v>
      </c>
      <c r="P207" s="7">
        <f>VLOOKUP(B207, Standings!B:E, 4, FALSE)</f>
        <v>0.5833333333</v>
      </c>
      <c r="Q207" s="5">
        <f t="shared" si="10"/>
        <v>7</v>
      </c>
      <c r="R207" s="5">
        <f t="shared" ref="R207:S207" si="226">E207-G207</f>
        <v>23</v>
      </c>
      <c r="S207" s="5">
        <f t="shared" si="226"/>
        <v>45</v>
      </c>
      <c r="T207" s="8">
        <f t="shared" si="12"/>
        <v>0.5111111111</v>
      </c>
      <c r="U207" s="8">
        <f t="shared" si="13"/>
        <v>0.375</v>
      </c>
      <c r="V207" s="8">
        <f t="shared" si="14"/>
        <v>0.8214285714</v>
      </c>
      <c r="W207" s="24">
        <f t="shared" si="15"/>
        <v>9.625</v>
      </c>
      <c r="X207" s="24">
        <f t="shared" si="16"/>
        <v>25.375</v>
      </c>
      <c r="Y207" s="5">
        <f t="shared" si="17"/>
        <v>13</v>
      </c>
      <c r="Z207" s="8">
        <f t="shared" si="18"/>
        <v>-1.073139864</v>
      </c>
      <c r="AA207" s="8">
        <f t="shared" si="19"/>
        <v>-1.101968317</v>
      </c>
      <c r="AB207" s="8">
        <f t="shared" si="20"/>
        <v>-2.095565334</v>
      </c>
      <c r="AC207" s="25">
        <f t="shared" si="6"/>
        <v>0.8625228991</v>
      </c>
      <c r="AD207" s="25">
        <f>(R208*0.108853716)/(S208*-0.049850344)</f>
        <v>-1.175790068</v>
      </c>
      <c r="AE207" s="25">
        <f>(G208*0.086969074)/(H208*-0.034462491)</f>
        <v>-0.9463449044</v>
      </c>
      <c r="AF207" s="25">
        <f>(I208*0.050073794)/(J208*-0.030543046)</f>
        <v>-1.127121813</v>
      </c>
      <c r="AG207" s="25">
        <f t="shared" si="21"/>
        <v>0.8597539948</v>
      </c>
      <c r="AH207" s="25">
        <f t="shared" si="7"/>
        <v>77.62706091</v>
      </c>
      <c r="AI207" s="25">
        <f t="shared" si="8"/>
        <v>77.37785954</v>
      </c>
      <c r="AJ207" s="25">
        <f t="shared" si="9"/>
        <v>0.2492013793</v>
      </c>
      <c r="AK207" s="25">
        <f t="shared" si="22"/>
        <v>0.2990416552</v>
      </c>
      <c r="AL207" s="25">
        <f>VLOOKUP(A207, Standings!$B:$E, 4, FALSE)</f>
        <v>0.5</v>
      </c>
      <c r="AM207" s="25">
        <f t="shared" si="23"/>
        <v>0.08333333333</v>
      </c>
    </row>
    <row r="208">
      <c r="A208" s="2" t="s">
        <v>40</v>
      </c>
      <c r="B208" s="2" t="str">
        <f>A207</f>
        <v>UCSB</v>
      </c>
      <c r="C208" s="2">
        <v>80.0</v>
      </c>
      <c r="D208" s="2">
        <v>87.0</v>
      </c>
      <c r="E208" s="2">
        <v>30.0</v>
      </c>
      <c r="F208" s="2">
        <v>63.0</v>
      </c>
      <c r="G208" s="2">
        <v>9.0</v>
      </c>
      <c r="H208" s="2">
        <v>24.0</v>
      </c>
      <c r="I208" s="2">
        <v>11.0</v>
      </c>
      <c r="J208" s="2">
        <v>16.0</v>
      </c>
      <c r="K208" s="2">
        <v>36.0</v>
      </c>
      <c r="L208" s="2">
        <v>1.0</v>
      </c>
      <c r="M208" s="2">
        <v>10.0</v>
      </c>
      <c r="N208" s="2">
        <v>15.0</v>
      </c>
      <c r="O208" s="5">
        <f>N207</f>
        <v>11</v>
      </c>
      <c r="P208" s="7">
        <f>VLOOKUP(B208, Standings!B:E, 4, FALSE)</f>
        <v>0.5</v>
      </c>
      <c r="Q208" s="5">
        <f t="shared" si="10"/>
        <v>-7</v>
      </c>
      <c r="R208" s="5">
        <f t="shared" ref="R208:S208" si="227">E208-G208</f>
        <v>21</v>
      </c>
      <c r="S208" s="5">
        <f t="shared" si="227"/>
        <v>39</v>
      </c>
      <c r="T208" s="8">
        <f t="shared" si="12"/>
        <v>0.5384615385</v>
      </c>
      <c r="U208" s="8">
        <f t="shared" si="13"/>
        <v>0.375</v>
      </c>
      <c r="V208" s="8">
        <f t="shared" si="14"/>
        <v>0.6875</v>
      </c>
      <c r="W208" s="24">
        <f t="shared" si="15"/>
        <v>9.9</v>
      </c>
      <c r="X208" s="24">
        <f t="shared" si="16"/>
        <v>26.1</v>
      </c>
      <c r="Y208" s="5">
        <f t="shared" si="17"/>
        <v>1</v>
      </c>
      <c r="Z208" s="8">
        <f t="shared" si="18"/>
        <v>-1.130565408</v>
      </c>
      <c r="AA208" s="8">
        <f t="shared" si="19"/>
        <v>-1.101968317</v>
      </c>
      <c r="AB208" s="8">
        <f t="shared" si="20"/>
        <v>-1.753897073</v>
      </c>
      <c r="AC208" s="25">
        <f t="shared" si="6"/>
        <v>0.8420267457</v>
      </c>
      <c r="AD208" s="25">
        <f>(R207*0.108853716)/(S207*-0.049850344)</f>
        <v>-1.116067398</v>
      </c>
      <c r="AE208" s="25">
        <f>(G207*0.086969074)/(H207*-0.034462491)</f>
        <v>-0.9463449044</v>
      </c>
      <c r="AF208" s="25">
        <f>(I207*0.050073794)/(J207*-0.030543046)</f>
        <v>-1.346690997</v>
      </c>
      <c r="AG208" s="25">
        <f t="shared" si="21"/>
        <v>0.8649472141</v>
      </c>
      <c r="AH208" s="25">
        <f t="shared" si="7"/>
        <v>75.78240711</v>
      </c>
      <c r="AI208" s="25">
        <f t="shared" si="8"/>
        <v>77.84524927</v>
      </c>
      <c r="AJ208" s="25">
        <f t="shared" si="9"/>
        <v>-2.062842161</v>
      </c>
      <c r="AK208" s="25">
        <f t="shared" si="22"/>
        <v>-2.062842161</v>
      </c>
      <c r="AL208" s="25">
        <f>VLOOKUP(A208, Standings!$B:$E, 4, FALSE)</f>
        <v>0.5833333333</v>
      </c>
      <c r="AM208" s="25">
        <f t="shared" si="23"/>
        <v>-0.08333333333</v>
      </c>
    </row>
    <row r="209">
      <c r="A209" s="2" t="s">
        <v>24</v>
      </c>
      <c r="B209" s="2" t="str">
        <f>A210</f>
        <v>Grand Canyon</v>
      </c>
      <c r="C209" s="2">
        <v>96.0</v>
      </c>
      <c r="D209" s="2">
        <v>90.0</v>
      </c>
      <c r="E209" s="2">
        <v>31.0</v>
      </c>
      <c r="F209" s="2">
        <v>66.0</v>
      </c>
      <c r="G209" s="2">
        <v>14.0</v>
      </c>
      <c r="H209" s="2">
        <v>31.0</v>
      </c>
      <c r="I209" s="2">
        <v>20.0</v>
      </c>
      <c r="J209" s="2">
        <v>29.0</v>
      </c>
      <c r="K209" s="2">
        <v>40.0</v>
      </c>
      <c r="L209" s="2">
        <v>5.0</v>
      </c>
      <c r="M209" s="2">
        <v>10.0</v>
      </c>
      <c r="N209" s="2">
        <v>11.0</v>
      </c>
      <c r="O209" s="5">
        <f>N210</f>
        <v>12</v>
      </c>
      <c r="P209" s="7">
        <f>VLOOKUP(B209, Standings!B:E, 4, FALSE)</f>
        <v>0.4166666667</v>
      </c>
      <c r="Q209" s="5">
        <f t="shared" si="10"/>
        <v>6</v>
      </c>
      <c r="R209" s="5">
        <f t="shared" ref="R209:S209" si="228">E209-G209</f>
        <v>17</v>
      </c>
      <c r="S209" s="5">
        <f t="shared" si="228"/>
        <v>35</v>
      </c>
      <c r="T209" s="8">
        <f t="shared" si="12"/>
        <v>0.4857142857</v>
      </c>
      <c r="U209" s="8">
        <f t="shared" si="13"/>
        <v>0.4516129032</v>
      </c>
      <c r="V209" s="8">
        <f t="shared" si="14"/>
        <v>0.6896551724</v>
      </c>
      <c r="W209" s="24">
        <f t="shared" si="15"/>
        <v>11</v>
      </c>
      <c r="X209" s="24">
        <f t="shared" si="16"/>
        <v>29</v>
      </c>
      <c r="Y209" s="5">
        <f t="shared" si="17"/>
        <v>2</v>
      </c>
      <c r="Z209" s="8">
        <f t="shared" si="18"/>
        <v>-1.019816144</v>
      </c>
      <c r="AA209" s="8">
        <f t="shared" si="19"/>
        <v>-1.327101629</v>
      </c>
      <c r="AB209" s="8">
        <f t="shared" si="20"/>
        <v>-1.759395183</v>
      </c>
      <c r="AC209" s="25">
        <f t="shared" si="6"/>
        <v>0.8592219069</v>
      </c>
      <c r="AD209" s="25">
        <f>(R210*0.108853716)/(S210*-0.049850344)</f>
        <v>-1.247777216</v>
      </c>
      <c r="AE209" s="25">
        <f>(G210*0.086969074)/(H210*-0.034462491)</f>
        <v>-1.067671174</v>
      </c>
      <c r="AF209" s="25">
        <f>(I210*0.050073794)/(J210*-0.030543046)</f>
        <v>-1.161277019</v>
      </c>
      <c r="AG209" s="25">
        <f t="shared" si="21"/>
        <v>0.9366736961</v>
      </c>
      <c r="AH209" s="25">
        <f t="shared" si="7"/>
        <v>77.32997162</v>
      </c>
      <c r="AI209" s="25">
        <f t="shared" si="8"/>
        <v>84.30063265</v>
      </c>
      <c r="AJ209" s="25">
        <f t="shared" si="9"/>
        <v>-6.970661024</v>
      </c>
      <c r="AK209" s="25">
        <f t="shared" si="22"/>
        <v>-8.132437861</v>
      </c>
      <c r="AL209" s="25">
        <f>VLOOKUP(A209, Standings!$B:$E, 4, FALSE)</f>
        <v>0.8333333333</v>
      </c>
      <c r="AM209" s="25">
        <f t="shared" si="23"/>
        <v>-0.4166666667</v>
      </c>
    </row>
    <row r="210">
      <c r="A210" s="2" t="s">
        <v>41</v>
      </c>
      <c r="B210" s="2" t="str">
        <f>A209</f>
        <v>Houston</v>
      </c>
      <c r="C210" s="2">
        <v>90.0</v>
      </c>
      <c r="D210" s="2">
        <v>96.0</v>
      </c>
      <c r="E210" s="2">
        <v>31.0</v>
      </c>
      <c r="F210" s="2">
        <v>61.0</v>
      </c>
      <c r="G210" s="2">
        <v>11.0</v>
      </c>
      <c r="H210" s="2">
        <v>26.0</v>
      </c>
      <c r="I210" s="2">
        <v>17.0</v>
      </c>
      <c r="J210" s="2">
        <v>24.0</v>
      </c>
      <c r="K210" s="2">
        <v>33.0</v>
      </c>
      <c r="L210" s="2">
        <v>2.0</v>
      </c>
      <c r="M210" s="2">
        <v>5.0</v>
      </c>
      <c r="N210" s="2">
        <v>12.0</v>
      </c>
      <c r="O210" s="5">
        <f>N209</f>
        <v>11</v>
      </c>
      <c r="P210" s="7">
        <f>VLOOKUP(B210, Standings!B:E, 4, FALSE)</f>
        <v>0.8333333333</v>
      </c>
      <c r="Q210" s="5">
        <f t="shared" si="10"/>
        <v>-6</v>
      </c>
      <c r="R210" s="5">
        <f t="shared" ref="R210:S210" si="229">E210-G210</f>
        <v>20</v>
      </c>
      <c r="S210" s="5">
        <f t="shared" si="229"/>
        <v>35</v>
      </c>
      <c r="T210" s="8">
        <f t="shared" si="12"/>
        <v>0.5714285714</v>
      </c>
      <c r="U210" s="8">
        <f t="shared" si="13"/>
        <v>0.4230769231</v>
      </c>
      <c r="V210" s="8">
        <f t="shared" si="14"/>
        <v>0.7083333333</v>
      </c>
      <c r="W210" s="24">
        <f t="shared" si="15"/>
        <v>9.075</v>
      </c>
      <c r="X210" s="24">
        <f t="shared" si="16"/>
        <v>23.925</v>
      </c>
      <c r="Y210" s="5">
        <f t="shared" si="17"/>
        <v>6</v>
      </c>
      <c r="Z210" s="8">
        <f t="shared" si="18"/>
        <v>-1.199783699</v>
      </c>
      <c r="AA210" s="8">
        <f t="shared" si="19"/>
        <v>-1.243246307</v>
      </c>
      <c r="AB210" s="8">
        <f t="shared" si="20"/>
        <v>-1.807045469</v>
      </c>
      <c r="AC210" s="25">
        <f t="shared" si="6"/>
        <v>0.9162233496</v>
      </c>
      <c r="AD210" s="25">
        <f>(R209*0.108853716)/(S209*-0.049850344)</f>
        <v>-1.060610633</v>
      </c>
      <c r="AE210" s="25">
        <f>(G209*0.086969074)/(H209*-0.034462491)</f>
        <v>-1.139684186</v>
      </c>
      <c r="AF210" s="25">
        <f>(I209*0.050073794)/(J209*-0.030543046)</f>
        <v>-1.13065511</v>
      </c>
      <c r="AG210" s="25">
        <f t="shared" si="21"/>
        <v>0.8713877329</v>
      </c>
      <c r="AH210" s="25">
        <f t="shared" si="7"/>
        <v>82.46010146</v>
      </c>
      <c r="AI210" s="25">
        <f t="shared" si="8"/>
        <v>78.42489596</v>
      </c>
      <c r="AJ210" s="25">
        <f t="shared" si="9"/>
        <v>4.0352055</v>
      </c>
      <c r="AK210" s="25">
        <f t="shared" si="22"/>
        <v>12.1056165</v>
      </c>
      <c r="AL210" s="25">
        <f>VLOOKUP(A210, Standings!$B:$E, 4, FALSE)</f>
        <v>0.4166666667</v>
      </c>
      <c r="AM210" s="25">
        <f t="shared" si="23"/>
        <v>0.4166666667</v>
      </c>
    </row>
    <row r="211">
      <c r="A211" s="2" t="s">
        <v>438</v>
      </c>
      <c r="B211" s="2" t="str">
        <f>A212</f>
        <v>VCU</v>
      </c>
      <c r="C211" s="2">
        <v>91.0</v>
      </c>
      <c r="D211" s="2">
        <v>94.0</v>
      </c>
      <c r="E211" s="2">
        <v>32.0</v>
      </c>
      <c r="F211" s="2">
        <v>63.0</v>
      </c>
      <c r="G211" s="2">
        <v>11.0</v>
      </c>
      <c r="H211" s="2">
        <v>21.0</v>
      </c>
      <c r="I211" s="2">
        <v>16.0</v>
      </c>
      <c r="J211" s="2">
        <v>22.0</v>
      </c>
      <c r="K211" s="2">
        <v>37.0</v>
      </c>
      <c r="L211" s="2">
        <v>2.0</v>
      </c>
      <c r="M211" s="2">
        <v>4.0</v>
      </c>
      <c r="N211" s="2">
        <v>15.0</v>
      </c>
      <c r="O211" s="5">
        <f>N212</f>
        <v>12</v>
      </c>
      <c r="P211" s="7">
        <f>VLOOKUP(B211, Standings!B:E, 4, FALSE)</f>
        <v>0.6666666667</v>
      </c>
      <c r="Q211" s="5">
        <f t="shared" si="10"/>
        <v>-3</v>
      </c>
      <c r="R211" s="5">
        <f t="shared" ref="R211:S211" si="230">E211-G211</f>
        <v>21</v>
      </c>
      <c r="S211" s="5">
        <f t="shared" si="230"/>
        <v>42</v>
      </c>
      <c r="T211" s="8">
        <f t="shared" si="12"/>
        <v>0.5</v>
      </c>
      <c r="U211" s="8">
        <f t="shared" si="13"/>
        <v>0.5238095238</v>
      </c>
      <c r="V211" s="8">
        <f t="shared" si="14"/>
        <v>0.7272727273</v>
      </c>
      <c r="W211" s="24">
        <f t="shared" si="15"/>
        <v>10.175</v>
      </c>
      <c r="X211" s="24">
        <f t="shared" si="16"/>
        <v>26.825</v>
      </c>
      <c r="Y211" s="5">
        <f t="shared" si="17"/>
        <v>8</v>
      </c>
      <c r="Z211" s="8">
        <f t="shared" si="18"/>
        <v>-1.049810736</v>
      </c>
      <c r="AA211" s="8">
        <f t="shared" si="19"/>
        <v>-1.539257332</v>
      </c>
      <c r="AB211" s="8">
        <f t="shared" si="20"/>
        <v>-1.855362193</v>
      </c>
      <c r="AC211" s="25">
        <f t="shared" si="6"/>
        <v>0.9423299819</v>
      </c>
      <c r="AD211" s="25">
        <f>(R212*0.108853716)/(S212*-0.049850344)</f>
        <v>-1.119800065</v>
      </c>
      <c r="AE211" s="25">
        <f>(G212*0.086969074)/(H212*-0.034462491)</f>
        <v>-1.051494338</v>
      </c>
      <c r="AF211" s="25">
        <f>(I212*0.050073794)/(J212*-0.030543046)</f>
        <v>-1.457288808</v>
      </c>
      <c r="AG211" s="25">
        <f t="shared" si="21"/>
        <v>0.9133167896</v>
      </c>
      <c r="AH211" s="25">
        <f t="shared" si="7"/>
        <v>84.80969837</v>
      </c>
      <c r="AI211" s="25">
        <f t="shared" si="8"/>
        <v>82.19851106</v>
      </c>
      <c r="AJ211" s="25">
        <f t="shared" si="9"/>
        <v>2.61118731</v>
      </c>
      <c r="AK211" s="25">
        <f t="shared" si="22"/>
        <v>3.916780964</v>
      </c>
      <c r="AL211" s="25">
        <f>VLOOKUP(A211, Standings!$B:$E, 4, FALSE)</f>
        <v>0.4166666667</v>
      </c>
      <c r="AM211" s="25">
        <f t="shared" si="23"/>
        <v>0.25</v>
      </c>
    </row>
    <row r="212">
      <c r="A212" s="2" t="s">
        <v>442</v>
      </c>
      <c r="B212" s="2" t="str">
        <f>A211</f>
        <v>Wright St.</v>
      </c>
      <c r="C212" s="2">
        <v>94.0</v>
      </c>
      <c r="D212" s="2">
        <v>91.0</v>
      </c>
      <c r="E212" s="2">
        <v>30.0</v>
      </c>
      <c r="F212" s="2">
        <v>63.0</v>
      </c>
      <c r="G212" s="2">
        <v>10.0</v>
      </c>
      <c r="H212" s="2">
        <v>24.0</v>
      </c>
      <c r="I212" s="2">
        <v>24.0</v>
      </c>
      <c r="J212" s="2">
        <v>27.0</v>
      </c>
      <c r="K212" s="2">
        <v>33.0</v>
      </c>
      <c r="L212" s="2">
        <v>2.0</v>
      </c>
      <c r="M212" s="2">
        <v>11.0</v>
      </c>
      <c r="N212" s="2">
        <v>12.0</v>
      </c>
      <c r="O212" s="5">
        <f>N211</f>
        <v>15</v>
      </c>
      <c r="P212" s="7">
        <f>VLOOKUP(B212, Standings!B:E, 4, FALSE)</f>
        <v>0.4166666667</v>
      </c>
      <c r="Q212" s="5">
        <f t="shared" si="10"/>
        <v>3</v>
      </c>
      <c r="R212" s="5">
        <f t="shared" ref="R212:S212" si="231">E212-G212</f>
        <v>20</v>
      </c>
      <c r="S212" s="5">
        <f t="shared" si="231"/>
        <v>39</v>
      </c>
      <c r="T212" s="8">
        <f t="shared" si="12"/>
        <v>0.5128205128</v>
      </c>
      <c r="U212" s="8">
        <f t="shared" si="13"/>
        <v>0.4166666667</v>
      </c>
      <c r="V212" s="8">
        <f t="shared" si="14"/>
        <v>0.8888888889</v>
      </c>
      <c r="W212" s="24">
        <f t="shared" si="15"/>
        <v>9.075</v>
      </c>
      <c r="X212" s="24">
        <f t="shared" si="16"/>
        <v>23.925</v>
      </c>
      <c r="Y212" s="5">
        <f t="shared" si="17"/>
        <v>4</v>
      </c>
      <c r="Z212" s="8">
        <f t="shared" si="18"/>
        <v>-1.07672896</v>
      </c>
      <c r="AA212" s="8">
        <f t="shared" si="19"/>
        <v>-1.224409241</v>
      </c>
      <c r="AB212" s="8">
        <f t="shared" si="20"/>
        <v>-2.267664902</v>
      </c>
      <c r="AC212" s="25">
        <f t="shared" si="6"/>
        <v>0.9199142509</v>
      </c>
      <c r="AD212" s="25">
        <f>(R211*0.108853716)/(S211*-0.049850344)</f>
        <v>-1.091805064</v>
      </c>
      <c r="AE212" s="25">
        <f>(G211*0.086969074)/(H211*-0.034462491)</f>
        <v>-1.321878597</v>
      </c>
      <c r="AF212" s="25">
        <f>(I211*0.050073794)/(J211*-0.030543046)</f>
        <v>-1.192327207</v>
      </c>
      <c r="AG212" s="25">
        <f t="shared" si="21"/>
        <v>0.9489214687</v>
      </c>
      <c r="AH212" s="25">
        <f t="shared" si="7"/>
        <v>82.79228258</v>
      </c>
      <c r="AI212" s="25">
        <f t="shared" si="8"/>
        <v>85.40293218</v>
      </c>
      <c r="AJ212" s="25">
        <f t="shared" si="9"/>
        <v>-2.610649602</v>
      </c>
      <c r="AK212" s="25">
        <f t="shared" si="22"/>
        <v>-3.045757869</v>
      </c>
      <c r="AL212" s="25">
        <f>VLOOKUP(A212, Standings!$B:$E, 4, FALSE)</f>
        <v>0.6666666667</v>
      </c>
      <c r="AM212" s="25">
        <f t="shared" si="23"/>
        <v>-0.25</v>
      </c>
    </row>
    <row r="213">
      <c r="A213" s="2" t="s">
        <v>34</v>
      </c>
      <c r="B213" s="2" t="str">
        <f>A214</f>
        <v>Colgate</v>
      </c>
      <c r="C213" s="2">
        <v>100.0</v>
      </c>
      <c r="D213" s="2">
        <v>93.0</v>
      </c>
      <c r="E213" s="2">
        <v>35.0</v>
      </c>
      <c r="F213" s="2">
        <v>58.0</v>
      </c>
      <c r="G213" s="2">
        <v>10.0</v>
      </c>
      <c r="H213" s="2">
        <v>20.0</v>
      </c>
      <c r="I213" s="2">
        <v>20.0</v>
      </c>
      <c r="J213" s="2">
        <v>23.0</v>
      </c>
      <c r="K213" s="2">
        <v>34.0</v>
      </c>
      <c r="L213" s="2">
        <v>3.0</v>
      </c>
      <c r="M213" s="2">
        <v>4.0</v>
      </c>
      <c r="N213" s="2">
        <v>14.0</v>
      </c>
      <c r="O213" s="5">
        <f>N214</f>
        <v>9</v>
      </c>
      <c r="P213" s="7">
        <f>VLOOKUP(B213, Standings!B:E, 4, FALSE)</f>
        <v>0.5</v>
      </c>
      <c r="Q213" s="5">
        <f t="shared" si="10"/>
        <v>7</v>
      </c>
      <c r="R213" s="5">
        <f t="shared" ref="R213:S213" si="232">E213-G213</f>
        <v>25</v>
      </c>
      <c r="S213" s="5">
        <f t="shared" si="232"/>
        <v>38</v>
      </c>
      <c r="T213" s="8">
        <f t="shared" si="12"/>
        <v>0.6578947368</v>
      </c>
      <c r="U213" s="8">
        <f t="shared" si="13"/>
        <v>0.5</v>
      </c>
      <c r="V213" s="8">
        <f t="shared" si="14"/>
        <v>0.8695652174</v>
      </c>
      <c r="W213" s="24">
        <f t="shared" si="15"/>
        <v>9.35</v>
      </c>
      <c r="X213" s="24">
        <f t="shared" si="16"/>
        <v>24.65</v>
      </c>
      <c r="Y213" s="5">
        <f t="shared" si="17"/>
        <v>5</v>
      </c>
      <c r="Z213" s="8">
        <f t="shared" si="18"/>
        <v>-1.381329916</v>
      </c>
      <c r="AA213" s="8">
        <f t="shared" si="19"/>
        <v>-1.46929109</v>
      </c>
      <c r="AB213" s="8">
        <f t="shared" si="20"/>
        <v>-2.218367839</v>
      </c>
      <c r="AC213" s="25">
        <f t="shared" si="6"/>
        <v>1.10628163</v>
      </c>
      <c r="AD213" s="25">
        <f>(R214*0.108853716)/(S214*-0.049850344)</f>
        <v>-1.011916888</v>
      </c>
      <c r="AE213" s="25">
        <f>(G214*0.086969074)/(H214*-0.034462491)</f>
        <v>-1.211321478</v>
      </c>
      <c r="AF213" s="25">
        <f>(I214*0.050073794)/(J214*-0.030543046)</f>
        <v>-1.483311823</v>
      </c>
      <c r="AG213" s="25">
        <f t="shared" si="21"/>
        <v>0.9198661661</v>
      </c>
      <c r="AH213" s="25">
        <f t="shared" si="7"/>
        <v>99.56534667</v>
      </c>
      <c r="AI213" s="25">
        <f t="shared" si="8"/>
        <v>82.78795495</v>
      </c>
      <c r="AJ213" s="25">
        <f t="shared" si="9"/>
        <v>16.77739172</v>
      </c>
      <c r="AK213" s="25">
        <f t="shared" si="22"/>
        <v>16.77739172</v>
      </c>
      <c r="AL213" s="25">
        <f>VLOOKUP(A213, Standings!$B:$E, 4, FALSE)</f>
        <v>0.8333333333</v>
      </c>
      <c r="AM213" s="25">
        <f t="shared" si="23"/>
        <v>-0.3333333333</v>
      </c>
    </row>
    <row r="214">
      <c r="A214" s="2" t="s">
        <v>26</v>
      </c>
      <c r="B214" s="2" t="str">
        <f>A213</f>
        <v>Michigan</v>
      </c>
      <c r="C214" s="2">
        <v>93.0</v>
      </c>
      <c r="D214" s="2">
        <v>100.0</v>
      </c>
      <c r="E214" s="2">
        <v>31.0</v>
      </c>
      <c r="F214" s="2">
        <v>66.0</v>
      </c>
      <c r="G214" s="2">
        <v>12.0</v>
      </c>
      <c r="H214" s="2">
        <v>25.0</v>
      </c>
      <c r="I214" s="2">
        <v>19.0</v>
      </c>
      <c r="J214" s="2">
        <v>21.0</v>
      </c>
      <c r="K214" s="2">
        <v>26.0</v>
      </c>
      <c r="L214" s="2">
        <v>4.0</v>
      </c>
      <c r="M214" s="2">
        <v>10.0</v>
      </c>
      <c r="N214" s="2">
        <v>9.0</v>
      </c>
      <c r="O214" s="5">
        <f>N213</f>
        <v>14</v>
      </c>
      <c r="P214" s="7">
        <f>VLOOKUP(B214, Standings!B:E, 4, FALSE)</f>
        <v>0.8333333333</v>
      </c>
      <c r="Q214" s="5">
        <f t="shared" si="10"/>
        <v>-7</v>
      </c>
      <c r="R214" s="5">
        <f t="shared" ref="R214:S214" si="233">E214-G214</f>
        <v>19</v>
      </c>
      <c r="S214" s="5">
        <f t="shared" si="233"/>
        <v>41</v>
      </c>
      <c r="T214" s="8">
        <f t="shared" si="12"/>
        <v>0.4634146341</v>
      </c>
      <c r="U214" s="8">
        <f t="shared" si="13"/>
        <v>0.48</v>
      </c>
      <c r="V214" s="8">
        <f t="shared" si="14"/>
        <v>0.9047619048</v>
      </c>
      <c r="W214" s="24">
        <f t="shared" si="15"/>
        <v>7.15</v>
      </c>
      <c r="X214" s="24">
        <f t="shared" si="16"/>
        <v>18.85</v>
      </c>
      <c r="Y214" s="5">
        <f t="shared" si="17"/>
        <v>4</v>
      </c>
      <c r="Z214" s="8">
        <f t="shared" si="18"/>
        <v>-0.9729953167</v>
      </c>
      <c r="AA214" s="8">
        <f t="shared" si="19"/>
        <v>-1.410519446</v>
      </c>
      <c r="AB214" s="8">
        <f t="shared" si="20"/>
        <v>-2.308158919</v>
      </c>
      <c r="AC214" s="25">
        <f t="shared" si="6"/>
        <v>0.9336240034</v>
      </c>
      <c r="AD214" s="25">
        <f>(R213*0.108853716)/(S213*-0.049850344)</f>
        <v>-1.43658561</v>
      </c>
      <c r="AE214" s="25">
        <f>(G213*0.086969074)/(H213*-0.034462491)</f>
        <v>-1.261793206</v>
      </c>
      <c r="AF214" s="25">
        <f>(I213*0.050073794)/(J213*-0.030543046)</f>
        <v>-1.425608617</v>
      </c>
      <c r="AG214" s="25">
        <f t="shared" si="21"/>
        <v>1.112765719</v>
      </c>
      <c r="AH214" s="25">
        <f t="shared" si="7"/>
        <v>84.0261603</v>
      </c>
      <c r="AI214" s="25">
        <f t="shared" si="8"/>
        <v>100.1489147</v>
      </c>
      <c r="AJ214" s="25">
        <f t="shared" si="9"/>
        <v>-16.12275439</v>
      </c>
      <c r="AK214" s="25">
        <f t="shared" si="22"/>
        <v>-5.374251463</v>
      </c>
      <c r="AL214" s="25">
        <f>VLOOKUP(A214, Standings!$B:$E, 4, FALSE)</f>
        <v>0.5</v>
      </c>
      <c r="AM214" s="25">
        <f t="shared" si="23"/>
        <v>0.3333333333</v>
      </c>
    </row>
    <row r="215">
      <c r="A215" s="2" t="s">
        <v>42</v>
      </c>
      <c r="B215" s="2" t="str">
        <f>A216</f>
        <v>Oral Roberts</v>
      </c>
      <c r="C215" s="2">
        <v>84.0</v>
      </c>
      <c r="D215" s="2">
        <v>78.0</v>
      </c>
      <c r="E215" s="2">
        <v>27.0</v>
      </c>
      <c r="F215" s="2">
        <v>56.0</v>
      </c>
      <c r="G215" s="2">
        <v>8.0</v>
      </c>
      <c r="H215" s="2">
        <v>24.0</v>
      </c>
      <c r="I215" s="2">
        <v>22.0</v>
      </c>
      <c r="J215" s="2">
        <v>28.0</v>
      </c>
      <c r="K215" s="2">
        <v>34.0</v>
      </c>
      <c r="L215" s="2">
        <v>2.0</v>
      </c>
      <c r="M215" s="2">
        <v>9.0</v>
      </c>
      <c r="N215" s="2">
        <v>11.0</v>
      </c>
      <c r="O215" s="5">
        <f>N216</f>
        <v>12</v>
      </c>
      <c r="P215" s="7">
        <f>VLOOKUP(B215, Standings!B:E, 4, FALSE)</f>
        <v>0.25</v>
      </c>
      <c r="Q215" s="5">
        <f t="shared" si="10"/>
        <v>6</v>
      </c>
      <c r="R215" s="5">
        <f t="shared" ref="R215:S215" si="234">E215-G215</f>
        <v>19</v>
      </c>
      <c r="S215" s="5">
        <f t="shared" si="234"/>
        <v>32</v>
      </c>
      <c r="T215" s="8">
        <f t="shared" si="12"/>
        <v>0.59375</v>
      </c>
      <c r="U215" s="8">
        <f t="shared" si="13"/>
        <v>0.3333333333</v>
      </c>
      <c r="V215" s="8">
        <f t="shared" si="14"/>
        <v>0.7857142857</v>
      </c>
      <c r="W215" s="24">
        <f t="shared" si="15"/>
        <v>9.35</v>
      </c>
      <c r="X215" s="24">
        <f t="shared" si="16"/>
        <v>24.65</v>
      </c>
      <c r="Y215" s="5">
        <f t="shared" si="17"/>
        <v>3</v>
      </c>
      <c r="Z215" s="8">
        <f t="shared" si="18"/>
        <v>-1.24665025</v>
      </c>
      <c r="AA215" s="8">
        <f t="shared" si="19"/>
        <v>-0.979527393</v>
      </c>
      <c r="AB215" s="8">
        <f t="shared" si="20"/>
        <v>-2.004453798</v>
      </c>
      <c r="AC215" s="25">
        <f t="shared" si="6"/>
        <v>0.8884012401</v>
      </c>
      <c r="AD215" s="25">
        <f>(R216*0.108853716)/(S216*-0.049850344)</f>
        <v>-1.042177561</v>
      </c>
      <c r="AE215" s="25">
        <f>(G216*0.086969074)/(H216*-0.034462491)</f>
        <v>-1.104069055</v>
      </c>
      <c r="AF215" s="25">
        <f>(I216*0.050073794)/(J216*-0.030543046)</f>
        <v>-1.366208258</v>
      </c>
      <c r="AG215" s="25">
        <f t="shared" si="21"/>
        <v>0.8833946867</v>
      </c>
      <c r="AH215" s="25">
        <f t="shared" si="7"/>
        <v>79.95611161</v>
      </c>
      <c r="AI215" s="25">
        <f t="shared" si="8"/>
        <v>79.5055218</v>
      </c>
      <c r="AJ215" s="25">
        <f t="shared" si="9"/>
        <v>0.4505898083</v>
      </c>
      <c r="AK215" s="25">
        <f t="shared" si="22"/>
        <v>0.3003932055</v>
      </c>
      <c r="AL215" s="25">
        <f>VLOOKUP(A215, Standings!$B:$E, 4, FALSE)</f>
        <v>0.25</v>
      </c>
      <c r="AM215" s="25">
        <f t="shared" si="23"/>
        <v>0</v>
      </c>
    </row>
    <row r="216">
      <c r="A216" s="2" t="s">
        <v>49</v>
      </c>
      <c r="B216" s="2" t="str">
        <f>A215</f>
        <v>Vermont</v>
      </c>
      <c r="C216" s="2">
        <v>78.0</v>
      </c>
      <c r="D216" s="2">
        <v>84.0</v>
      </c>
      <c r="E216" s="2">
        <v>28.0</v>
      </c>
      <c r="F216" s="2">
        <v>60.0</v>
      </c>
      <c r="G216" s="2">
        <v>7.0</v>
      </c>
      <c r="H216" s="2">
        <v>16.0</v>
      </c>
      <c r="I216" s="2">
        <v>15.0</v>
      </c>
      <c r="J216" s="2">
        <v>18.0</v>
      </c>
      <c r="K216" s="2">
        <v>33.0</v>
      </c>
      <c r="L216" s="2">
        <v>3.0</v>
      </c>
      <c r="M216" s="2">
        <v>1.0</v>
      </c>
      <c r="N216" s="2">
        <v>12.0</v>
      </c>
      <c r="O216" s="5">
        <f>N215</f>
        <v>11</v>
      </c>
      <c r="P216" s="7">
        <f>VLOOKUP(B216, Standings!B:E, 4, FALSE)</f>
        <v>0.25</v>
      </c>
      <c r="Q216" s="5">
        <f t="shared" si="10"/>
        <v>-6</v>
      </c>
      <c r="R216" s="5">
        <f t="shared" ref="R216:S216" si="235">E216-G216</f>
        <v>21</v>
      </c>
      <c r="S216" s="5">
        <f t="shared" si="235"/>
        <v>44</v>
      </c>
      <c r="T216" s="8">
        <f t="shared" si="12"/>
        <v>0.4772727273</v>
      </c>
      <c r="U216" s="8">
        <f t="shared" si="13"/>
        <v>0.4375</v>
      </c>
      <c r="V216" s="8">
        <f t="shared" si="14"/>
        <v>0.8333333333</v>
      </c>
      <c r="W216" s="24">
        <f t="shared" si="15"/>
        <v>9.075</v>
      </c>
      <c r="X216" s="24">
        <f t="shared" si="16"/>
        <v>23.925</v>
      </c>
      <c r="Y216" s="5">
        <f t="shared" si="17"/>
        <v>10</v>
      </c>
      <c r="Z216" s="8">
        <f t="shared" si="18"/>
        <v>-1.002092067</v>
      </c>
      <c r="AA216" s="8">
        <f t="shared" si="19"/>
        <v>-1.285629703</v>
      </c>
      <c r="AB216" s="8">
        <f t="shared" si="20"/>
        <v>-2.125935846</v>
      </c>
      <c r="AC216" s="25">
        <f t="shared" si="6"/>
        <v>0.8877627533</v>
      </c>
      <c r="AD216" s="25">
        <f>(R215*0.108853716)/(S215*-0.049850344)</f>
        <v>-1.296518513</v>
      </c>
      <c r="AE216" s="25">
        <f>(G215*0.086969074)/(H215*-0.034462491)</f>
        <v>-0.8411954706</v>
      </c>
      <c r="AF216" s="25">
        <f>(I215*0.050073794)/(J215*-0.030543046)</f>
        <v>-1.288139215</v>
      </c>
      <c r="AG216" s="25">
        <f t="shared" si="21"/>
        <v>0.9030799123</v>
      </c>
      <c r="AH216" s="25">
        <f t="shared" si="7"/>
        <v>79.8986478</v>
      </c>
      <c r="AI216" s="25">
        <f t="shared" si="8"/>
        <v>81.27719211</v>
      </c>
      <c r="AJ216" s="25">
        <f t="shared" si="9"/>
        <v>-1.37854431</v>
      </c>
      <c r="AK216" s="25">
        <f t="shared" si="22"/>
        <v>-2.067816465</v>
      </c>
      <c r="AL216" s="25">
        <f>VLOOKUP(A216, Standings!$B:$E, 4, FALSE)</f>
        <v>0.25</v>
      </c>
      <c r="AM216" s="25">
        <f t="shared" si="23"/>
        <v>0</v>
      </c>
    </row>
    <row r="217">
      <c r="A217" s="2" t="s">
        <v>45</v>
      </c>
      <c r="B217" s="2" t="str">
        <f>A218</f>
        <v>North Texas</v>
      </c>
      <c r="C217" s="2">
        <v>72.0</v>
      </c>
      <c r="D217" s="2">
        <v>70.0</v>
      </c>
      <c r="E217" s="2">
        <v>27.0</v>
      </c>
      <c r="F217" s="2">
        <v>51.0</v>
      </c>
      <c r="G217" s="2">
        <v>6.0</v>
      </c>
      <c r="H217" s="2">
        <v>15.0</v>
      </c>
      <c r="I217" s="2">
        <v>12.0</v>
      </c>
      <c r="J217" s="2">
        <v>17.0</v>
      </c>
      <c r="K217" s="2">
        <v>32.0</v>
      </c>
      <c r="L217" s="2">
        <v>0.0</v>
      </c>
      <c r="M217" s="2">
        <v>3.0</v>
      </c>
      <c r="N217" s="2">
        <v>15.0</v>
      </c>
      <c r="O217" s="5">
        <f>N218</f>
        <v>10</v>
      </c>
      <c r="P217" s="7">
        <f>VLOOKUP(B217, Standings!B:E, 4, FALSE)</f>
        <v>0.3333333333</v>
      </c>
      <c r="Q217" s="5">
        <f t="shared" si="10"/>
        <v>2</v>
      </c>
      <c r="R217" s="5">
        <f t="shared" ref="R217:S217" si="236">E217-G217</f>
        <v>21</v>
      </c>
      <c r="S217" s="5">
        <f t="shared" si="236"/>
        <v>36</v>
      </c>
      <c r="T217" s="8">
        <f t="shared" si="12"/>
        <v>0.5833333333</v>
      </c>
      <c r="U217" s="8">
        <f t="shared" si="13"/>
        <v>0.4</v>
      </c>
      <c r="V217" s="8">
        <f t="shared" si="14"/>
        <v>0.7058823529</v>
      </c>
      <c r="W217" s="24">
        <f t="shared" si="15"/>
        <v>8.8</v>
      </c>
      <c r="X217" s="24">
        <f t="shared" si="16"/>
        <v>23.2</v>
      </c>
      <c r="Y217" s="5">
        <f t="shared" si="17"/>
        <v>7</v>
      </c>
      <c r="Z217" s="8">
        <f t="shared" si="18"/>
        <v>-1.224779193</v>
      </c>
      <c r="AA217" s="8">
        <f t="shared" si="19"/>
        <v>-1.175432872</v>
      </c>
      <c r="AB217" s="8">
        <f t="shared" si="20"/>
        <v>-1.800792717</v>
      </c>
      <c r="AC217" s="25">
        <f t="shared" si="6"/>
        <v>0.9070125233</v>
      </c>
      <c r="AD217" s="25">
        <f>(R218*0.108853716)/(S218*-0.049850344)</f>
        <v>-1.027581236</v>
      </c>
      <c r="AE217" s="25">
        <f>(G218*0.086969074)/(H218*-0.034462491)</f>
        <v>-0.721024689</v>
      </c>
      <c r="AF217" s="25">
        <f>(I218*0.050073794)/(J218*-0.030543046)</f>
        <v>-1.490409009</v>
      </c>
      <c r="AG217" s="25">
        <f t="shared" si="21"/>
        <v>0.7740179</v>
      </c>
      <c r="AH217" s="25">
        <f t="shared" si="7"/>
        <v>81.6311271</v>
      </c>
      <c r="AI217" s="25">
        <f t="shared" si="8"/>
        <v>69.661611</v>
      </c>
      <c r="AJ217" s="25">
        <f t="shared" si="9"/>
        <v>11.9695161</v>
      </c>
      <c r="AK217" s="25">
        <f t="shared" si="22"/>
        <v>8.977137074</v>
      </c>
      <c r="AL217" s="25">
        <f>VLOOKUP(A217, Standings!$B:$E, 4, FALSE)</f>
        <v>0.4166666667</v>
      </c>
      <c r="AM217" s="25">
        <f t="shared" si="23"/>
        <v>-0.08333333333</v>
      </c>
    </row>
    <row r="218">
      <c r="A218" s="2" t="s">
        <v>31</v>
      </c>
      <c r="B218" s="2" t="str">
        <f>A217</f>
        <v>Dayton</v>
      </c>
      <c r="C218" s="2">
        <v>70.0</v>
      </c>
      <c r="D218" s="2">
        <v>72.0</v>
      </c>
      <c r="E218" s="2">
        <v>28.0</v>
      </c>
      <c r="F218" s="2">
        <v>65.0</v>
      </c>
      <c r="G218" s="2">
        <v>4.0</v>
      </c>
      <c r="H218" s="2">
        <v>14.0</v>
      </c>
      <c r="I218" s="2">
        <v>10.0</v>
      </c>
      <c r="J218" s="2">
        <v>11.0</v>
      </c>
      <c r="K218" s="2">
        <v>30.0</v>
      </c>
      <c r="L218" s="2">
        <v>2.0</v>
      </c>
      <c r="M218" s="2">
        <v>6.0</v>
      </c>
      <c r="N218" s="2">
        <v>10.0</v>
      </c>
      <c r="O218" s="5">
        <f>N217</f>
        <v>15</v>
      </c>
      <c r="P218" s="7">
        <f>VLOOKUP(B218, Standings!B:E, 4, FALSE)</f>
        <v>0.4166666667</v>
      </c>
      <c r="Q218" s="5">
        <f t="shared" si="10"/>
        <v>-2</v>
      </c>
      <c r="R218" s="5">
        <f t="shared" ref="R218:S218" si="237">E218-G218</f>
        <v>24</v>
      </c>
      <c r="S218" s="5">
        <f t="shared" si="237"/>
        <v>51</v>
      </c>
      <c r="T218" s="8">
        <f t="shared" si="12"/>
        <v>0.4705882353</v>
      </c>
      <c r="U218" s="8">
        <f t="shared" si="13"/>
        <v>0.2857142857</v>
      </c>
      <c r="V218" s="8">
        <f t="shared" si="14"/>
        <v>0.9090909091</v>
      </c>
      <c r="W218" s="24">
        <f t="shared" si="15"/>
        <v>8.25</v>
      </c>
      <c r="X218" s="24">
        <f t="shared" si="16"/>
        <v>21.75</v>
      </c>
      <c r="Y218" s="5">
        <f t="shared" si="17"/>
        <v>9</v>
      </c>
      <c r="Z218" s="8">
        <f t="shared" si="18"/>
        <v>-0.9880571637</v>
      </c>
      <c r="AA218" s="8">
        <f t="shared" si="19"/>
        <v>-0.8395949083</v>
      </c>
      <c r="AB218" s="8">
        <f t="shared" si="20"/>
        <v>-2.319202741</v>
      </c>
      <c r="AC218" s="25">
        <f t="shared" si="6"/>
        <v>0.7841022812</v>
      </c>
      <c r="AD218" s="25">
        <f>(R217*0.108853716)/(S217*-0.049850344)</f>
        <v>-1.273772574</v>
      </c>
      <c r="AE218" s="25">
        <f>(G217*0.086969074)/(H217*-0.034462491)</f>
        <v>-1.009434565</v>
      </c>
      <c r="AF218" s="25">
        <f>(I217*0.050073794)/(J217*-0.030543046)</f>
        <v>-1.15725876</v>
      </c>
      <c r="AG218" s="25">
        <f t="shared" si="21"/>
        <v>0.9264318878</v>
      </c>
      <c r="AH218" s="25">
        <f t="shared" si="7"/>
        <v>70.56920531</v>
      </c>
      <c r="AI218" s="25">
        <f t="shared" si="8"/>
        <v>83.3788699</v>
      </c>
      <c r="AJ218" s="25">
        <f t="shared" si="9"/>
        <v>-12.80966459</v>
      </c>
      <c r="AK218" s="25">
        <f t="shared" si="22"/>
        <v>-14.94460869</v>
      </c>
      <c r="AL218" s="25">
        <f>VLOOKUP(A218, Standings!$B:$E, 4, FALSE)</f>
        <v>0.3333333333</v>
      </c>
      <c r="AM218" s="25">
        <f t="shared" si="23"/>
        <v>0.08333333333</v>
      </c>
    </row>
    <row r="219">
      <c r="A219" s="5"/>
      <c r="B219" s="2" t="str">
        <f>A220</f>
        <v/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 t="str">
        <f>N220</f>
        <v/>
      </c>
      <c r="P219" s="5"/>
      <c r="Q219" s="5"/>
      <c r="R219" s="5"/>
      <c r="S219" s="5"/>
      <c r="T219" s="8"/>
      <c r="U219" s="8"/>
      <c r="V219" s="8"/>
      <c r="W219" s="5"/>
      <c r="X219" s="5"/>
      <c r="Y219" s="5"/>
      <c r="Z219" s="8"/>
      <c r="AA219" s="8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>
      <c r="A220" s="5"/>
      <c r="B220" s="2" t="str">
        <f>A219</f>
        <v/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 t="str">
        <f>N219</f>
        <v/>
      </c>
      <c r="P220" s="5"/>
      <c r="Q220" s="5"/>
      <c r="R220" s="5"/>
      <c r="S220" s="5"/>
      <c r="T220" s="8"/>
      <c r="U220" s="8"/>
      <c r="V220" s="8"/>
      <c r="W220" s="5"/>
      <c r="X220" s="5"/>
      <c r="Y220" s="5"/>
      <c r="Z220" s="8"/>
      <c r="AA220" s="8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>
      <c r="A221" s="5"/>
      <c r="B221" s="2" t="str">
        <f>A222</f>
        <v/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 t="str">
        <f>N222</f>
        <v/>
      </c>
      <c r="P221" s="5"/>
      <c r="Q221" s="5"/>
      <c r="R221" s="5"/>
      <c r="S221" s="5"/>
      <c r="T221" s="8"/>
      <c r="U221" s="8"/>
      <c r="V221" s="8"/>
      <c r="W221" s="5"/>
      <c r="X221" s="5"/>
      <c r="Y221" s="5"/>
      <c r="Z221" s="8"/>
      <c r="AA221" s="8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>
      <c r="A222" s="5"/>
      <c r="B222" s="2" t="str">
        <f>A221</f>
        <v/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 t="str">
        <f>N221</f>
        <v/>
      </c>
      <c r="P222" s="5"/>
      <c r="Q222" s="5"/>
      <c r="R222" s="5"/>
      <c r="S222" s="5"/>
      <c r="T222" s="8"/>
      <c r="U222" s="8"/>
      <c r="V222" s="8"/>
      <c r="W222" s="5"/>
      <c r="X222" s="5"/>
      <c r="Y222" s="5"/>
      <c r="Z222" s="8"/>
      <c r="AA222" s="8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>
      <c r="A223" s="5"/>
      <c r="B223" s="2" t="str">
        <f>A224</f>
        <v/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tr">
        <f>N224</f>
        <v/>
      </c>
      <c r="P223" s="5"/>
      <c r="Q223" s="5"/>
      <c r="R223" s="5"/>
      <c r="S223" s="5"/>
      <c r="T223" s="8"/>
      <c r="U223" s="8"/>
      <c r="V223" s="8"/>
      <c r="W223" s="5"/>
      <c r="X223" s="5"/>
      <c r="Y223" s="5"/>
      <c r="Z223" s="8"/>
      <c r="AA223" s="8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>
      <c r="A224" s="5"/>
      <c r="B224" s="2" t="str">
        <f>A223</f>
        <v/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 t="str">
        <f>N223</f>
        <v/>
      </c>
      <c r="P224" s="5"/>
      <c r="Q224" s="5"/>
      <c r="R224" s="5"/>
      <c r="S224" s="5"/>
      <c r="T224" s="8"/>
      <c r="U224" s="8"/>
      <c r="V224" s="8"/>
      <c r="W224" s="5"/>
      <c r="X224" s="5"/>
      <c r="Y224" s="5"/>
      <c r="Z224" s="8"/>
      <c r="AA224" s="8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>
      <c r="A225" s="5"/>
      <c r="B225" s="2" t="str">
        <f>A226</f>
        <v/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 t="str">
        <f>N226</f>
        <v/>
      </c>
      <c r="P225" s="5"/>
      <c r="Q225" s="5"/>
      <c r="R225" s="5"/>
      <c r="S225" s="5"/>
      <c r="T225" s="8"/>
      <c r="U225" s="8"/>
      <c r="V225" s="8"/>
      <c r="W225" s="5"/>
      <c r="X225" s="5"/>
      <c r="Y225" s="5"/>
      <c r="Z225" s="8"/>
      <c r="AA225" s="8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>
      <c r="A226" s="5"/>
      <c r="B226" s="2" t="str">
        <f>A225</f>
        <v/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 t="str">
        <f>N225</f>
        <v/>
      </c>
      <c r="P226" s="5"/>
      <c r="Q226" s="5"/>
      <c r="R226" s="5"/>
      <c r="S226" s="5"/>
      <c r="T226" s="8"/>
      <c r="U226" s="8"/>
      <c r="V226" s="8"/>
      <c r="W226" s="5"/>
      <c r="X226" s="5"/>
      <c r="Y226" s="5"/>
      <c r="Z226" s="8"/>
      <c r="AA226" s="8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>
      <c r="A227" s="5"/>
      <c r="B227" s="2" t="str">
        <f>A228</f>
        <v/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 t="str">
        <f>N228</f>
        <v/>
      </c>
      <c r="P227" s="5"/>
      <c r="Q227" s="5"/>
      <c r="R227" s="5"/>
      <c r="S227" s="5"/>
      <c r="T227" s="8"/>
      <c r="U227" s="8"/>
      <c r="V227" s="8"/>
      <c r="W227" s="5"/>
      <c r="X227" s="5"/>
      <c r="Y227" s="5"/>
      <c r="Z227" s="8"/>
      <c r="AA227" s="8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>
      <c r="A228" s="5"/>
      <c r="B228" s="2" t="str">
        <f>A227</f>
        <v/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tr">
        <f>N227</f>
        <v/>
      </c>
      <c r="P228" s="5"/>
      <c r="Q228" s="5"/>
      <c r="R228" s="5"/>
      <c r="S228" s="5"/>
      <c r="T228" s="8"/>
      <c r="U228" s="8"/>
      <c r="V228" s="8"/>
      <c r="W228" s="5"/>
      <c r="X228" s="5"/>
      <c r="Y228" s="5"/>
      <c r="Z228" s="8"/>
      <c r="AA228" s="8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>
      <c r="A229" s="5"/>
      <c r="B229" s="2" t="str">
        <f>A230</f>
        <v/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tr">
        <f>N230</f>
        <v/>
      </c>
      <c r="P229" s="5"/>
      <c r="Q229" s="5"/>
      <c r="R229" s="5"/>
      <c r="S229" s="5"/>
      <c r="T229" s="8"/>
      <c r="U229" s="8"/>
      <c r="V229" s="8"/>
      <c r="W229" s="5"/>
      <c r="X229" s="5"/>
      <c r="Y229" s="5"/>
      <c r="Z229" s="8"/>
      <c r="AA229" s="8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>
      <c r="A230" s="5"/>
      <c r="B230" s="2" t="str">
        <f>A229</f>
        <v/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tr">
        <f>N229</f>
        <v/>
      </c>
      <c r="P230" s="5"/>
      <c r="Q230" s="5"/>
      <c r="R230" s="5"/>
      <c r="S230" s="5"/>
      <c r="T230" s="8"/>
      <c r="U230" s="8"/>
      <c r="V230" s="8"/>
      <c r="W230" s="5"/>
      <c r="X230" s="5"/>
      <c r="Y230" s="5"/>
      <c r="Z230" s="8"/>
      <c r="AA230" s="8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>
      <c r="A231" s="5"/>
      <c r="B231" s="2" t="str">
        <f>A232</f>
        <v/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 t="str">
        <f>N232</f>
        <v/>
      </c>
      <c r="P231" s="5"/>
      <c r="Q231" s="5"/>
      <c r="R231" s="5"/>
      <c r="S231" s="5"/>
      <c r="T231" s="8"/>
      <c r="U231" s="8"/>
      <c r="V231" s="8"/>
      <c r="W231" s="5"/>
      <c r="X231" s="5"/>
      <c r="Y231" s="5"/>
      <c r="Z231" s="8"/>
      <c r="AA231" s="8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>
      <c r="A232" s="5"/>
      <c r="B232" s="2" t="str">
        <f>A231</f>
        <v/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 t="str">
        <f>N231</f>
        <v/>
      </c>
      <c r="P232" s="5"/>
      <c r="Q232" s="5"/>
      <c r="R232" s="5"/>
      <c r="S232" s="5"/>
      <c r="T232" s="8"/>
      <c r="U232" s="8"/>
      <c r="V232" s="8"/>
      <c r="W232" s="5"/>
      <c r="X232" s="5"/>
      <c r="Y232" s="5"/>
      <c r="Z232" s="8"/>
      <c r="AA232" s="8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>
      <c r="A233" s="5"/>
      <c r="B233" s="2" t="str">
        <f>A234</f>
        <v/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 t="str">
        <f>N234</f>
        <v/>
      </c>
      <c r="P233" s="5"/>
      <c r="Q233" s="5"/>
      <c r="R233" s="5"/>
      <c r="S233" s="5"/>
      <c r="T233" s="8"/>
      <c r="U233" s="8"/>
      <c r="V233" s="8"/>
      <c r="W233" s="5"/>
      <c r="X233" s="5"/>
      <c r="Y233" s="5"/>
      <c r="Z233" s="8"/>
      <c r="AA233" s="8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>
      <c r="A234" s="5"/>
      <c r="B234" s="2" t="str">
        <f>A233</f>
        <v/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 t="str">
        <f>N233</f>
        <v/>
      </c>
      <c r="P234" s="5"/>
      <c r="Q234" s="5"/>
      <c r="R234" s="5"/>
      <c r="S234" s="5"/>
      <c r="T234" s="8"/>
      <c r="U234" s="8"/>
      <c r="V234" s="8"/>
      <c r="W234" s="5"/>
      <c r="X234" s="5"/>
      <c r="Y234" s="5"/>
      <c r="Z234" s="8"/>
      <c r="AA234" s="8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>
      <c r="A235" s="5"/>
      <c r="B235" s="2" t="str">
        <f>A236</f>
        <v/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 t="str">
        <f>N236</f>
        <v/>
      </c>
      <c r="P235" s="5"/>
      <c r="Q235" s="5"/>
      <c r="R235" s="5"/>
      <c r="S235" s="5"/>
      <c r="T235" s="8"/>
      <c r="U235" s="8"/>
      <c r="V235" s="8"/>
      <c r="W235" s="5"/>
      <c r="X235" s="5"/>
      <c r="Y235" s="5"/>
      <c r="Z235" s="8"/>
      <c r="AA235" s="8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>
      <c r="A236" s="5"/>
      <c r="B236" s="2" t="str">
        <f>A235</f>
        <v/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 t="str">
        <f>N235</f>
        <v/>
      </c>
      <c r="P236" s="5"/>
      <c r="Q236" s="5"/>
      <c r="R236" s="5"/>
      <c r="S236" s="5"/>
      <c r="T236" s="8"/>
      <c r="U236" s="8"/>
      <c r="V236" s="8"/>
      <c r="W236" s="5"/>
      <c r="X236" s="5"/>
      <c r="Y236" s="5"/>
      <c r="Z236" s="8"/>
      <c r="AA236" s="8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>
      <c r="A237" s="5"/>
      <c r="B237" s="2" t="str">
        <f>A238</f>
        <v/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 t="str">
        <f>N238</f>
        <v/>
      </c>
      <c r="P237" s="5"/>
      <c r="Q237" s="5"/>
      <c r="R237" s="5"/>
      <c r="S237" s="5"/>
      <c r="T237" s="8"/>
      <c r="U237" s="8"/>
      <c r="V237" s="8"/>
      <c r="W237" s="5"/>
      <c r="X237" s="5"/>
      <c r="Y237" s="5"/>
      <c r="Z237" s="8"/>
      <c r="AA237" s="8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>
      <c r="A238" s="5"/>
      <c r="B238" s="2" t="str">
        <f>A237</f>
        <v/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 t="str">
        <f>N237</f>
        <v/>
      </c>
      <c r="P238" s="5"/>
      <c r="Q238" s="5"/>
      <c r="R238" s="5"/>
      <c r="S238" s="5"/>
      <c r="T238" s="8"/>
      <c r="U238" s="8"/>
      <c r="V238" s="8"/>
      <c r="W238" s="5"/>
      <c r="X238" s="5"/>
      <c r="Y238" s="5"/>
      <c r="Z238" s="8"/>
      <c r="AA238" s="8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>
      <c r="A239" s="5"/>
      <c r="B239" s="2" t="str">
        <f>A240</f>
        <v/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 t="str">
        <f>N240</f>
        <v/>
      </c>
      <c r="P239" s="5"/>
      <c r="Q239" s="5"/>
      <c r="R239" s="5"/>
      <c r="S239" s="5"/>
      <c r="T239" s="8"/>
      <c r="U239" s="8"/>
      <c r="V239" s="8"/>
      <c r="W239" s="5"/>
      <c r="X239" s="5"/>
      <c r="Y239" s="5"/>
      <c r="Z239" s="8"/>
      <c r="AA239" s="8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>
      <c r="A240" s="5"/>
      <c r="B240" s="2" t="str">
        <f>A239</f>
        <v/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 t="str">
        <f>N239</f>
        <v/>
      </c>
      <c r="P240" s="5"/>
      <c r="Q240" s="5"/>
      <c r="R240" s="5"/>
      <c r="S240" s="5"/>
      <c r="T240" s="8"/>
      <c r="U240" s="8"/>
      <c r="V240" s="8"/>
      <c r="W240" s="5"/>
      <c r="X240" s="5"/>
      <c r="Y240" s="5"/>
      <c r="Z240" s="8"/>
      <c r="AA240" s="8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>
      <c r="A241" s="5"/>
      <c r="B241" s="2" t="str">
        <f>A242</f>
        <v/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 t="str">
        <f>N242</f>
        <v/>
      </c>
      <c r="P241" s="5"/>
      <c r="Q241" s="5"/>
      <c r="R241" s="5"/>
      <c r="S241" s="5"/>
      <c r="T241" s="8"/>
      <c r="U241" s="8"/>
      <c r="V241" s="8"/>
      <c r="W241" s="5"/>
      <c r="X241" s="5"/>
      <c r="Y241" s="5"/>
      <c r="Z241" s="8"/>
      <c r="AA241" s="8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>
      <c r="A242" s="5"/>
      <c r="B242" s="2" t="str">
        <f>A241</f>
        <v/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 t="str">
        <f>N241</f>
        <v/>
      </c>
      <c r="P242" s="5"/>
      <c r="Q242" s="5"/>
      <c r="R242" s="5"/>
      <c r="S242" s="5"/>
      <c r="T242" s="8"/>
      <c r="U242" s="8"/>
      <c r="V242" s="8"/>
      <c r="W242" s="5"/>
      <c r="X242" s="5"/>
      <c r="Y242" s="5"/>
      <c r="Z242" s="8"/>
      <c r="AA242" s="8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>
      <c r="A243" s="5"/>
      <c r="B243" s="2" t="str">
        <f>A244</f>
        <v/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 t="str">
        <f>N244</f>
        <v/>
      </c>
      <c r="P243" s="5"/>
      <c r="Q243" s="5"/>
      <c r="R243" s="5"/>
      <c r="S243" s="5"/>
      <c r="T243" s="8"/>
      <c r="U243" s="8"/>
      <c r="V243" s="8"/>
      <c r="W243" s="5"/>
      <c r="X243" s="5"/>
      <c r="Y243" s="5"/>
      <c r="Z243" s="8"/>
      <c r="AA243" s="8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>
      <c r="A244" s="5"/>
      <c r="B244" s="2" t="str">
        <f>A243</f>
        <v/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 t="str">
        <f>N243</f>
        <v/>
      </c>
      <c r="P244" s="5"/>
      <c r="Q244" s="5"/>
      <c r="R244" s="5"/>
      <c r="S244" s="5"/>
      <c r="T244" s="8"/>
      <c r="U244" s="8"/>
      <c r="V244" s="8"/>
      <c r="W244" s="5"/>
      <c r="X244" s="5"/>
      <c r="Y244" s="5"/>
      <c r="Z244" s="8"/>
      <c r="AA244" s="8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>
      <c r="A245" s="5"/>
      <c r="B245" s="2" t="str">
        <f>A246</f>
        <v/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 t="str">
        <f>N246</f>
        <v/>
      </c>
      <c r="P245" s="5"/>
      <c r="Q245" s="5"/>
      <c r="R245" s="5"/>
      <c r="S245" s="5"/>
      <c r="T245" s="8"/>
      <c r="U245" s="8"/>
      <c r="V245" s="8"/>
      <c r="W245" s="5"/>
      <c r="X245" s="5"/>
      <c r="Y245" s="5"/>
      <c r="Z245" s="8"/>
      <c r="AA245" s="8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>
      <c r="A246" s="5"/>
      <c r="B246" s="2" t="str">
        <f>A245</f>
        <v/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 t="str">
        <f>N245</f>
        <v/>
      </c>
      <c r="P246" s="5"/>
      <c r="Q246" s="5"/>
      <c r="R246" s="5"/>
      <c r="S246" s="5"/>
      <c r="T246" s="8"/>
      <c r="U246" s="8"/>
      <c r="V246" s="8"/>
      <c r="W246" s="5"/>
      <c r="X246" s="5"/>
      <c r="Y246" s="5"/>
      <c r="Z246" s="8"/>
      <c r="AA246" s="8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>
      <c r="A247" s="5"/>
      <c r="B247" s="2" t="str">
        <f>A248</f>
        <v/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 t="str">
        <f>N248</f>
        <v/>
      </c>
      <c r="P247" s="5"/>
      <c r="Q247" s="5"/>
      <c r="R247" s="5"/>
      <c r="S247" s="5"/>
      <c r="T247" s="8"/>
      <c r="U247" s="8"/>
      <c r="V247" s="8"/>
      <c r="W247" s="5"/>
      <c r="X247" s="5"/>
      <c r="Y247" s="5"/>
      <c r="Z247" s="8"/>
      <c r="AA247" s="8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>
      <c r="A248" s="5"/>
      <c r="B248" s="2" t="str">
        <f>A247</f>
        <v/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 t="str">
        <f>N247</f>
        <v/>
      </c>
      <c r="P248" s="5"/>
      <c r="Q248" s="5"/>
      <c r="R248" s="5"/>
      <c r="S248" s="5"/>
      <c r="T248" s="8"/>
      <c r="U248" s="8"/>
      <c r="V248" s="8"/>
      <c r="W248" s="5"/>
      <c r="X248" s="5"/>
      <c r="Y248" s="5"/>
      <c r="Z248" s="8"/>
      <c r="AA248" s="8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>
      <c r="A249" s="5"/>
      <c r="B249" s="2" t="str">
        <f>A250</f>
        <v/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 t="str">
        <f>N250</f>
        <v/>
      </c>
      <c r="P249" s="5"/>
      <c r="Q249" s="5"/>
      <c r="R249" s="5"/>
      <c r="S249" s="5"/>
      <c r="T249" s="8"/>
      <c r="U249" s="8"/>
      <c r="V249" s="8"/>
      <c r="W249" s="5"/>
      <c r="X249" s="5"/>
      <c r="Y249" s="5"/>
      <c r="Z249" s="8"/>
      <c r="AA249" s="8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>
      <c r="A250" s="5"/>
      <c r="B250" s="2" t="str">
        <f>A249</f>
        <v/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 t="str">
        <f>N249</f>
        <v/>
      </c>
      <c r="P250" s="5"/>
      <c r="Q250" s="5"/>
      <c r="R250" s="5"/>
      <c r="S250" s="5"/>
      <c r="T250" s="8"/>
      <c r="U250" s="8"/>
      <c r="V250" s="8"/>
      <c r="W250" s="5"/>
      <c r="X250" s="5"/>
      <c r="Y250" s="5"/>
      <c r="Z250" s="8"/>
      <c r="AA250" s="8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>
      <c r="A251" s="5"/>
      <c r="B251" s="2" t="str">
        <f>A252</f>
        <v/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 t="str">
        <f>N252</f>
        <v/>
      </c>
      <c r="P251" s="5"/>
      <c r="Q251" s="5"/>
      <c r="R251" s="5"/>
      <c r="S251" s="5"/>
      <c r="T251" s="8"/>
      <c r="U251" s="8"/>
      <c r="V251" s="8"/>
      <c r="W251" s="5"/>
      <c r="X251" s="5"/>
      <c r="Y251" s="5"/>
      <c r="Z251" s="8"/>
      <c r="AA251" s="8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>
      <c r="A252" s="5"/>
      <c r="B252" s="2" t="str">
        <f>A251</f>
        <v/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 t="str">
        <f>N251</f>
        <v/>
      </c>
      <c r="P252" s="5"/>
      <c r="Q252" s="5"/>
      <c r="R252" s="5"/>
      <c r="S252" s="5"/>
      <c r="T252" s="8"/>
      <c r="U252" s="8"/>
      <c r="V252" s="8"/>
      <c r="W252" s="5"/>
      <c r="X252" s="5"/>
      <c r="Y252" s="5"/>
      <c r="Z252" s="8"/>
      <c r="AA252" s="8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>
      <c r="A253" s="5"/>
      <c r="B253" s="2" t="str">
        <f>A254</f>
        <v/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 t="str">
        <f>N254</f>
        <v/>
      </c>
      <c r="P253" s="5"/>
      <c r="Q253" s="5"/>
      <c r="R253" s="5"/>
      <c r="S253" s="5"/>
      <c r="T253" s="8"/>
      <c r="U253" s="8"/>
      <c r="V253" s="8"/>
      <c r="W253" s="5"/>
      <c r="X253" s="5"/>
      <c r="Y253" s="5"/>
      <c r="Z253" s="8"/>
      <c r="AA253" s="8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>
      <c r="A254" s="5"/>
      <c r="B254" s="2" t="str">
        <f>A253</f>
        <v/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 t="str">
        <f>N253</f>
        <v/>
      </c>
      <c r="P254" s="5"/>
      <c r="Q254" s="5"/>
      <c r="R254" s="5"/>
      <c r="S254" s="5"/>
      <c r="T254" s="8"/>
      <c r="U254" s="8"/>
      <c r="V254" s="8"/>
      <c r="W254" s="5"/>
      <c r="X254" s="5"/>
      <c r="Y254" s="5"/>
      <c r="Z254" s="8"/>
      <c r="AA254" s="8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>
      <c r="A255" s="5"/>
      <c r="B255" s="2" t="str">
        <f>A256</f>
        <v/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 t="str">
        <f>N256</f>
        <v/>
      </c>
      <c r="P255" s="5"/>
      <c r="Q255" s="5"/>
      <c r="R255" s="5"/>
      <c r="S255" s="5"/>
      <c r="T255" s="8"/>
      <c r="U255" s="8"/>
      <c r="V255" s="8"/>
      <c r="W255" s="5"/>
      <c r="X255" s="5"/>
      <c r="Y255" s="5"/>
      <c r="Z255" s="8"/>
      <c r="AA255" s="8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>
      <c r="A256" s="5"/>
      <c r="B256" s="2" t="str">
        <f>A255</f>
        <v/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 t="str">
        <f>N255</f>
        <v/>
      </c>
      <c r="P256" s="5"/>
      <c r="Q256" s="5"/>
      <c r="R256" s="5"/>
      <c r="S256" s="5"/>
      <c r="T256" s="8"/>
      <c r="U256" s="8"/>
      <c r="V256" s="8"/>
      <c r="W256" s="5"/>
      <c r="X256" s="5"/>
      <c r="Y256" s="5"/>
      <c r="Z256" s="8"/>
      <c r="AA256" s="8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>
      <c r="A257" s="5"/>
      <c r="B257" s="2" t="str">
        <f>A258</f>
        <v/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 t="str">
        <f>N258</f>
        <v/>
      </c>
      <c r="P257" s="5"/>
      <c r="Q257" s="5"/>
      <c r="R257" s="5"/>
      <c r="S257" s="5"/>
      <c r="T257" s="8"/>
      <c r="U257" s="8"/>
      <c r="V257" s="8"/>
      <c r="W257" s="5"/>
      <c r="X257" s="5"/>
      <c r="Y257" s="5"/>
      <c r="Z257" s="8"/>
      <c r="AA257" s="8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>
      <c r="A258" s="5"/>
      <c r="B258" s="2" t="str">
        <f>A257</f>
        <v/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 t="str">
        <f>N257</f>
        <v/>
      </c>
      <c r="P258" s="5"/>
      <c r="Q258" s="5"/>
      <c r="R258" s="5"/>
      <c r="S258" s="5"/>
      <c r="T258" s="8"/>
      <c r="U258" s="8"/>
      <c r="V258" s="8"/>
      <c r="W258" s="5"/>
      <c r="X258" s="5"/>
      <c r="Y258" s="5"/>
      <c r="Z258" s="8"/>
      <c r="AA258" s="8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>
      <c r="A259" s="5"/>
      <c r="B259" s="2" t="str">
        <f>A260</f>
        <v/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 t="str">
        <f>N260</f>
        <v/>
      </c>
      <c r="P259" s="5"/>
      <c r="Q259" s="5"/>
      <c r="R259" s="5"/>
      <c r="S259" s="5"/>
      <c r="T259" s="8"/>
      <c r="U259" s="8"/>
      <c r="V259" s="8"/>
      <c r="W259" s="5"/>
      <c r="X259" s="5"/>
      <c r="Y259" s="5"/>
      <c r="Z259" s="8"/>
      <c r="AA259" s="8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>
      <c r="A260" s="5"/>
      <c r="B260" s="2" t="str">
        <f>A259</f>
        <v/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 t="str">
        <f>N259</f>
        <v/>
      </c>
      <c r="P260" s="5"/>
      <c r="Q260" s="5"/>
      <c r="R260" s="5"/>
      <c r="S260" s="5"/>
      <c r="T260" s="8"/>
      <c r="U260" s="8"/>
      <c r="V260" s="8"/>
      <c r="W260" s="5"/>
      <c r="X260" s="5"/>
      <c r="Y260" s="5"/>
      <c r="Z260" s="8"/>
      <c r="AA260" s="8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>
      <c r="A261" s="5"/>
      <c r="B261" s="2" t="str">
        <f>A262</f>
        <v/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 t="str">
        <f>N262</f>
        <v/>
      </c>
      <c r="P261" s="5"/>
      <c r="Q261" s="5"/>
      <c r="R261" s="5"/>
      <c r="S261" s="5"/>
      <c r="T261" s="8"/>
      <c r="U261" s="8"/>
      <c r="V261" s="8"/>
      <c r="W261" s="5"/>
      <c r="X261" s="5"/>
      <c r="Y261" s="5"/>
      <c r="Z261" s="8"/>
      <c r="AA261" s="8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>
      <c r="A262" s="5"/>
      <c r="B262" s="2" t="str">
        <f>A261</f>
        <v/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 t="str">
        <f>N261</f>
        <v/>
      </c>
      <c r="P262" s="5"/>
      <c r="Q262" s="5"/>
      <c r="R262" s="5"/>
      <c r="S262" s="5"/>
      <c r="T262" s="8"/>
      <c r="U262" s="8"/>
      <c r="V262" s="8"/>
      <c r="W262" s="5"/>
      <c r="X262" s="5"/>
      <c r="Y262" s="5"/>
      <c r="Z262" s="8"/>
      <c r="AA262" s="8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>
      <c r="A263" s="5"/>
      <c r="B263" s="2" t="str">
        <f>A264</f>
        <v/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 t="str">
        <f>N264</f>
        <v/>
      </c>
      <c r="P263" s="5"/>
      <c r="Q263" s="5"/>
      <c r="R263" s="5"/>
      <c r="S263" s="5"/>
      <c r="T263" s="8"/>
      <c r="U263" s="8"/>
      <c r="V263" s="8"/>
      <c r="W263" s="5"/>
      <c r="X263" s="5"/>
      <c r="Y263" s="5"/>
      <c r="Z263" s="8"/>
      <c r="AA263" s="8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>
      <c r="A264" s="5"/>
      <c r="B264" s="2" t="str">
        <f>A263</f>
        <v/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 t="str">
        <f>N263</f>
        <v/>
      </c>
      <c r="P264" s="5"/>
      <c r="Q264" s="5"/>
      <c r="R264" s="5"/>
      <c r="S264" s="5"/>
      <c r="T264" s="8"/>
      <c r="U264" s="8"/>
      <c r="V264" s="8"/>
      <c r="W264" s="5"/>
      <c r="X264" s="5"/>
      <c r="Y264" s="5"/>
      <c r="Z264" s="8"/>
      <c r="AA264" s="8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>
      <c r="A265" s="5"/>
      <c r="B265" s="2" t="str">
        <f>A266</f>
        <v/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 t="str">
        <f>N266</f>
        <v/>
      </c>
      <c r="P265" s="5"/>
      <c r="Q265" s="5"/>
      <c r="R265" s="5"/>
      <c r="S265" s="5"/>
      <c r="T265" s="8"/>
      <c r="U265" s="8"/>
      <c r="V265" s="8"/>
      <c r="W265" s="5"/>
      <c r="X265" s="5"/>
      <c r="Y265" s="5"/>
      <c r="Z265" s="8"/>
      <c r="AA265" s="8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>
      <c r="A266" s="5"/>
      <c r="B266" s="2" t="str">
        <f>A265</f>
        <v/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 t="str">
        <f>N265</f>
        <v/>
      </c>
      <c r="P266" s="5"/>
      <c r="Q266" s="5"/>
      <c r="R266" s="5"/>
      <c r="S266" s="5"/>
      <c r="T266" s="8"/>
      <c r="U266" s="8"/>
      <c r="V266" s="8"/>
      <c r="W266" s="5"/>
      <c r="X266" s="5"/>
      <c r="Y266" s="5"/>
      <c r="Z266" s="8"/>
      <c r="AA266" s="8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>
      <c r="A267" s="5"/>
      <c r="B267" s="2" t="str">
        <f>A268</f>
        <v/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 t="str">
        <f>N268</f>
        <v/>
      </c>
      <c r="P267" s="5"/>
      <c r="Q267" s="5"/>
      <c r="R267" s="5"/>
      <c r="S267" s="5"/>
      <c r="T267" s="8"/>
      <c r="U267" s="8"/>
      <c r="V267" s="8"/>
      <c r="W267" s="5"/>
      <c r="X267" s="5"/>
      <c r="Y267" s="5"/>
      <c r="Z267" s="8"/>
      <c r="AA267" s="8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>
      <c r="A268" s="5"/>
      <c r="B268" s="2" t="str">
        <f>A267</f>
        <v/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 t="str">
        <f>N267</f>
        <v/>
      </c>
      <c r="P268" s="5"/>
      <c r="Q268" s="5"/>
      <c r="R268" s="5"/>
      <c r="S268" s="5"/>
      <c r="T268" s="8"/>
      <c r="U268" s="8"/>
      <c r="V268" s="8"/>
      <c r="W268" s="5"/>
      <c r="X268" s="5"/>
      <c r="Y268" s="5"/>
      <c r="Z268" s="8"/>
      <c r="AA268" s="8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>
      <c r="A269" s="5"/>
      <c r="B269" s="2" t="str">
        <f>A270</f>
        <v/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 t="str">
        <f>N270</f>
        <v/>
      </c>
      <c r="P269" s="5"/>
      <c r="Q269" s="5"/>
      <c r="R269" s="5"/>
      <c r="S269" s="5"/>
      <c r="T269" s="8"/>
      <c r="U269" s="8"/>
      <c r="V269" s="8"/>
      <c r="W269" s="5"/>
      <c r="X269" s="5"/>
      <c r="Y269" s="5"/>
      <c r="Z269" s="8"/>
      <c r="AA269" s="8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>
      <c r="A270" s="5"/>
      <c r="B270" s="2" t="str">
        <f>A269</f>
        <v/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 t="str">
        <f>N269</f>
        <v/>
      </c>
      <c r="P270" s="5"/>
      <c r="Q270" s="5"/>
      <c r="R270" s="5"/>
      <c r="S270" s="5"/>
      <c r="T270" s="8"/>
      <c r="U270" s="8"/>
      <c r="V270" s="8"/>
      <c r="W270" s="5"/>
      <c r="X270" s="5"/>
      <c r="Y270" s="5"/>
      <c r="Z270" s="8"/>
      <c r="AA270" s="8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>
      <c r="A271" s="5"/>
      <c r="B271" s="2" t="str">
        <f>A272</f>
        <v/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 t="str">
        <f>N272</f>
        <v/>
      </c>
      <c r="P271" s="5"/>
      <c r="Q271" s="5"/>
      <c r="R271" s="5"/>
      <c r="S271" s="5"/>
      <c r="T271" s="8"/>
      <c r="U271" s="8"/>
      <c r="V271" s="8"/>
      <c r="W271" s="5"/>
      <c r="X271" s="5"/>
      <c r="Y271" s="5"/>
      <c r="Z271" s="8"/>
      <c r="AA271" s="8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>
      <c r="A272" s="5"/>
      <c r="B272" s="2" t="str">
        <f>A271</f>
        <v/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 t="str">
        <f>N271</f>
        <v/>
      </c>
      <c r="P272" s="5"/>
      <c r="Q272" s="5"/>
      <c r="R272" s="5"/>
      <c r="S272" s="5"/>
      <c r="T272" s="8"/>
      <c r="U272" s="8"/>
      <c r="V272" s="8"/>
      <c r="W272" s="5"/>
      <c r="X272" s="5"/>
      <c r="Y272" s="5"/>
      <c r="Z272" s="8"/>
      <c r="AA272" s="8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>
      <c r="A273" s="5"/>
      <c r="B273" s="2" t="str">
        <f>A274</f>
        <v/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 t="str">
        <f>N274</f>
        <v/>
      </c>
      <c r="P273" s="5"/>
      <c r="Q273" s="5"/>
      <c r="R273" s="5"/>
      <c r="S273" s="5"/>
      <c r="T273" s="8"/>
      <c r="U273" s="8"/>
      <c r="V273" s="8"/>
      <c r="W273" s="5"/>
      <c r="X273" s="5"/>
      <c r="Y273" s="5"/>
      <c r="Z273" s="8"/>
      <c r="AA273" s="8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>
      <c r="A274" s="5"/>
      <c r="B274" s="2" t="str">
        <f>A273</f>
        <v/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 t="str">
        <f>N273</f>
        <v/>
      </c>
      <c r="P274" s="5"/>
      <c r="Q274" s="5"/>
      <c r="R274" s="5"/>
      <c r="S274" s="5"/>
      <c r="T274" s="8"/>
      <c r="U274" s="8"/>
      <c r="V274" s="8"/>
      <c r="W274" s="5"/>
      <c r="X274" s="5"/>
      <c r="Y274" s="5"/>
      <c r="Z274" s="8"/>
      <c r="AA274" s="8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>
      <c r="A275" s="5"/>
      <c r="B275" s="2" t="str">
        <f>A276</f>
        <v/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 t="str">
        <f>N276</f>
        <v/>
      </c>
      <c r="P275" s="5"/>
      <c r="Q275" s="5"/>
      <c r="R275" s="5"/>
      <c r="S275" s="5"/>
      <c r="T275" s="8"/>
      <c r="U275" s="8"/>
      <c r="V275" s="8"/>
      <c r="W275" s="5"/>
      <c r="X275" s="5"/>
      <c r="Y275" s="5"/>
      <c r="Z275" s="8"/>
      <c r="AA275" s="8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>
      <c r="A276" s="5"/>
      <c r="B276" s="2" t="str">
        <f>A275</f>
        <v/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 t="str">
        <f>N275</f>
        <v/>
      </c>
      <c r="P276" s="5"/>
      <c r="Q276" s="5"/>
      <c r="R276" s="5"/>
      <c r="S276" s="5"/>
      <c r="T276" s="8"/>
      <c r="U276" s="8"/>
      <c r="V276" s="8"/>
      <c r="W276" s="5"/>
      <c r="X276" s="5"/>
      <c r="Y276" s="5"/>
      <c r="Z276" s="8"/>
      <c r="AA276" s="8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>
      <c r="A277" s="5"/>
      <c r="B277" s="2" t="str">
        <f>A278</f>
        <v/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 t="str">
        <f>N278</f>
        <v/>
      </c>
      <c r="P277" s="5"/>
      <c r="Q277" s="5"/>
      <c r="R277" s="5"/>
      <c r="S277" s="5"/>
      <c r="T277" s="8"/>
      <c r="U277" s="8"/>
      <c r="V277" s="8"/>
      <c r="W277" s="5"/>
      <c r="X277" s="5"/>
      <c r="Y277" s="5"/>
      <c r="Z277" s="8"/>
      <c r="AA277" s="8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>
      <c r="A278" s="5"/>
      <c r="B278" s="2" t="str">
        <f>A277</f>
        <v/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 t="str">
        <f>N277</f>
        <v/>
      </c>
      <c r="P278" s="5"/>
      <c r="Q278" s="5"/>
      <c r="R278" s="5"/>
      <c r="S278" s="5"/>
      <c r="T278" s="8"/>
      <c r="U278" s="8"/>
      <c r="V278" s="8"/>
      <c r="W278" s="5"/>
      <c r="X278" s="5"/>
      <c r="Y278" s="5"/>
      <c r="Z278" s="8"/>
      <c r="AA278" s="8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>
      <c r="A279" s="5"/>
      <c r="B279" s="2" t="str">
        <f>A280</f>
        <v/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tr">
        <f>N280</f>
        <v/>
      </c>
      <c r="P279" s="5"/>
      <c r="Q279" s="5"/>
      <c r="R279" s="5"/>
      <c r="S279" s="5"/>
      <c r="T279" s="8"/>
      <c r="U279" s="8"/>
      <c r="V279" s="8"/>
      <c r="W279" s="5"/>
      <c r="X279" s="5"/>
      <c r="Y279" s="5"/>
      <c r="Z279" s="8"/>
      <c r="AA279" s="8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>
      <c r="A280" s="5"/>
      <c r="B280" s="2" t="str">
        <f>A279</f>
        <v/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 t="str">
        <f>N279</f>
        <v/>
      </c>
      <c r="P280" s="5"/>
      <c r="Q280" s="5"/>
      <c r="R280" s="5"/>
      <c r="S280" s="5"/>
      <c r="T280" s="8"/>
      <c r="U280" s="8"/>
      <c r="V280" s="8"/>
      <c r="W280" s="5"/>
      <c r="X280" s="5"/>
      <c r="Y280" s="5"/>
      <c r="Z280" s="8"/>
      <c r="AA280" s="8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>
      <c r="A281" s="5"/>
      <c r="B281" s="2" t="str">
        <f>A282</f>
        <v/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 t="str">
        <f>N282</f>
        <v/>
      </c>
      <c r="P281" s="5"/>
      <c r="Q281" s="5"/>
      <c r="R281" s="5"/>
      <c r="S281" s="5"/>
      <c r="T281" s="8"/>
      <c r="U281" s="8"/>
      <c r="V281" s="8"/>
      <c r="W281" s="5"/>
      <c r="X281" s="5"/>
      <c r="Y281" s="5"/>
      <c r="Z281" s="8"/>
      <c r="AA281" s="8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>
      <c r="A282" s="5"/>
      <c r="B282" s="2" t="str">
        <f>A281</f>
        <v/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 t="str">
        <f>N281</f>
        <v/>
      </c>
      <c r="P282" s="5"/>
      <c r="Q282" s="5"/>
      <c r="R282" s="5"/>
      <c r="S282" s="5"/>
      <c r="T282" s="8"/>
      <c r="U282" s="8"/>
      <c r="V282" s="8"/>
      <c r="W282" s="5"/>
      <c r="X282" s="5"/>
      <c r="Y282" s="5"/>
      <c r="Z282" s="8"/>
      <c r="AA282" s="8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>
      <c r="A283" s="5"/>
      <c r="B283" s="2" t="str">
        <f>A284</f>
        <v/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 t="str">
        <f>N284</f>
        <v/>
      </c>
      <c r="P283" s="5"/>
      <c r="Q283" s="5"/>
      <c r="R283" s="5"/>
      <c r="S283" s="5"/>
      <c r="T283" s="8"/>
      <c r="U283" s="8"/>
      <c r="V283" s="8"/>
      <c r="W283" s="5"/>
      <c r="X283" s="5"/>
      <c r="Y283" s="5"/>
      <c r="Z283" s="8"/>
      <c r="AA283" s="8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>
      <c r="A284" s="5"/>
      <c r="B284" s="2" t="str">
        <f>A283</f>
        <v/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 t="str">
        <f>N283</f>
        <v/>
      </c>
      <c r="P284" s="5"/>
      <c r="Q284" s="5"/>
      <c r="R284" s="5"/>
      <c r="S284" s="5"/>
      <c r="T284" s="8"/>
      <c r="U284" s="8"/>
      <c r="V284" s="8"/>
      <c r="W284" s="5"/>
      <c r="X284" s="5"/>
      <c r="Y284" s="5"/>
      <c r="Z284" s="8"/>
      <c r="AA284" s="8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>
      <c r="A285" s="5"/>
      <c r="B285" s="2" t="str">
        <f>A286</f>
        <v/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 t="str">
        <f>N286</f>
        <v/>
      </c>
      <c r="P285" s="5"/>
      <c r="Q285" s="5"/>
      <c r="R285" s="5"/>
      <c r="S285" s="5"/>
      <c r="T285" s="8"/>
      <c r="U285" s="8"/>
      <c r="V285" s="8"/>
      <c r="W285" s="5"/>
      <c r="X285" s="5"/>
      <c r="Y285" s="5"/>
      <c r="Z285" s="8"/>
      <c r="AA285" s="8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>
      <c r="A286" s="5"/>
      <c r="B286" s="2" t="str">
        <f>A285</f>
        <v/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 t="str">
        <f>N285</f>
        <v/>
      </c>
      <c r="P286" s="5"/>
      <c r="Q286" s="5"/>
      <c r="R286" s="5"/>
      <c r="S286" s="5"/>
      <c r="T286" s="8"/>
      <c r="U286" s="8"/>
      <c r="V286" s="8"/>
      <c r="W286" s="5"/>
      <c r="X286" s="5"/>
      <c r="Y286" s="5"/>
      <c r="Z286" s="8"/>
      <c r="AA286" s="8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>
      <c r="A287" s="5"/>
      <c r="B287" s="2" t="str">
        <f>A288</f>
        <v/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 t="str">
        <f>N288</f>
        <v/>
      </c>
      <c r="P287" s="5"/>
      <c r="Q287" s="5"/>
      <c r="R287" s="5"/>
      <c r="S287" s="5"/>
      <c r="T287" s="8"/>
      <c r="U287" s="8"/>
      <c r="V287" s="8"/>
      <c r="W287" s="5"/>
      <c r="X287" s="5"/>
      <c r="Y287" s="5"/>
      <c r="Z287" s="8"/>
      <c r="AA287" s="8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>
      <c r="A288" s="5"/>
      <c r="B288" s="2" t="str">
        <f>A287</f>
        <v/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 t="str">
        <f>N287</f>
        <v/>
      </c>
      <c r="P288" s="5"/>
      <c r="Q288" s="5"/>
      <c r="R288" s="5"/>
      <c r="S288" s="5"/>
      <c r="T288" s="8"/>
      <c r="U288" s="8"/>
      <c r="V288" s="8"/>
      <c r="W288" s="5"/>
      <c r="X288" s="5"/>
      <c r="Y288" s="5"/>
      <c r="Z288" s="8"/>
      <c r="AA288" s="8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>
      <c r="A289" s="5"/>
      <c r="B289" s="2" t="str">
        <f>A290</f>
        <v/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 t="str">
        <f>N290</f>
        <v/>
      </c>
      <c r="P289" s="5"/>
      <c r="Q289" s="5"/>
      <c r="R289" s="5"/>
      <c r="S289" s="5"/>
      <c r="T289" s="8"/>
      <c r="U289" s="8"/>
      <c r="V289" s="8"/>
      <c r="W289" s="5"/>
      <c r="X289" s="5"/>
      <c r="Y289" s="5"/>
      <c r="Z289" s="8"/>
      <c r="AA289" s="8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>
      <c r="A290" s="5"/>
      <c r="B290" s="2" t="str">
        <f>A289</f>
        <v/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 t="str">
        <f>N289</f>
        <v/>
      </c>
      <c r="P290" s="5"/>
      <c r="Q290" s="5"/>
      <c r="R290" s="5"/>
      <c r="S290" s="5"/>
      <c r="T290" s="8"/>
      <c r="U290" s="8"/>
      <c r="V290" s="8"/>
      <c r="W290" s="5"/>
      <c r="X290" s="5"/>
      <c r="Y290" s="5"/>
      <c r="Z290" s="8"/>
      <c r="AA290" s="8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>
      <c r="A291" s="5"/>
      <c r="B291" s="2" t="str">
        <f>A292</f>
        <v/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 t="str">
        <f>N292</f>
        <v/>
      </c>
      <c r="P291" s="5"/>
      <c r="Q291" s="5"/>
      <c r="R291" s="5"/>
      <c r="S291" s="5"/>
      <c r="T291" s="8"/>
      <c r="U291" s="8"/>
      <c r="V291" s="8"/>
      <c r="W291" s="5"/>
      <c r="X291" s="5"/>
      <c r="Y291" s="5"/>
      <c r="Z291" s="8"/>
      <c r="AA291" s="8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>
      <c r="A292" s="5"/>
      <c r="B292" s="2" t="str">
        <f>A291</f>
        <v/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 t="str">
        <f>N291</f>
        <v/>
      </c>
      <c r="P292" s="5"/>
      <c r="Q292" s="5"/>
      <c r="R292" s="5"/>
      <c r="S292" s="5"/>
      <c r="T292" s="8"/>
      <c r="U292" s="8"/>
      <c r="V292" s="8"/>
      <c r="W292" s="5"/>
      <c r="X292" s="5"/>
      <c r="Y292" s="5"/>
      <c r="Z292" s="8"/>
      <c r="AA292" s="8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>
      <c r="A293" s="5"/>
      <c r="B293" s="2" t="str">
        <f>A294</f>
        <v/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tr">
        <f>N294</f>
        <v/>
      </c>
      <c r="P293" s="5"/>
      <c r="Q293" s="5"/>
      <c r="R293" s="5"/>
      <c r="S293" s="5"/>
      <c r="T293" s="8"/>
      <c r="U293" s="8"/>
      <c r="V293" s="8"/>
      <c r="W293" s="5"/>
      <c r="X293" s="5"/>
      <c r="Y293" s="5"/>
      <c r="Z293" s="8"/>
      <c r="AA293" s="8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>
      <c r="A294" s="5"/>
      <c r="B294" s="2" t="str">
        <f>A293</f>
        <v/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 t="str">
        <f>N293</f>
        <v/>
      </c>
      <c r="P294" s="5"/>
      <c r="Q294" s="5"/>
      <c r="R294" s="5"/>
      <c r="S294" s="5"/>
      <c r="T294" s="8"/>
      <c r="U294" s="8"/>
      <c r="V294" s="8"/>
      <c r="W294" s="5"/>
      <c r="X294" s="5"/>
      <c r="Y294" s="5"/>
      <c r="Z294" s="8"/>
      <c r="AA294" s="8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>
      <c r="A295" s="5"/>
      <c r="B295" s="2" t="str">
        <f>A296</f>
        <v/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 t="str">
        <f>N296</f>
        <v/>
      </c>
      <c r="P295" s="5"/>
      <c r="Q295" s="5"/>
      <c r="R295" s="5"/>
      <c r="S295" s="5"/>
      <c r="T295" s="8"/>
      <c r="U295" s="8"/>
      <c r="V295" s="8"/>
      <c r="W295" s="5"/>
      <c r="X295" s="5"/>
      <c r="Y295" s="5"/>
      <c r="Z295" s="8"/>
      <c r="AA295" s="8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>
      <c r="A296" s="5"/>
      <c r="B296" s="2" t="str">
        <f>A295</f>
        <v/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 t="str">
        <f>N295</f>
        <v/>
      </c>
      <c r="P296" s="5"/>
      <c r="Q296" s="5"/>
      <c r="R296" s="5"/>
      <c r="S296" s="5"/>
      <c r="T296" s="8"/>
      <c r="U296" s="8"/>
      <c r="V296" s="8"/>
      <c r="W296" s="5"/>
      <c r="X296" s="5"/>
      <c r="Y296" s="5"/>
      <c r="Z296" s="8"/>
      <c r="AA296" s="8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>
      <c r="A297" s="5"/>
      <c r="B297" s="2" t="str">
        <f>A298</f>
        <v/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 t="str">
        <f>N298</f>
        <v/>
      </c>
      <c r="P297" s="5"/>
      <c r="Q297" s="5"/>
      <c r="R297" s="5"/>
      <c r="S297" s="5"/>
      <c r="T297" s="8"/>
      <c r="U297" s="8"/>
      <c r="V297" s="8"/>
      <c r="W297" s="5"/>
      <c r="X297" s="5"/>
      <c r="Y297" s="5"/>
      <c r="Z297" s="8"/>
      <c r="AA297" s="8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>
      <c r="A298" s="5"/>
      <c r="B298" s="2" t="str">
        <f>A297</f>
        <v/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 t="str">
        <f>N297</f>
        <v/>
      </c>
      <c r="P298" s="5"/>
      <c r="Q298" s="5"/>
      <c r="R298" s="5"/>
      <c r="S298" s="5"/>
      <c r="T298" s="8"/>
      <c r="U298" s="8"/>
      <c r="V298" s="8"/>
      <c r="W298" s="5"/>
      <c r="X298" s="5"/>
      <c r="Y298" s="5"/>
      <c r="Z298" s="8"/>
      <c r="AA298" s="8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>
      <c r="A299" s="5"/>
      <c r="B299" s="2" t="str">
        <f>A300</f>
        <v/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 t="str">
        <f>N300</f>
        <v/>
      </c>
      <c r="P299" s="5"/>
      <c r="Q299" s="5"/>
      <c r="R299" s="5"/>
      <c r="S299" s="5"/>
      <c r="T299" s="8"/>
      <c r="U299" s="8"/>
      <c r="V299" s="8"/>
      <c r="W299" s="5"/>
      <c r="X299" s="5"/>
      <c r="Y299" s="5"/>
      <c r="Z299" s="8"/>
      <c r="AA299" s="8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>
      <c r="A300" s="5"/>
      <c r="B300" s="2" t="str">
        <f>A299</f>
        <v/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 t="str">
        <f>N299</f>
        <v/>
      </c>
      <c r="P300" s="5"/>
      <c r="Q300" s="5"/>
      <c r="R300" s="5"/>
      <c r="S300" s="5"/>
      <c r="T300" s="8"/>
      <c r="U300" s="8"/>
      <c r="V300" s="8"/>
      <c r="W300" s="5"/>
      <c r="X300" s="5"/>
      <c r="Y300" s="5"/>
      <c r="Z300" s="8"/>
      <c r="AA300" s="8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>
      <c r="A301" s="5"/>
      <c r="B301" s="2" t="str">
        <f>A302</f>
        <v/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 t="str">
        <f>N302</f>
        <v/>
      </c>
      <c r="P301" s="5"/>
      <c r="Q301" s="5"/>
      <c r="R301" s="5"/>
      <c r="S301" s="5"/>
      <c r="T301" s="8"/>
      <c r="U301" s="8"/>
      <c r="V301" s="8"/>
      <c r="W301" s="5"/>
      <c r="X301" s="5"/>
      <c r="Y301" s="5"/>
      <c r="Z301" s="8"/>
      <c r="AA301" s="8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>
      <c r="A302" s="5"/>
      <c r="B302" s="2" t="str">
        <f>A301</f>
        <v/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 t="str">
        <f>N301</f>
        <v/>
      </c>
      <c r="P302" s="5"/>
      <c r="Q302" s="5"/>
      <c r="R302" s="5"/>
      <c r="S302" s="5"/>
      <c r="T302" s="8"/>
      <c r="U302" s="8"/>
      <c r="V302" s="8"/>
      <c r="W302" s="5"/>
      <c r="X302" s="5"/>
      <c r="Y302" s="5"/>
      <c r="Z302" s="8"/>
      <c r="AA302" s="8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>
      <c r="A303" s="5"/>
      <c r="B303" s="2" t="str">
        <f>A304</f>
        <v/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 t="str">
        <f>N304</f>
        <v/>
      </c>
      <c r="P303" s="5"/>
      <c r="Q303" s="5"/>
      <c r="R303" s="5"/>
      <c r="S303" s="5"/>
      <c r="T303" s="8"/>
      <c r="U303" s="8"/>
      <c r="V303" s="8"/>
      <c r="W303" s="5"/>
      <c r="X303" s="5"/>
      <c r="Y303" s="5"/>
      <c r="Z303" s="8"/>
      <c r="AA303" s="8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>
      <c r="A304" s="5"/>
      <c r="B304" s="2" t="str">
        <f>A303</f>
        <v/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 t="str">
        <f>N303</f>
        <v/>
      </c>
      <c r="P304" s="5"/>
      <c r="Q304" s="5"/>
      <c r="R304" s="5"/>
      <c r="S304" s="5"/>
      <c r="T304" s="8"/>
      <c r="U304" s="8"/>
      <c r="V304" s="8"/>
      <c r="W304" s="5"/>
      <c r="X304" s="5"/>
      <c r="Y304" s="5"/>
      <c r="Z304" s="8"/>
      <c r="AA304" s="8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>
      <c r="A305" s="5"/>
      <c r="B305" s="2" t="str">
        <f>A306</f>
        <v/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tr">
        <f>N306</f>
        <v/>
      </c>
      <c r="P305" s="5"/>
      <c r="Q305" s="5"/>
      <c r="R305" s="5"/>
      <c r="S305" s="5"/>
      <c r="T305" s="8"/>
      <c r="U305" s="8"/>
      <c r="V305" s="8"/>
      <c r="W305" s="5"/>
      <c r="X305" s="5"/>
      <c r="Y305" s="5"/>
      <c r="Z305" s="8"/>
      <c r="AA305" s="8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>
      <c r="A306" s="5"/>
      <c r="B306" s="2" t="str">
        <f>A305</f>
        <v/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tr">
        <f>N305</f>
        <v/>
      </c>
      <c r="P306" s="5"/>
      <c r="Q306" s="5"/>
      <c r="R306" s="5"/>
      <c r="S306" s="5"/>
      <c r="T306" s="8"/>
      <c r="U306" s="8"/>
      <c r="V306" s="8"/>
      <c r="W306" s="5"/>
      <c r="X306" s="5"/>
      <c r="Y306" s="5"/>
      <c r="Z306" s="8"/>
      <c r="AA306" s="8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>
      <c r="A307" s="5"/>
      <c r="B307" s="2" t="str">
        <f>A308</f>
        <v/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tr">
        <f>N308</f>
        <v/>
      </c>
      <c r="P307" s="5"/>
      <c r="Q307" s="5"/>
      <c r="R307" s="5"/>
      <c r="S307" s="5"/>
      <c r="T307" s="8"/>
      <c r="U307" s="8"/>
      <c r="V307" s="8"/>
      <c r="W307" s="5"/>
      <c r="X307" s="5"/>
      <c r="Y307" s="5"/>
      <c r="Z307" s="8"/>
      <c r="AA307" s="8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>
      <c r="A308" s="5"/>
      <c r="B308" s="2" t="str">
        <f>A307</f>
        <v/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 t="str">
        <f>N307</f>
        <v/>
      </c>
      <c r="P308" s="5"/>
      <c r="Q308" s="5"/>
      <c r="R308" s="5"/>
      <c r="S308" s="5"/>
      <c r="T308" s="8"/>
      <c r="U308" s="8"/>
      <c r="V308" s="8"/>
      <c r="W308" s="5"/>
      <c r="X308" s="5"/>
      <c r="Y308" s="5"/>
      <c r="Z308" s="8"/>
      <c r="AA308" s="8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>
      <c r="A309" s="5"/>
      <c r="B309" s="2" t="str">
        <f>A310</f>
        <v/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 t="str">
        <f>N310</f>
        <v/>
      </c>
      <c r="P309" s="5"/>
      <c r="Q309" s="5"/>
      <c r="R309" s="5"/>
      <c r="S309" s="5"/>
      <c r="T309" s="8"/>
      <c r="U309" s="8"/>
      <c r="V309" s="8"/>
      <c r="W309" s="5"/>
      <c r="X309" s="5"/>
      <c r="Y309" s="5"/>
      <c r="Z309" s="8"/>
      <c r="AA309" s="8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>
      <c r="A310" s="5"/>
      <c r="B310" s="2" t="str">
        <f>A309</f>
        <v/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 t="str">
        <f>N309</f>
        <v/>
      </c>
      <c r="P310" s="5"/>
      <c r="Q310" s="5"/>
      <c r="R310" s="5"/>
      <c r="S310" s="5"/>
      <c r="T310" s="8"/>
      <c r="U310" s="8"/>
      <c r="V310" s="8"/>
      <c r="W310" s="5"/>
      <c r="X310" s="5"/>
      <c r="Y310" s="5"/>
      <c r="Z310" s="8"/>
      <c r="AA310" s="8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>
      <c r="A311" s="5"/>
      <c r="B311" s="2" t="str">
        <f>A312</f>
        <v/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 t="str">
        <f>N312</f>
        <v/>
      </c>
      <c r="P311" s="5"/>
      <c r="Q311" s="5"/>
      <c r="R311" s="5"/>
      <c r="S311" s="5"/>
      <c r="T311" s="8"/>
      <c r="U311" s="8"/>
      <c r="V311" s="8"/>
      <c r="W311" s="5"/>
      <c r="X311" s="5"/>
      <c r="Y311" s="5"/>
      <c r="Z311" s="8"/>
      <c r="AA311" s="8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>
      <c r="A312" s="5"/>
      <c r="B312" s="2" t="str">
        <f>A311</f>
        <v/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 t="str">
        <f>N311</f>
        <v/>
      </c>
      <c r="P312" s="5"/>
      <c r="Q312" s="5"/>
      <c r="R312" s="5"/>
      <c r="S312" s="5"/>
      <c r="T312" s="8"/>
      <c r="U312" s="8"/>
      <c r="V312" s="8"/>
      <c r="W312" s="5"/>
      <c r="X312" s="5"/>
      <c r="Y312" s="5"/>
      <c r="Z312" s="8"/>
      <c r="AA312" s="8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>
      <c r="A313" s="5"/>
      <c r="B313" s="2" t="str">
        <f>A314</f>
        <v/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 t="str">
        <f>N314</f>
        <v/>
      </c>
      <c r="P313" s="5"/>
      <c r="Q313" s="5"/>
      <c r="R313" s="5"/>
      <c r="S313" s="5"/>
      <c r="T313" s="8"/>
      <c r="U313" s="8"/>
      <c r="V313" s="8"/>
      <c r="W313" s="5"/>
      <c r="X313" s="5"/>
      <c r="Y313" s="5"/>
      <c r="Z313" s="8"/>
      <c r="AA313" s="8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>
      <c r="A314" s="5"/>
      <c r="B314" s="2" t="str">
        <f>A313</f>
        <v/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 t="str">
        <f>N313</f>
        <v/>
      </c>
      <c r="P314" s="5"/>
      <c r="Q314" s="5"/>
      <c r="R314" s="5"/>
      <c r="S314" s="5"/>
      <c r="T314" s="8"/>
      <c r="U314" s="8"/>
      <c r="V314" s="8"/>
      <c r="W314" s="5"/>
      <c r="X314" s="5"/>
      <c r="Y314" s="5"/>
      <c r="Z314" s="8"/>
      <c r="AA314" s="8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>
      <c r="A315" s="5"/>
      <c r="B315" s="2" t="str">
        <f>A316</f>
        <v/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 t="str">
        <f>N316</f>
        <v/>
      </c>
      <c r="P315" s="5"/>
      <c r="Q315" s="5"/>
      <c r="R315" s="5"/>
      <c r="S315" s="5"/>
      <c r="T315" s="8"/>
      <c r="U315" s="8"/>
      <c r="V315" s="8"/>
      <c r="W315" s="5"/>
      <c r="X315" s="5"/>
      <c r="Y315" s="5"/>
      <c r="Z315" s="8"/>
      <c r="AA315" s="8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>
      <c r="A316" s="5"/>
      <c r="B316" s="2" t="str">
        <f>A315</f>
        <v/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 t="str">
        <f>N315</f>
        <v/>
      </c>
      <c r="P316" s="5"/>
      <c r="Q316" s="5"/>
      <c r="R316" s="5"/>
      <c r="S316" s="5"/>
      <c r="T316" s="8"/>
      <c r="U316" s="8"/>
      <c r="V316" s="8"/>
      <c r="W316" s="5"/>
      <c r="X316" s="5"/>
      <c r="Y316" s="5"/>
      <c r="Z316" s="8"/>
      <c r="AA316" s="8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>
      <c r="A317" s="5"/>
      <c r="B317" s="2" t="str">
        <f>A318</f>
        <v/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 t="str">
        <f>N318</f>
        <v/>
      </c>
      <c r="P317" s="5"/>
      <c r="Q317" s="5"/>
      <c r="R317" s="5"/>
      <c r="S317" s="5"/>
      <c r="T317" s="8"/>
      <c r="U317" s="8"/>
      <c r="V317" s="8"/>
      <c r="W317" s="5"/>
      <c r="X317" s="5"/>
      <c r="Y317" s="5"/>
      <c r="Z317" s="8"/>
      <c r="AA317" s="8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>
      <c r="A318" s="5"/>
      <c r="B318" s="2" t="str">
        <f>A317</f>
        <v/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 t="str">
        <f>N317</f>
        <v/>
      </c>
      <c r="P318" s="5"/>
      <c r="Q318" s="5"/>
      <c r="R318" s="5"/>
      <c r="S318" s="5"/>
      <c r="T318" s="8"/>
      <c r="U318" s="8"/>
      <c r="V318" s="8"/>
      <c r="W318" s="5"/>
      <c r="X318" s="5"/>
      <c r="Y318" s="5"/>
      <c r="Z318" s="8"/>
      <c r="AA318" s="8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>
      <c r="A319" s="5"/>
      <c r="B319" s="2" t="str">
        <f>A320</f>
        <v/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 t="str">
        <f>N320</f>
        <v/>
      </c>
      <c r="P319" s="5"/>
      <c r="Q319" s="5"/>
      <c r="R319" s="5"/>
      <c r="S319" s="5"/>
      <c r="T319" s="8"/>
      <c r="U319" s="8"/>
      <c r="V319" s="8"/>
      <c r="W319" s="5"/>
      <c r="X319" s="5"/>
      <c r="Y319" s="5"/>
      <c r="Z319" s="8"/>
      <c r="AA319" s="8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>
      <c r="A320" s="5"/>
      <c r="B320" s="2" t="str">
        <f>A319</f>
        <v/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 t="str">
        <f>N319</f>
        <v/>
      </c>
      <c r="P320" s="5"/>
      <c r="Q320" s="5"/>
      <c r="R320" s="5"/>
      <c r="S320" s="5"/>
      <c r="T320" s="8"/>
      <c r="U320" s="8"/>
      <c r="V320" s="8"/>
      <c r="W320" s="5"/>
      <c r="X320" s="5"/>
      <c r="Y320" s="5"/>
      <c r="Z320" s="8"/>
      <c r="AA320" s="8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>
      <c r="A321" s="5"/>
      <c r="B321" s="2" t="str">
        <f>A322</f>
        <v/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 t="str">
        <f>N322</f>
        <v/>
      </c>
      <c r="P321" s="5"/>
      <c r="Q321" s="5"/>
      <c r="R321" s="5"/>
      <c r="S321" s="5"/>
      <c r="T321" s="8"/>
      <c r="U321" s="8"/>
      <c r="V321" s="8"/>
      <c r="W321" s="5"/>
      <c r="X321" s="5"/>
      <c r="Y321" s="5"/>
      <c r="Z321" s="8"/>
      <c r="AA321" s="8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>
      <c r="A322" s="5"/>
      <c r="B322" s="2" t="str">
        <f>A321</f>
        <v/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 t="str">
        <f>N321</f>
        <v/>
      </c>
      <c r="P322" s="5"/>
      <c r="Q322" s="5"/>
      <c r="R322" s="5"/>
      <c r="S322" s="5"/>
      <c r="T322" s="8"/>
      <c r="U322" s="8"/>
      <c r="V322" s="8"/>
      <c r="W322" s="5"/>
      <c r="X322" s="5"/>
      <c r="Y322" s="5"/>
      <c r="Z322" s="8"/>
      <c r="AA322" s="8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>
      <c r="A323" s="5"/>
      <c r="B323" s="2" t="str">
        <f>A324</f>
        <v/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 t="str">
        <f>N324</f>
        <v/>
      </c>
      <c r="P323" s="5"/>
      <c r="Q323" s="5"/>
      <c r="R323" s="5"/>
      <c r="S323" s="5"/>
      <c r="T323" s="8"/>
      <c r="U323" s="8"/>
      <c r="V323" s="8"/>
      <c r="W323" s="5"/>
      <c r="X323" s="5"/>
      <c r="Y323" s="5"/>
      <c r="Z323" s="8"/>
      <c r="AA323" s="8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>
      <c r="A324" s="5"/>
      <c r="B324" s="2" t="str">
        <f>A323</f>
        <v/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 t="str">
        <f>N323</f>
        <v/>
      </c>
      <c r="P324" s="5"/>
      <c r="Q324" s="5"/>
      <c r="R324" s="5"/>
      <c r="S324" s="5"/>
      <c r="T324" s="8"/>
      <c r="U324" s="8"/>
      <c r="V324" s="8"/>
      <c r="W324" s="5"/>
      <c r="X324" s="5"/>
      <c r="Y324" s="5"/>
      <c r="Z324" s="8"/>
      <c r="AA324" s="8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>
      <c r="A325" s="5"/>
      <c r="B325" s="2" t="str">
        <f>A326</f>
        <v/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 t="str">
        <f>N326</f>
        <v/>
      </c>
      <c r="P325" s="5"/>
      <c r="Q325" s="5"/>
      <c r="R325" s="5"/>
      <c r="S325" s="5"/>
      <c r="T325" s="8"/>
      <c r="U325" s="8"/>
      <c r="V325" s="8"/>
      <c r="W325" s="5"/>
      <c r="X325" s="5"/>
      <c r="Y325" s="5"/>
      <c r="Z325" s="8"/>
      <c r="AA325" s="8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>
      <c r="A326" s="5"/>
      <c r="B326" s="2" t="str">
        <f>A325</f>
        <v/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 t="str">
        <f>N325</f>
        <v/>
      </c>
      <c r="P326" s="5"/>
      <c r="Q326" s="5"/>
      <c r="R326" s="5"/>
      <c r="S326" s="5"/>
      <c r="T326" s="8"/>
      <c r="U326" s="8"/>
      <c r="V326" s="8"/>
      <c r="W326" s="5"/>
      <c r="X326" s="5"/>
      <c r="Y326" s="5"/>
      <c r="Z326" s="8"/>
      <c r="AA326" s="8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>
      <c r="A327" s="5"/>
      <c r="B327" s="2" t="str">
        <f>A328</f>
        <v/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 t="str">
        <f>N328</f>
        <v/>
      </c>
      <c r="P327" s="5"/>
      <c r="Q327" s="5"/>
      <c r="R327" s="5"/>
      <c r="S327" s="5"/>
      <c r="T327" s="8"/>
      <c r="U327" s="8"/>
      <c r="V327" s="8"/>
      <c r="W327" s="5"/>
      <c r="X327" s="5"/>
      <c r="Y327" s="5"/>
      <c r="Z327" s="8"/>
      <c r="AA327" s="8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>
      <c r="A328" s="5"/>
      <c r="B328" s="2" t="str">
        <f>A327</f>
        <v/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 t="str">
        <f>N327</f>
        <v/>
      </c>
      <c r="P328" s="5"/>
      <c r="Q328" s="5"/>
      <c r="R328" s="5"/>
      <c r="S328" s="5"/>
      <c r="T328" s="8"/>
      <c r="U328" s="8"/>
      <c r="V328" s="8"/>
      <c r="W328" s="5"/>
      <c r="X328" s="5"/>
      <c r="Y328" s="5"/>
      <c r="Z328" s="8"/>
      <c r="AA328" s="8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>
      <c r="A329" s="5"/>
      <c r="B329" s="2" t="str">
        <f>A330</f>
        <v/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 t="str">
        <f>N330</f>
        <v/>
      </c>
      <c r="P329" s="5"/>
      <c r="Q329" s="5"/>
      <c r="R329" s="5"/>
      <c r="S329" s="5"/>
      <c r="T329" s="8"/>
      <c r="U329" s="8"/>
      <c r="V329" s="8"/>
      <c r="W329" s="5"/>
      <c r="X329" s="5"/>
      <c r="Y329" s="5"/>
      <c r="Z329" s="8"/>
      <c r="AA329" s="8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>
      <c r="A330" s="5"/>
      <c r="B330" s="2" t="str">
        <f>A329</f>
        <v/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 t="str">
        <f>N329</f>
        <v/>
      </c>
      <c r="P330" s="5"/>
      <c r="Q330" s="5"/>
      <c r="R330" s="5"/>
      <c r="S330" s="5"/>
      <c r="T330" s="8"/>
      <c r="U330" s="8"/>
      <c r="V330" s="8"/>
      <c r="W330" s="5"/>
      <c r="X330" s="5"/>
      <c r="Y330" s="5"/>
      <c r="Z330" s="8"/>
      <c r="AA330" s="8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>
      <c r="A331" s="5"/>
      <c r="B331" s="2" t="str">
        <f>A332</f>
        <v/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 t="str">
        <f>N332</f>
        <v/>
      </c>
      <c r="P331" s="5"/>
      <c r="Q331" s="5"/>
      <c r="R331" s="5"/>
      <c r="S331" s="5"/>
      <c r="T331" s="8"/>
      <c r="U331" s="8"/>
      <c r="V331" s="8"/>
      <c r="W331" s="5"/>
      <c r="X331" s="5"/>
      <c r="Y331" s="5"/>
      <c r="Z331" s="8"/>
      <c r="AA331" s="8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>
      <c r="A332" s="5"/>
      <c r="B332" s="2" t="str">
        <f>A331</f>
        <v/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 t="str">
        <f>N331</f>
        <v/>
      </c>
      <c r="P332" s="5"/>
      <c r="Q332" s="5"/>
      <c r="R332" s="5"/>
      <c r="S332" s="5"/>
      <c r="T332" s="8"/>
      <c r="U332" s="8"/>
      <c r="V332" s="8"/>
      <c r="W332" s="5"/>
      <c r="X332" s="5"/>
      <c r="Y332" s="5"/>
      <c r="Z332" s="8"/>
      <c r="AA332" s="8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>
      <c r="A333" s="5"/>
      <c r="B333" s="2" t="str">
        <f>A334</f>
        <v/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 t="str">
        <f>N334</f>
        <v/>
      </c>
      <c r="P333" s="5"/>
      <c r="Q333" s="5"/>
      <c r="R333" s="5"/>
      <c r="S333" s="5"/>
      <c r="T333" s="8"/>
      <c r="U333" s="8"/>
      <c r="V333" s="8"/>
      <c r="W333" s="5"/>
      <c r="X333" s="5"/>
      <c r="Y333" s="5"/>
      <c r="Z333" s="8"/>
      <c r="AA333" s="8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>
      <c r="A334" s="5"/>
      <c r="B334" s="2" t="str">
        <f>A333</f>
        <v/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 t="str">
        <f>N333</f>
        <v/>
      </c>
      <c r="P334" s="5"/>
      <c r="Q334" s="5"/>
      <c r="R334" s="5"/>
      <c r="S334" s="5"/>
      <c r="T334" s="8"/>
      <c r="U334" s="8"/>
      <c r="V334" s="8"/>
      <c r="W334" s="5"/>
      <c r="X334" s="5"/>
      <c r="Y334" s="5"/>
      <c r="Z334" s="8"/>
      <c r="AA334" s="8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>
      <c r="A335" s="5"/>
      <c r="B335" s="2" t="str">
        <f>A336</f>
        <v/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 t="str">
        <f>N336</f>
        <v/>
      </c>
      <c r="P335" s="5"/>
      <c r="Q335" s="5"/>
      <c r="R335" s="5"/>
      <c r="S335" s="5"/>
      <c r="T335" s="8"/>
      <c r="U335" s="8"/>
      <c r="V335" s="8"/>
      <c r="W335" s="5"/>
      <c r="X335" s="5"/>
      <c r="Y335" s="5"/>
      <c r="Z335" s="8"/>
      <c r="AA335" s="8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>
      <c r="A336" s="5"/>
      <c r="B336" s="2" t="str">
        <f>A335</f>
        <v/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 t="str">
        <f>N335</f>
        <v/>
      </c>
      <c r="P336" s="5"/>
      <c r="Q336" s="5"/>
      <c r="R336" s="5"/>
      <c r="S336" s="5"/>
      <c r="T336" s="8"/>
      <c r="U336" s="8"/>
      <c r="V336" s="8"/>
      <c r="W336" s="5"/>
      <c r="X336" s="5"/>
      <c r="Y336" s="5"/>
      <c r="Z336" s="8"/>
      <c r="AA336" s="8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>
      <c r="A337" s="5"/>
      <c r="B337" s="2" t="str">
        <f>A338</f>
        <v/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 t="str">
        <f>N338</f>
        <v/>
      </c>
      <c r="P337" s="5"/>
      <c r="Q337" s="5"/>
      <c r="R337" s="5"/>
      <c r="S337" s="5"/>
      <c r="T337" s="8"/>
      <c r="U337" s="8"/>
      <c r="V337" s="8"/>
      <c r="W337" s="5"/>
      <c r="X337" s="5"/>
      <c r="Y337" s="5"/>
      <c r="Z337" s="8"/>
      <c r="AA337" s="8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>
      <c r="A338" s="5"/>
      <c r="B338" s="2" t="str">
        <f>A337</f>
        <v/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tr">
        <f>N337</f>
        <v/>
      </c>
      <c r="P338" s="5"/>
      <c r="Q338" s="5"/>
      <c r="R338" s="5"/>
      <c r="S338" s="5"/>
      <c r="T338" s="8"/>
      <c r="U338" s="8"/>
      <c r="V338" s="8"/>
      <c r="W338" s="5"/>
      <c r="X338" s="5"/>
      <c r="Y338" s="5"/>
      <c r="Z338" s="8"/>
      <c r="AA338" s="8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>
      <c r="A339" s="5"/>
      <c r="B339" s="2" t="str">
        <f>A340</f>
        <v/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 t="str">
        <f>N340</f>
        <v/>
      </c>
      <c r="P339" s="5"/>
      <c r="Q339" s="5"/>
      <c r="R339" s="5"/>
      <c r="S339" s="5"/>
      <c r="T339" s="8"/>
      <c r="U339" s="8"/>
      <c r="V339" s="8"/>
      <c r="W339" s="5"/>
      <c r="X339" s="5"/>
      <c r="Y339" s="5"/>
      <c r="Z339" s="8"/>
      <c r="AA339" s="8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>
      <c r="A340" s="5"/>
      <c r="B340" s="2" t="str">
        <f>A339</f>
        <v/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 t="str">
        <f>N339</f>
        <v/>
      </c>
      <c r="P340" s="5"/>
      <c r="Q340" s="5"/>
      <c r="R340" s="5"/>
      <c r="S340" s="5"/>
      <c r="T340" s="8"/>
      <c r="U340" s="8"/>
      <c r="V340" s="8"/>
      <c r="W340" s="5"/>
      <c r="X340" s="5"/>
      <c r="Y340" s="5"/>
      <c r="Z340" s="8"/>
      <c r="AA340" s="8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>
      <c r="A341" s="5"/>
      <c r="B341" s="2" t="str">
        <f>A342</f>
        <v/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tr">
        <f>N342</f>
        <v/>
      </c>
      <c r="P341" s="5"/>
      <c r="Q341" s="5"/>
      <c r="R341" s="5"/>
      <c r="S341" s="5"/>
      <c r="T341" s="8"/>
      <c r="U341" s="8"/>
      <c r="V341" s="8"/>
      <c r="W341" s="5"/>
      <c r="X341" s="5"/>
      <c r="Y341" s="5"/>
      <c r="Z341" s="8"/>
      <c r="AA341" s="8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>
      <c r="A342" s="5"/>
      <c r="B342" s="2" t="str">
        <f>A341</f>
        <v/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 t="str">
        <f>N341</f>
        <v/>
      </c>
      <c r="P342" s="5"/>
      <c r="Q342" s="5"/>
      <c r="R342" s="5"/>
      <c r="S342" s="5"/>
      <c r="T342" s="8"/>
      <c r="U342" s="8"/>
      <c r="V342" s="8"/>
      <c r="W342" s="5"/>
      <c r="X342" s="5"/>
      <c r="Y342" s="5"/>
      <c r="Z342" s="8"/>
      <c r="AA342" s="8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>
      <c r="A343" s="5"/>
      <c r="B343" s="2" t="str">
        <f>A344</f>
        <v/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 t="str">
        <f>N344</f>
        <v/>
      </c>
      <c r="P343" s="5"/>
      <c r="Q343" s="5"/>
      <c r="R343" s="5"/>
      <c r="S343" s="5"/>
      <c r="T343" s="8"/>
      <c r="U343" s="8"/>
      <c r="V343" s="8"/>
      <c r="W343" s="5"/>
      <c r="X343" s="5"/>
      <c r="Y343" s="5"/>
      <c r="Z343" s="8"/>
      <c r="AA343" s="8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>
      <c r="A344" s="5"/>
      <c r="B344" s="2" t="str">
        <f>A343</f>
        <v/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 t="str">
        <f>N343</f>
        <v/>
      </c>
      <c r="P344" s="5"/>
      <c r="Q344" s="5"/>
      <c r="R344" s="5"/>
      <c r="S344" s="5"/>
      <c r="T344" s="8"/>
      <c r="U344" s="8"/>
      <c r="V344" s="8"/>
      <c r="W344" s="5"/>
      <c r="X344" s="5"/>
      <c r="Y344" s="5"/>
      <c r="Z344" s="8"/>
      <c r="AA344" s="8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>
      <c r="A345" s="5"/>
      <c r="B345" s="2" t="str">
        <f>A346</f>
        <v/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 t="str">
        <f>N346</f>
        <v/>
      </c>
      <c r="P345" s="5"/>
      <c r="Q345" s="5"/>
      <c r="R345" s="5"/>
      <c r="S345" s="5"/>
      <c r="T345" s="8"/>
      <c r="U345" s="8"/>
      <c r="V345" s="8"/>
      <c r="W345" s="5"/>
      <c r="X345" s="5"/>
      <c r="Y345" s="5"/>
      <c r="Z345" s="8"/>
      <c r="AA345" s="8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>
      <c r="A346" s="5"/>
      <c r="B346" s="2" t="str">
        <f>A345</f>
        <v/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tr">
        <f>N345</f>
        <v/>
      </c>
      <c r="P346" s="5"/>
      <c r="Q346" s="5"/>
      <c r="R346" s="5"/>
      <c r="S346" s="5"/>
      <c r="T346" s="8"/>
      <c r="U346" s="8"/>
      <c r="V346" s="8"/>
      <c r="W346" s="5"/>
      <c r="X346" s="5"/>
      <c r="Y346" s="5"/>
      <c r="Z346" s="8"/>
      <c r="AA346" s="8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>
      <c r="A347" s="5"/>
      <c r="B347" s="2" t="str">
        <f>A348</f>
        <v/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 t="str">
        <f>N348</f>
        <v/>
      </c>
      <c r="P347" s="5"/>
      <c r="Q347" s="5"/>
      <c r="R347" s="5"/>
      <c r="S347" s="5"/>
      <c r="T347" s="8"/>
      <c r="U347" s="8"/>
      <c r="V347" s="8"/>
      <c r="W347" s="5"/>
      <c r="X347" s="5"/>
      <c r="Y347" s="5"/>
      <c r="Z347" s="8"/>
      <c r="AA347" s="8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>
      <c r="A348" s="5"/>
      <c r="B348" s="2" t="str">
        <f>A347</f>
        <v/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 t="str">
        <f>N347</f>
        <v/>
      </c>
      <c r="P348" s="5"/>
      <c r="Q348" s="5"/>
      <c r="R348" s="5"/>
      <c r="S348" s="5"/>
      <c r="T348" s="8"/>
      <c r="U348" s="8"/>
      <c r="V348" s="8"/>
      <c r="W348" s="5"/>
      <c r="X348" s="5"/>
      <c r="Y348" s="5"/>
      <c r="Z348" s="8"/>
      <c r="AA348" s="8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>
      <c r="A349" s="5"/>
      <c r="B349" s="2" t="str">
        <f>A350</f>
        <v/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 t="str">
        <f>N350</f>
        <v/>
      </c>
      <c r="P349" s="5"/>
      <c r="Q349" s="5"/>
      <c r="R349" s="5"/>
      <c r="S349" s="5"/>
      <c r="T349" s="8"/>
      <c r="U349" s="8"/>
      <c r="V349" s="8"/>
      <c r="W349" s="5"/>
      <c r="X349" s="5"/>
      <c r="Y349" s="5"/>
      <c r="Z349" s="8"/>
      <c r="AA349" s="8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>
      <c r="A350" s="5"/>
      <c r="B350" s="2" t="str">
        <f>A349</f>
        <v/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 t="str">
        <f>N349</f>
        <v/>
      </c>
      <c r="P350" s="5"/>
      <c r="Q350" s="5"/>
      <c r="R350" s="5"/>
      <c r="S350" s="5"/>
      <c r="T350" s="8"/>
      <c r="U350" s="8"/>
      <c r="V350" s="8"/>
      <c r="W350" s="5"/>
      <c r="X350" s="5"/>
      <c r="Y350" s="5"/>
      <c r="Z350" s="8"/>
      <c r="AA350" s="8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>
      <c r="A351" s="5"/>
      <c r="B351" s="2" t="str">
        <f>A352</f>
        <v/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 t="str">
        <f>N352</f>
        <v/>
      </c>
      <c r="P351" s="5"/>
      <c r="Q351" s="5"/>
      <c r="R351" s="5"/>
      <c r="S351" s="5"/>
      <c r="T351" s="8"/>
      <c r="U351" s="8"/>
      <c r="V351" s="8"/>
      <c r="W351" s="5"/>
      <c r="X351" s="5"/>
      <c r="Y351" s="5"/>
      <c r="Z351" s="8"/>
      <c r="AA351" s="8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>
      <c r="A352" s="5"/>
      <c r="B352" s="2" t="str">
        <f>A351</f>
        <v/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 t="str">
        <f>N351</f>
        <v/>
      </c>
      <c r="P352" s="5"/>
      <c r="Q352" s="5"/>
      <c r="R352" s="5"/>
      <c r="S352" s="5"/>
      <c r="T352" s="8"/>
      <c r="U352" s="8"/>
      <c r="V352" s="8"/>
      <c r="W352" s="5"/>
      <c r="X352" s="5"/>
      <c r="Y352" s="5"/>
      <c r="Z352" s="8"/>
      <c r="AA352" s="8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>
      <c r="A353" s="5"/>
      <c r="B353" s="2" t="str">
        <f>A354</f>
        <v/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tr">
        <f>N354</f>
        <v/>
      </c>
      <c r="P353" s="5"/>
      <c r="Q353" s="5"/>
      <c r="R353" s="5"/>
      <c r="S353" s="5"/>
      <c r="T353" s="8"/>
      <c r="U353" s="8"/>
      <c r="V353" s="8"/>
      <c r="W353" s="5"/>
      <c r="X353" s="5"/>
      <c r="Y353" s="5"/>
      <c r="Z353" s="8"/>
      <c r="AA353" s="8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>
      <c r="A354" s="5"/>
      <c r="B354" s="2" t="str">
        <f>A353</f>
        <v/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 t="str">
        <f>N353</f>
        <v/>
      </c>
      <c r="P354" s="5"/>
      <c r="Q354" s="5"/>
      <c r="R354" s="5"/>
      <c r="S354" s="5"/>
      <c r="T354" s="8"/>
      <c r="U354" s="8"/>
      <c r="V354" s="8"/>
      <c r="W354" s="5"/>
      <c r="X354" s="5"/>
      <c r="Y354" s="5"/>
      <c r="Z354" s="8"/>
      <c r="AA354" s="8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>
      <c r="A355" s="5"/>
      <c r="B355" s="2" t="str">
        <f>A356</f>
        <v/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 t="str">
        <f>N356</f>
        <v/>
      </c>
      <c r="P355" s="5"/>
      <c r="Q355" s="5"/>
      <c r="R355" s="5"/>
      <c r="S355" s="5"/>
      <c r="T355" s="8"/>
      <c r="U355" s="8"/>
      <c r="V355" s="8"/>
      <c r="W355" s="5"/>
      <c r="X355" s="5"/>
      <c r="Y355" s="5"/>
      <c r="Z355" s="8"/>
      <c r="AA355" s="8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>
      <c r="A356" s="5"/>
      <c r="B356" s="2" t="str">
        <f>A355</f>
        <v/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tr">
        <f>N355</f>
        <v/>
      </c>
      <c r="P356" s="5"/>
      <c r="Q356" s="5"/>
      <c r="R356" s="5"/>
      <c r="S356" s="5"/>
      <c r="T356" s="8"/>
      <c r="U356" s="8"/>
      <c r="V356" s="8"/>
      <c r="W356" s="5"/>
      <c r="X356" s="5"/>
      <c r="Y356" s="5"/>
      <c r="Z356" s="8"/>
      <c r="AA356" s="8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>
      <c r="A357" s="5"/>
      <c r="B357" s="2" t="str">
        <f>A358</f>
        <v/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 t="str">
        <f>N358</f>
        <v/>
      </c>
      <c r="P357" s="5"/>
      <c r="Q357" s="5"/>
      <c r="R357" s="5"/>
      <c r="S357" s="5"/>
      <c r="T357" s="8"/>
      <c r="U357" s="8"/>
      <c r="V357" s="8"/>
      <c r="W357" s="5"/>
      <c r="X357" s="5"/>
      <c r="Y357" s="5"/>
      <c r="Z357" s="8"/>
      <c r="AA357" s="8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>
      <c r="A358" s="5"/>
      <c r="B358" s="2" t="str">
        <f>A357</f>
        <v/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 t="str">
        <f>N357</f>
        <v/>
      </c>
      <c r="P358" s="5"/>
      <c r="Q358" s="5"/>
      <c r="R358" s="5"/>
      <c r="S358" s="5"/>
      <c r="T358" s="8"/>
      <c r="U358" s="8"/>
      <c r="V358" s="8"/>
      <c r="W358" s="5"/>
      <c r="X358" s="5"/>
      <c r="Y358" s="5"/>
      <c r="Z358" s="8"/>
      <c r="AA358" s="8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>
      <c r="A359" s="5"/>
      <c r="B359" s="2" t="str">
        <f>A360</f>
        <v/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 t="str">
        <f>N360</f>
        <v/>
      </c>
      <c r="P359" s="5"/>
      <c r="Q359" s="5"/>
      <c r="R359" s="5"/>
      <c r="S359" s="5"/>
      <c r="T359" s="8"/>
      <c r="U359" s="8"/>
      <c r="V359" s="8"/>
      <c r="W359" s="5"/>
      <c r="X359" s="5"/>
      <c r="Y359" s="5"/>
      <c r="Z359" s="8"/>
      <c r="AA359" s="8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>
      <c r="A360" s="5"/>
      <c r="B360" s="2" t="str">
        <f>A359</f>
        <v/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tr">
        <f>N359</f>
        <v/>
      </c>
      <c r="P360" s="5"/>
      <c r="Q360" s="5"/>
      <c r="R360" s="5"/>
      <c r="S360" s="5"/>
      <c r="T360" s="8"/>
      <c r="U360" s="8"/>
      <c r="V360" s="8"/>
      <c r="W360" s="5"/>
      <c r="X360" s="5"/>
      <c r="Y360" s="5"/>
      <c r="Z360" s="8"/>
      <c r="AA360" s="8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>
      <c r="A361" s="5"/>
      <c r="B361" s="2" t="str">
        <f>A362</f>
        <v/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 t="str">
        <f>N362</f>
        <v/>
      </c>
      <c r="P361" s="5"/>
      <c r="Q361" s="5"/>
      <c r="R361" s="5"/>
      <c r="S361" s="5"/>
      <c r="T361" s="8"/>
      <c r="U361" s="8"/>
      <c r="V361" s="8"/>
      <c r="W361" s="5"/>
      <c r="X361" s="5"/>
      <c r="Y361" s="5"/>
      <c r="Z361" s="8"/>
      <c r="AA361" s="8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>
      <c r="A362" s="5"/>
      <c r="B362" s="2" t="str">
        <f>A361</f>
        <v/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tr">
        <f>N361</f>
        <v/>
      </c>
      <c r="P362" s="5"/>
      <c r="Q362" s="5"/>
      <c r="R362" s="5"/>
      <c r="S362" s="5"/>
      <c r="T362" s="8"/>
      <c r="U362" s="8"/>
      <c r="V362" s="8"/>
      <c r="W362" s="5"/>
      <c r="X362" s="5"/>
      <c r="Y362" s="5"/>
      <c r="Z362" s="8"/>
      <c r="AA362" s="8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>
      <c r="A363" s="5"/>
      <c r="B363" s="2" t="str">
        <f>A364</f>
        <v/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 t="str">
        <f>N364</f>
        <v/>
      </c>
      <c r="P363" s="5"/>
      <c r="Q363" s="5"/>
      <c r="R363" s="5"/>
      <c r="S363" s="5"/>
      <c r="T363" s="8"/>
      <c r="U363" s="8"/>
      <c r="V363" s="8"/>
      <c r="W363" s="5"/>
      <c r="X363" s="5"/>
      <c r="Y363" s="5"/>
      <c r="Z363" s="8"/>
      <c r="AA363" s="8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>
      <c r="A364" s="5"/>
      <c r="B364" s="2" t="str">
        <f>A363</f>
        <v/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 t="str">
        <f>N363</f>
        <v/>
      </c>
      <c r="P364" s="5"/>
      <c r="Q364" s="5"/>
      <c r="R364" s="5"/>
      <c r="S364" s="5"/>
      <c r="T364" s="8"/>
      <c r="U364" s="8"/>
      <c r="V364" s="8"/>
      <c r="W364" s="5"/>
      <c r="X364" s="5"/>
      <c r="Y364" s="5"/>
      <c r="Z364" s="8"/>
      <c r="AA364" s="8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>
      <c r="A365" s="5"/>
      <c r="B365" s="2" t="str">
        <f>A366</f>
        <v/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 t="str">
        <f>N366</f>
        <v/>
      </c>
      <c r="P365" s="5"/>
      <c r="Q365" s="5"/>
      <c r="R365" s="5"/>
      <c r="S365" s="5"/>
      <c r="T365" s="8"/>
      <c r="U365" s="8"/>
      <c r="V365" s="8"/>
      <c r="W365" s="5"/>
      <c r="X365" s="5"/>
      <c r="Y365" s="5"/>
      <c r="Z365" s="8"/>
      <c r="AA365" s="8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>
      <c r="A366" s="5"/>
      <c r="B366" s="2" t="str">
        <f>A365</f>
        <v/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 t="str">
        <f>N365</f>
        <v/>
      </c>
      <c r="P366" s="5"/>
      <c r="Q366" s="5"/>
      <c r="R366" s="5"/>
      <c r="S366" s="5"/>
      <c r="T366" s="8"/>
      <c r="U366" s="8"/>
      <c r="V366" s="8"/>
      <c r="W366" s="5"/>
      <c r="X366" s="5"/>
      <c r="Y366" s="5"/>
      <c r="Z366" s="8"/>
      <c r="AA366" s="8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>
      <c r="A367" s="5"/>
      <c r="B367" s="2" t="str">
        <f>A368</f>
        <v/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tr">
        <f>N368</f>
        <v/>
      </c>
      <c r="P367" s="5"/>
      <c r="Q367" s="5"/>
      <c r="R367" s="5"/>
      <c r="S367" s="5"/>
      <c r="T367" s="8"/>
      <c r="U367" s="8"/>
      <c r="V367" s="8"/>
      <c r="W367" s="5"/>
      <c r="X367" s="5"/>
      <c r="Y367" s="5"/>
      <c r="Z367" s="8"/>
      <c r="AA367" s="8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>
      <c r="A368" s="5"/>
      <c r="B368" s="2" t="str">
        <f>A367</f>
        <v/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tr">
        <f>N367</f>
        <v/>
      </c>
      <c r="P368" s="5"/>
      <c r="Q368" s="5"/>
      <c r="R368" s="5"/>
      <c r="S368" s="5"/>
      <c r="T368" s="8"/>
      <c r="U368" s="8"/>
      <c r="V368" s="8"/>
      <c r="W368" s="5"/>
      <c r="X368" s="5"/>
      <c r="Y368" s="5"/>
      <c r="Z368" s="8"/>
      <c r="AA368" s="8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>
      <c r="A369" s="5"/>
      <c r="B369" s="2" t="str">
        <f>A370</f>
        <v/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tr">
        <f>N370</f>
        <v/>
      </c>
      <c r="P369" s="5"/>
      <c r="Q369" s="5"/>
      <c r="R369" s="5"/>
      <c r="S369" s="5"/>
      <c r="T369" s="8"/>
      <c r="U369" s="8"/>
      <c r="V369" s="8"/>
      <c r="W369" s="5"/>
      <c r="X369" s="5"/>
      <c r="Y369" s="5"/>
      <c r="Z369" s="8"/>
      <c r="AA369" s="8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>
      <c r="A370" s="5"/>
      <c r="B370" s="2" t="str">
        <f>A369</f>
        <v/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tr">
        <f>N369</f>
        <v/>
      </c>
      <c r="P370" s="5"/>
      <c r="Q370" s="5"/>
      <c r="R370" s="5"/>
      <c r="S370" s="5"/>
      <c r="T370" s="8"/>
      <c r="U370" s="8"/>
      <c r="V370" s="8"/>
      <c r="W370" s="5"/>
      <c r="X370" s="5"/>
      <c r="Y370" s="5"/>
      <c r="Z370" s="8"/>
      <c r="AA370" s="8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>
      <c r="A371" s="5"/>
      <c r="B371" s="2" t="str">
        <f>A372</f>
        <v/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tr">
        <f>N372</f>
        <v/>
      </c>
      <c r="P371" s="5"/>
      <c r="Q371" s="5"/>
      <c r="R371" s="5"/>
      <c r="S371" s="5"/>
      <c r="T371" s="8"/>
      <c r="U371" s="8"/>
      <c r="V371" s="8"/>
      <c r="W371" s="5"/>
      <c r="X371" s="5"/>
      <c r="Y371" s="5"/>
      <c r="Z371" s="8"/>
      <c r="AA371" s="8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>
      <c r="A372" s="5"/>
      <c r="B372" s="2" t="str">
        <f>A371</f>
        <v/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 t="str">
        <f>N371</f>
        <v/>
      </c>
      <c r="P372" s="5"/>
      <c r="Q372" s="5"/>
      <c r="R372" s="5"/>
      <c r="S372" s="5"/>
      <c r="T372" s="8"/>
      <c r="U372" s="8"/>
      <c r="V372" s="8"/>
      <c r="W372" s="5"/>
      <c r="X372" s="5"/>
      <c r="Y372" s="5"/>
      <c r="Z372" s="8"/>
      <c r="AA372" s="8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>
      <c r="A373" s="5"/>
      <c r="B373" s="2" t="str">
        <f>A374</f>
        <v/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 t="str">
        <f>N374</f>
        <v/>
      </c>
      <c r="P373" s="5"/>
      <c r="Q373" s="5"/>
      <c r="R373" s="5"/>
      <c r="S373" s="5"/>
      <c r="T373" s="8"/>
      <c r="U373" s="8"/>
      <c r="V373" s="8"/>
      <c r="W373" s="5"/>
      <c r="X373" s="5"/>
      <c r="Y373" s="5"/>
      <c r="Z373" s="8"/>
      <c r="AA373" s="8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>
      <c r="A374" s="5"/>
      <c r="B374" s="2" t="str">
        <f>A373</f>
        <v/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 t="str">
        <f>N373</f>
        <v/>
      </c>
      <c r="P374" s="5"/>
      <c r="Q374" s="5"/>
      <c r="R374" s="5"/>
      <c r="S374" s="5"/>
      <c r="T374" s="8"/>
      <c r="U374" s="8"/>
      <c r="V374" s="8"/>
      <c r="W374" s="5"/>
      <c r="X374" s="5"/>
      <c r="Y374" s="5"/>
      <c r="Z374" s="8"/>
      <c r="AA374" s="8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>
      <c r="A375" s="5"/>
      <c r="B375" s="2" t="str">
        <f>A376</f>
        <v/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tr">
        <f>N376</f>
        <v/>
      </c>
      <c r="P375" s="5"/>
      <c r="Q375" s="5"/>
      <c r="R375" s="5"/>
      <c r="S375" s="5"/>
      <c r="T375" s="8"/>
      <c r="U375" s="8"/>
      <c r="V375" s="8"/>
      <c r="W375" s="5"/>
      <c r="X375" s="5"/>
      <c r="Y375" s="5"/>
      <c r="Z375" s="8"/>
      <c r="AA375" s="8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>
      <c r="A376" s="5"/>
      <c r="B376" s="2" t="str">
        <f>A375</f>
        <v/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tr">
        <f>N375</f>
        <v/>
      </c>
      <c r="P376" s="5"/>
      <c r="Q376" s="5"/>
      <c r="R376" s="5"/>
      <c r="S376" s="5"/>
      <c r="T376" s="8"/>
      <c r="U376" s="8"/>
      <c r="V376" s="8"/>
      <c r="W376" s="5"/>
      <c r="X376" s="5"/>
      <c r="Y376" s="5"/>
      <c r="Z376" s="8"/>
      <c r="AA376" s="8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>
      <c r="A377" s="5"/>
      <c r="B377" s="2" t="str">
        <f>A378</f>
        <v/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tr">
        <f>N378</f>
        <v/>
      </c>
      <c r="P377" s="5"/>
      <c r="Q377" s="5"/>
      <c r="R377" s="5"/>
      <c r="S377" s="5"/>
      <c r="T377" s="8"/>
      <c r="U377" s="8"/>
      <c r="V377" s="8"/>
      <c r="W377" s="5"/>
      <c r="X377" s="5"/>
      <c r="Y377" s="5"/>
      <c r="Z377" s="8"/>
      <c r="AA377" s="8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>
      <c r="A378" s="5"/>
      <c r="B378" s="2" t="str">
        <f>A377</f>
        <v/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 t="str">
        <f>N377</f>
        <v/>
      </c>
      <c r="P378" s="5"/>
      <c r="Q378" s="5"/>
      <c r="R378" s="5"/>
      <c r="S378" s="5"/>
      <c r="T378" s="8"/>
      <c r="U378" s="8"/>
      <c r="V378" s="8"/>
      <c r="W378" s="5"/>
      <c r="X378" s="5"/>
      <c r="Y378" s="5"/>
      <c r="Z378" s="8"/>
      <c r="AA378" s="8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>
      <c r="A379" s="5"/>
      <c r="B379" s="2" t="str">
        <f>A380</f>
        <v/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 t="str">
        <f>N380</f>
        <v/>
      </c>
      <c r="P379" s="5"/>
      <c r="Q379" s="5"/>
      <c r="R379" s="5"/>
      <c r="S379" s="5"/>
      <c r="T379" s="8"/>
      <c r="U379" s="8"/>
      <c r="V379" s="8"/>
      <c r="W379" s="5"/>
      <c r="X379" s="5"/>
      <c r="Y379" s="5"/>
      <c r="Z379" s="8"/>
      <c r="AA379" s="8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>
      <c r="A380" s="5"/>
      <c r="B380" s="2" t="str">
        <f>A379</f>
        <v/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 t="str">
        <f>N379</f>
        <v/>
      </c>
      <c r="P380" s="5"/>
      <c r="Q380" s="5"/>
      <c r="R380" s="5"/>
      <c r="S380" s="5"/>
      <c r="T380" s="8"/>
      <c r="U380" s="8"/>
      <c r="V380" s="8"/>
      <c r="W380" s="5"/>
      <c r="X380" s="5"/>
      <c r="Y380" s="5"/>
      <c r="Z380" s="8"/>
      <c r="AA380" s="8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>
      <c r="A381" s="5"/>
      <c r="B381" s="2" t="str">
        <f>A382</f>
        <v/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 t="str">
        <f>N382</f>
        <v/>
      </c>
      <c r="P381" s="5"/>
      <c r="Q381" s="5"/>
      <c r="R381" s="5"/>
      <c r="S381" s="5"/>
      <c r="T381" s="8"/>
      <c r="U381" s="8"/>
      <c r="V381" s="8"/>
      <c r="W381" s="5"/>
      <c r="X381" s="5"/>
      <c r="Y381" s="5"/>
      <c r="Z381" s="8"/>
      <c r="AA381" s="8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>
      <c r="A382" s="5"/>
      <c r="B382" s="2" t="str">
        <f>A381</f>
        <v/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 t="str">
        <f>N381</f>
        <v/>
      </c>
      <c r="P382" s="5"/>
      <c r="Q382" s="5"/>
      <c r="R382" s="5"/>
      <c r="S382" s="5"/>
      <c r="T382" s="8"/>
      <c r="U382" s="8"/>
      <c r="V382" s="8"/>
      <c r="W382" s="5"/>
      <c r="X382" s="5"/>
      <c r="Y382" s="5"/>
      <c r="Z382" s="8"/>
      <c r="AA382" s="8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>
      <c r="A383" s="5"/>
      <c r="B383" s="2" t="str">
        <f>A384</f>
        <v/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 t="str">
        <f>N384</f>
        <v/>
      </c>
      <c r="P383" s="5"/>
      <c r="Q383" s="5"/>
      <c r="R383" s="5"/>
      <c r="S383" s="5"/>
      <c r="T383" s="8"/>
      <c r="U383" s="8"/>
      <c r="V383" s="8"/>
      <c r="W383" s="5"/>
      <c r="X383" s="5"/>
      <c r="Y383" s="5"/>
      <c r="Z383" s="8"/>
      <c r="AA383" s="8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>
      <c r="A384" s="5"/>
      <c r="B384" s="2" t="str">
        <f>A383</f>
        <v/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 t="str">
        <f>N383</f>
        <v/>
      </c>
      <c r="P384" s="5"/>
      <c r="Q384" s="5"/>
      <c r="R384" s="5"/>
      <c r="S384" s="5"/>
      <c r="T384" s="8"/>
      <c r="U384" s="8"/>
      <c r="V384" s="8"/>
      <c r="W384" s="5"/>
      <c r="X384" s="5"/>
      <c r="Y384" s="5"/>
      <c r="Z384" s="8"/>
      <c r="AA384" s="8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>
      <c r="A385" s="5"/>
      <c r="B385" s="2" t="str">
        <f>A386</f>
        <v/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 t="str">
        <f>N386</f>
        <v/>
      </c>
      <c r="P385" s="5"/>
      <c r="Q385" s="5"/>
      <c r="R385" s="5"/>
      <c r="S385" s="5"/>
      <c r="T385" s="8"/>
      <c r="U385" s="8"/>
      <c r="V385" s="8"/>
      <c r="W385" s="5"/>
      <c r="X385" s="5"/>
      <c r="Y385" s="5"/>
      <c r="Z385" s="8"/>
      <c r="AA385" s="8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>
      <c r="A386" s="5"/>
      <c r="B386" s="2" t="str">
        <f>A385</f>
        <v/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 t="str">
        <f>N385</f>
        <v/>
      </c>
      <c r="P386" s="5"/>
      <c r="Q386" s="5"/>
      <c r="R386" s="5"/>
      <c r="S386" s="5"/>
      <c r="T386" s="8"/>
      <c r="U386" s="8"/>
      <c r="V386" s="8"/>
      <c r="W386" s="5"/>
      <c r="X386" s="5"/>
      <c r="Y386" s="5"/>
      <c r="Z386" s="8"/>
      <c r="AA386" s="8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>
      <c r="A387" s="5"/>
      <c r="B387" s="2" t="str">
        <f>A388</f>
        <v/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 t="str">
        <f>N388</f>
        <v/>
      </c>
      <c r="P387" s="5"/>
      <c r="Q387" s="5"/>
      <c r="R387" s="5"/>
      <c r="S387" s="5"/>
      <c r="T387" s="8"/>
      <c r="U387" s="8"/>
      <c r="V387" s="8"/>
      <c r="W387" s="5"/>
      <c r="X387" s="5"/>
      <c r="Y387" s="5"/>
      <c r="Z387" s="8"/>
      <c r="AA387" s="8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>
      <c r="A388" s="5"/>
      <c r="B388" s="2" t="str">
        <f>A387</f>
        <v/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 t="str">
        <f>N387</f>
        <v/>
      </c>
      <c r="P388" s="5"/>
      <c r="Q388" s="5"/>
      <c r="R388" s="5"/>
      <c r="S388" s="5"/>
      <c r="T388" s="8"/>
      <c r="U388" s="8"/>
      <c r="V388" s="8"/>
      <c r="W388" s="5"/>
      <c r="X388" s="5"/>
      <c r="Y388" s="5"/>
      <c r="Z388" s="8"/>
      <c r="AA388" s="8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>
      <c r="A389" s="5"/>
      <c r="B389" s="2" t="str">
        <f>A390</f>
        <v/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 t="str">
        <f>N390</f>
        <v/>
      </c>
      <c r="P389" s="5"/>
      <c r="Q389" s="5"/>
      <c r="R389" s="5"/>
      <c r="S389" s="5"/>
      <c r="T389" s="8"/>
      <c r="U389" s="8"/>
      <c r="V389" s="8"/>
      <c r="W389" s="5"/>
      <c r="X389" s="5"/>
      <c r="Y389" s="5"/>
      <c r="Z389" s="8"/>
      <c r="AA389" s="8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>
      <c r="A390" s="5"/>
      <c r="B390" s="2" t="str">
        <f>A389</f>
        <v/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 t="str">
        <f>N389</f>
        <v/>
      </c>
      <c r="P390" s="5"/>
      <c r="Q390" s="5"/>
      <c r="R390" s="5"/>
      <c r="S390" s="5"/>
      <c r="T390" s="8"/>
      <c r="U390" s="8"/>
      <c r="V390" s="8"/>
      <c r="W390" s="5"/>
      <c r="X390" s="5"/>
      <c r="Y390" s="5"/>
      <c r="Z390" s="8"/>
      <c r="AA390" s="8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>
      <c r="A391" s="5"/>
      <c r="B391" s="2" t="str">
        <f>A392</f>
        <v/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 t="str">
        <f>N392</f>
        <v/>
      </c>
      <c r="P391" s="5"/>
      <c r="Q391" s="5"/>
      <c r="R391" s="5"/>
      <c r="S391" s="5"/>
      <c r="T391" s="8"/>
      <c r="U391" s="8"/>
      <c r="V391" s="8"/>
      <c r="W391" s="5"/>
      <c r="X391" s="5"/>
      <c r="Y391" s="5"/>
      <c r="Z391" s="8"/>
      <c r="AA391" s="8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>
      <c r="A392" s="5"/>
      <c r="B392" s="2" t="str">
        <f>A391</f>
        <v/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 t="str">
        <f>N391</f>
        <v/>
      </c>
      <c r="P392" s="5"/>
      <c r="Q392" s="5"/>
      <c r="R392" s="5"/>
      <c r="S392" s="5"/>
      <c r="T392" s="8"/>
      <c r="U392" s="8"/>
      <c r="V392" s="8"/>
      <c r="W392" s="5"/>
      <c r="X392" s="5"/>
      <c r="Y392" s="5"/>
      <c r="Z392" s="8"/>
      <c r="AA392" s="8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>
      <c r="A393" s="5"/>
      <c r="B393" s="2" t="str">
        <f>A394</f>
        <v/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 t="str">
        <f>N394</f>
        <v/>
      </c>
      <c r="P393" s="5"/>
      <c r="Q393" s="5"/>
      <c r="R393" s="5"/>
      <c r="S393" s="5"/>
      <c r="T393" s="8"/>
      <c r="U393" s="8"/>
      <c r="V393" s="8"/>
      <c r="W393" s="5"/>
      <c r="X393" s="5"/>
      <c r="Y393" s="5"/>
      <c r="Z393" s="8"/>
      <c r="AA393" s="8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>
      <c r="A394" s="5"/>
      <c r="B394" s="2" t="str">
        <f>A393</f>
        <v/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 t="str">
        <f>N393</f>
        <v/>
      </c>
      <c r="P394" s="5"/>
      <c r="Q394" s="5"/>
      <c r="R394" s="5"/>
      <c r="S394" s="5"/>
      <c r="T394" s="8"/>
      <c r="U394" s="8"/>
      <c r="V394" s="8"/>
      <c r="W394" s="5"/>
      <c r="X394" s="5"/>
      <c r="Y394" s="5"/>
      <c r="Z394" s="8"/>
      <c r="AA394" s="8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>
      <c r="A395" s="5"/>
      <c r="B395" s="2" t="str">
        <f>A396</f>
        <v/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 t="str">
        <f>N396</f>
        <v/>
      </c>
      <c r="P395" s="5"/>
      <c r="Q395" s="5"/>
      <c r="R395" s="5"/>
      <c r="S395" s="5"/>
      <c r="T395" s="8"/>
      <c r="U395" s="8"/>
      <c r="V395" s="8"/>
      <c r="W395" s="5"/>
      <c r="X395" s="5"/>
      <c r="Y395" s="5"/>
      <c r="Z395" s="8"/>
      <c r="AA395" s="8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>
      <c r="A396" s="5"/>
      <c r="B396" s="2" t="str">
        <f>A395</f>
        <v/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 t="str">
        <f>N395</f>
        <v/>
      </c>
      <c r="P396" s="5"/>
      <c r="Q396" s="5"/>
      <c r="R396" s="5"/>
      <c r="S396" s="5"/>
      <c r="T396" s="8"/>
      <c r="U396" s="8"/>
      <c r="V396" s="8"/>
      <c r="W396" s="5"/>
      <c r="X396" s="5"/>
      <c r="Y396" s="5"/>
      <c r="Z396" s="8"/>
      <c r="AA396" s="8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>
      <c r="A397" s="5"/>
      <c r="B397" s="2" t="str">
        <f>A398</f>
        <v/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 t="str">
        <f>N398</f>
        <v/>
      </c>
      <c r="P397" s="5"/>
      <c r="Q397" s="5"/>
      <c r="R397" s="5"/>
      <c r="S397" s="5"/>
      <c r="T397" s="8"/>
      <c r="U397" s="8"/>
      <c r="V397" s="8"/>
      <c r="W397" s="5"/>
      <c r="X397" s="5"/>
      <c r="Y397" s="5"/>
      <c r="Z397" s="8"/>
      <c r="AA397" s="8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>
      <c r="A398" s="5"/>
      <c r="B398" s="2" t="str">
        <f>A397</f>
        <v/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 t="str">
        <f>N397</f>
        <v/>
      </c>
      <c r="P398" s="5"/>
      <c r="Q398" s="5"/>
      <c r="R398" s="5"/>
      <c r="S398" s="5"/>
      <c r="T398" s="8"/>
      <c r="U398" s="8"/>
      <c r="V398" s="8"/>
      <c r="W398" s="5"/>
      <c r="X398" s="5"/>
      <c r="Y398" s="5"/>
      <c r="Z398" s="8"/>
      <c r="AA398" s="8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>
      <c r="A399" s="5"/>
      <c r="B399" s="2" t="str">
        <f>A400</f>
        <v/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 t="str">
        <f>N400</f>
        <v/>
      </c>
      <c r="P399" s="5"/>
      <c r="Q399" s="5"/>
      <c r="R399" s="5"/>
      <c r="S399" s="5"/>
      <c r="T399" s="8"/>
      <c r="U399" s="8"/>
      <c r="V399" s="8"/>
      <c r="W399" s="5"/>
      <c r="X399" s="5"/>
      <c r="Y399" s="5"/>
      <c r="Z399" s="8"/>
      <c r="AA399" s="8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>
      <c r="A400" s="5"/>
      <c r="B400" s="2" t="str">
        <f>A399</f>
        <v/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 t="str">
        <f>N399</f>
        <v/>
      </c>
      <c r="P400" s="5"/>
      <c r="Q400" s="5"/>
      <c r="R400" s="5"/>
      <c r="S400" s="5"/>
      <c r="T400" s="8"/>
      <c r="U400" s="8"/>
      <c r="V400" s="8"/>
      <c r="W400" s="5"/>
      <c r="X400" s="5"/>
      <c r="Y400" s="5"/>
      <c r="Z400" s="8"/>
      <c r="AA400" s="8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>
      <c r="A401" s="5"/>
      <c r="B401" s="2" t="str">
        <f>A402</f>
        <v/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 t="str">
        <f>N402</f>
        <v/>
      </c>
      <c r="P401" s="5"/>
      <c r="Q401" s="5"/>
      <c r="R401" s="5"/>
      <c r="S401" s="5"/>
      <c r="T401" s="8"/>
      <c r="U401" s="8"/>
      <c r="V401" s="8"/>
      <c r="W401" s="5"/>
      <c r="X401" s="5"/>
      <c r="Y401" s="5"/>
      <c r="Z401" s="8"/>
      <c r="AA401" s="8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>
      <c r="A402" s="5"/>
      <c r="B402" s="2" t="str">
        <f>A401</f>
        <v/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 t="str">
        <f>N401</f>
        <v/>
      </c>
      <c r="P402" s="5"/>
      <c r="Q402" s="5"/>
      <c r="R402" s="5"/>
      <c r="S402" s="5"/>
      <c r="T402" s="8"/>
      <c r="U402" s="8"/>
      <c r="V402" s="8"/>
      <c r="W402" s="5"/>
      <c r="X402" s="5"/>
      <c r="Y402" s="5"/>
      <c r="Z402" s="8"/>
      <c r="AA402" s="8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>
      <c r="A403" s="5"/>
      <c r="B403" s="2" t="str">
        <f>A404</f>
        <v/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 t="str">
        <f>N404</f>
        <v/>
      </c>
      <c r="P403" s="5"/>
      <c r="Q403" s="5"/>
      <c r="R403" s="5"/>
      <c r="S403" s="5"/>
      <c r="T403" s="8"/>
      <c r="U403" s="8"/>
      <c r="V403" s="8"/>
      <c r="W403" s="5"/>
      <c r="X403" s="5"/>
      <c r="Y403" s="5"/>
      <c r="Z403" s="8"/>
      <c r="AA403" s="8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>
      <c r="A404" s="5"/>
      <c r="B404" s="2" t="str">
        <f>A403</f>
        <v/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 t="str">
        <f>N403</f>
        <v/>
      </c>
      <c r="P404" s="5"/>
      <c r="Q404" s="5"/>
      <c r="R404" s="5"/>
      <c r="S404" s="5"/>
      <c r="T404" s="8"/>
      <c r="U404" s="8"/>
      <c r="V404" s="8"/>
      <c r="W404" s="5"/>
      <c r="X404" s="5"/>
      <c r="Y404" s="5"/>
      <c r="Z404" s="8"/>
      <c r="AA404" s="8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>
      <c r="A405" s="5"/>
      <c r="B405" s="2" t="str">
        <f>A406</f>
        <v/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 t="str">
        <f>N406</f>
        <v/>
      </c>
      <c r="P405" s="5"/>
      <c r="Q405" s="5"/>
      <c r="R405" s="5"/>
      <c r="S405" s="5"/>
      <c r="T405" s="8"/>
      <c r="U405" s="8"/>
      <c r="V405" s="8"/>
      <c r="W405" s="5"/>
      <c r="X405" s="5"/>
      <c r="Y405" s="5"/>
      <c r="Z405" s="8"/>
      <c r="AA405" s="8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>
      <c r="A406" s="5"/>
      <c r="B406" s="2" t="str">
        <f>A405</f>
        <v/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 t="str">
        <f>N405</f>
        <v/>
      </c>
      <c r="P406" s="5"/>
      <c r="Q406" s="5"/>
      <c r="R406" s="5"/>
      <c r="S406" s="5"/>
      <c r="T406" s="8"/>
      <c r="U406" s="8"/>
      <c r="V406" s="8"/>
      <c r="W406" s="5"/>
      <c r="X406" s="5"/>
      <c r="Y406" s="5"/>
      <c r="Z406" s="8"/>
      <c r="AA406" s="8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>
      <c r="A407" s="5"/>
      <c r="B407" s="2" t="str">
        <f>A408</f>
        <v/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 t="str">
        <f>N408</f>
        <v/>
      </c>
      <c r="P407" s="5"/>
      <c r="Q407" s="5"/>
      <c r="R407" s="5"/>
      <c r="S407" s="5"/>
      <c r="T407" s="8"/>
      <c r="U407" s="8"/>
      <c r="V407" s="8"/>
      <c r="W407" s="5"/>
      <c r="X407" s="5"/>
      <c r="Y407" s="5"/>
      <c r="Z407" s="8"/>
      <c r="AA407" s="8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>
      <c r="A408" s="5"/>
      <c r="B408" s="2" t="str">
        <f>A407</f>
        <v/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 t="str">
        <f>N407</f>
        <v/>
      </c>
      <c r="P408" s="5"/>
      <c r="Q408" s="5"/>
      <c r="R408" s="5"/>
      <c r="S408" s="5"/>
      <c r="T408" s="8"/>
      <c r="U408" s="8"/>
      <c r="V408" s="8"/>
      <c r="W408" s="5"/>
      <c r="X408" s="5"/>
      <c r="Y408" s="5"/>
      <c r="Z408" s="8"/>
      <c r="AA408" s="8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>
      <c r="A409" s="5"/>
      <c r="B409" s="2" t="str">
        <f>A410</f>
        <v/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 t="str">
        <f>N410</f>
        <v/>
      </c>
      <c r="P409" s="5"/>
      <c r="Q409" s="5"/>
      <c r="R409" s="5"/>
      <c r="S409" s="5"/>
      <c r="T409" s="8"/>
      <c r="U409" s="8"/>
      <c r="V409" s="8"/>
      <c r="W409" s="5"/>
      <c r="X409" s="5"/>
      <c r="Y409" s="5"/>
      <c r="Z409" s="8"/>
      <c r="AA409" s="8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>
      <c r="A410" s="5"/>
      <c r="B410" s="2" t="str">
        <f>A409</f>
        <v/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 t="str">
        <f>N409</f>
        <v/>
      </c>
      <c r="P410" s="5"/>
      <c r="Q410" s="5"/>
      <c r="R410" s="5"/>
      <c r="S410" s="5"/>
      <c r="T410" s="8"/>
      <c r="U410" s="8"/>
      <c r="V410" s="8"/>
      <c r="W410" s="5"/>
      <c r="X410" s="5"/>
      <c r="Y410" s="5"/>
      <c r="Z410" s="8"/>
      <c r="AA410" s="8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>
      <c r="A411" s="5"/>
      <c r="B411" s="2" t="str">
        <f>A412</f>
        <v/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 t="str">
        <f>N412</f>
        <v/>
      </c>
      <c r="P411" s="5"/>
      <c r="Q411" s="5"/>
      <c r="R411" s="5"/>
      <c r="S411" s="5"/>
      <c r="T411" s="8"/>
      <c r="U411" s="8"/>
      <c r="V411" s="8"/>
      <c r="W411" s="5"/>
      <c r="X411" s="5"/>
      <c r="Y411" s="5"/>
      <c r="Z411" s="8"/>
      <c r="AA411" s="8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>
      <c r="A412" s="5"/>
      <c r="B412" s="2" t="str">
        <f>A411</f>
        <v/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 t="str">
        <f>N411</f>
        <v/>
      </c>
      <c r="P412" s="5"/>
      <c r="Q412" s="5"/>
      <c r="R412" s="5"/>
      <c r="S412" s="5"/>
      <c r="T412" s="8"/>
      <c r="U412" s="8"/>
      <c r="V412" s="8"/>
      <c r="W412" s="5"/>
      <c r="X412" s="5"/>
      <c r="Y412" s="5"/>
      <c r="Z412" s="8"/>
      <c r="AA412" s="8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>
      <c r="A413" s="5"/>
      <c r="B413" s="2" t="str">
        <f>A414</f>
        <v/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 t="str">
        <f>N414</f>
        <v/>
      </c>
      <c r="P413" s="5"/>
      <c r="Q413" s="5"/>
      <c r="R413" s="5"/>
      <c r="S413" s="5"/>
      <c r="T413" s="8"/>
      <c r="U413" s="8"/>
      <c r="V413" s="8"/>
      <c r="W413" s="5"/>
      <c r="X413" s="5"/>
      <c r="Y413" s="5"/>
      <c r="Z413" s="8"/>
      <c r="AA413" s="8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>
      <c r="A414" s="5"/>
      <c r="B414" s="2" t="str">
        <f>A413</f>
        <v/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 t="str">
        <f>N413</f>
        <v/>
      </c>
      <c r="P414" s="5"/>
      <c r="Q414" s="5"/>
      <c r="R414" s="5"/>
      <c r="S414" s="5"/>
      <c r="T414" s="8"/>
      <c r="U414" s="8"/>
      <c r="V414" s="8"/>
      <c r="W414" s="5"/>
      <c r="X414" s="5"/>
      <c r="Y414" s="5"/>
      <c r="Z414" s="8"/>
      <c r="AA414" s="8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>
      <c r="A415" s="5"/>
      <c r="B415" s="2" t="str">
        <f>A416</f>
        <v/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 t="str">
        <f>N416</f>
        <v/>
      </c>
      <c r="P415" s="5"/>
      <c r="Q415" s="5"/>
      <c r="R415" s="5"/>
      <c r="S415" s="5"/>
      <c r="T415" s="8"/>
      <c r="U415" s="8"/>
      <c r="V415" s="8"/>
      <c r="W415" s="5"/>
      <c r="X415" s="5"/>
      <c r="Y415" s="5"/>
      <c r="Z415" s="8"/>
      <c r="AA415" s="8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>
      <c r="A416" s="5"/>
      <c r="B416" s="2" t="str">
        <f>A415</f>
        <v/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 t="str">
        <f>N415</f>
        <v/>
      </c>
      <c r="P416" s="5"/>
      <c r="Q416" s="5"/>
      <c r="R416" s="5"/>
      <c r="S416" s="5"/>
      <c r="T416" s="8"/>
      <c r="U416" s="8"/>
      <c r="V416" s="8"/>
      <c r="W416" s="5"/>
      <c r="X416" s="5"/>
      <c r="Y416" s="5"/>
      <c r="Z416" s="8"/>
      <c r="AA416" s="8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>
      <c r="A417" s="5"/>
      <c r="B417" s="2" t="str">
        <f>A418</f>
        <v/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 t="str">
        <f>N418</f>
        <v/>
      </c>
      <c r="P417" s="5"/>
      <c r="Q417" s="5"/>
      <c r="R417" s="5"/>
      <c r="S417" s="5"/>
      <c r="T417" s="8"/>
      <c r="U417" s="8"/>
      <c r="V417" s="8"/>
      <c r="W417" s="5"/>
      <c r="X417" s="5"/>
      <c r="Y417" s="5"/>
      <c r="Z417" s="8"/>
      <c r="AA417" s="8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>
      <c r="A418" s="5"/>
      <c r="B418" s="2" t="str">
        <f>A417</f>
        <v/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 t="str">
        <f>N417</f>
        <v/>
      </c>
      <c r="P418" s="5"/>
      <c r="Q418" s="5"/>
      <c r="R418" s="5"/>
      <c r="S418" s="5"/>
      <c r="T418" s="8"/>
      <c r="U418" s="8"/>
      <c r="V418" s="8"/>
      <c r="W418" s="5"/>
      <c r="X418" s="5"/>
      <c r="Y418" s="5"/>
      <c r="Z418" s="8"/>
      <c r="AA418" s="8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>
      <c r="A419" s="5"/>
      <c r="B419" s="2" t="str">
        <f>A420</f>
        <v/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 t="str">
        <f>N420</f>
        <v/>
      </c>
      <c r="P419" s="5"/>
      <c r="Q419" s="5"/>
      <c r="R419" s="5"/>
      <c r="S419" s="5"/>
      <c r="T419" s="8"/>
      <c r="U419" s="8"/>
      <c r="V419" s="8"/>
      <c r="W419" s="5"/>
      <c r="X419" s="5"/>
      <c r="Y419" s="5"/>
      <c r="Z419" s="8"/>
      <c r="AA419" s="8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>
      <c r="A420" s="5"/>
      <c r="B420" s="2" t="str">
        <f>A419</f>
        <v/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 t="str">
        <f>N419</f>
        <v/>
      </c>
      <c r="P420" s="5"/>
      <c r="Q420" s="5"/>
      <c r="R420" s="5"/>
      <c r="S420" s="5"/>
      <c r="T420" s="8"/>
      <c r="U420" s="8"/>
      <c r="V420" s="8"/>
      <c r="W420" s="5"/>
      <c r="X420" s="5"/>
      <c r="Y420" s="5"/>
      <c r="Z420" s="8"/>
      <c r="AA420" s="8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>
      <c r="A421" s="5"/>
      <c r="B421" s="2" t="str">
        <f>A422</f>
        <v/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 t="str">
        <f>N422</f>
        <v/>
      </c>
      <c r="P421" s="5"/>
      <c r="Q421" s="5"/>
      <c r="R421" s="5"/>
      <c r="S421" s="5"/>
      <c r="T421" s="8"/>
      <c r="U421" s="8"/>
      <c r="V421" s="8"/>
      <c r="W421" s="5"/>
      <c r="X421" s="5"/>
      <c r="Y421" s="5"/>
      <c r="Z421" s="8"/>
      <c r="AA421" s="8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>
      <c r="A422" s="5"/>
      <c r="B422" s="2" t="str">
        <f>A421</f>
        <v/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 t="str">
        <f>N421</f>
        <v/>
      </c>
      <c r="P422" s="5"/>
      <c r="Q422" s="5"/>
      <c r="R422" s="5"/>
      <c r="S422" s="5"/>
      <c r="T422" s="8"/>
      <c r="U422" s="8"/>
      <c r="V422" s="8"/>
      <c r="W422" s="5"/>
      <c r="X422" s="5"/>
      <c r="Y422" s="5"/>
      <c r="Z422" s="8"/>
      <c r="AA422" s="8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>
      <c r="A423" s="5"/>
      <c r="B423" s="2" t="str">
        <f>A424</f>
        <v/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 t="str">
        <f>N424</f>
        <v/>
      </c>
      <c r="P423" s="5"/>
      <c r="Q423" s="5"/>
      <c r="R423" s="5"/>
      <c r="S423" s="5"/>
      <c r="T423" s="8"/>
      <c r="U423" s="8"/>
      <c r="V423" s="8"/>
      <c r="W423" s="5"/>
      <c r="X423" s="5"/>
      <c r="Y423" s="5"/>
      <c r="Z423" s="8"/>
      <c r="AA423" s="8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>
      <c r="A424" s="5"/>
      <c r="B424" s="2" t="str">
        <f>A423</f>
        <v/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 t="str">
        <f>N423</f>
        <v/>
      </c>
      <c r="P424" s="5"/>
      <c r="Q424" s="5"/>
      <c r="R424" s="5"/>
      <c r="S424" s="5"/>
      <c r="T424" s="8"/>
      <c r="U424" s="8"/>
      <c r="V424" s="8"/>
      <c r="W424" s="5"/>
      <c r="X424" s="5"/>
      <c r="Y424" s="5"/>
      <c r="Z424" s="8"/>
      <c r="AA424" s="8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>
      <c r="A425" s="5"/>
      <c r="B425" s="2" t="str">
        <f>A426</f>
        <v/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 t="str">
        <f>N426</f>
        <v/>
      </c>
      <c r="P425" s="5"/>
      <c r="Q425" s="5"/>
      <c r="R425" s="5"/>
      <c r="S425" s="5"/>
      <c r="T425" s="8"/>
      <c r="U425" s="8"/>
      <c r="V425" s="8"/>
      <c r="W425" s="5"/>
      <c r="X425" s="5"/>
      <c r="Y425" s="5"/>
      <c r="Z425" s="8"/>
      <c r="AA425" s="8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>
      <c r="A426" s="5"/>
      <c r="B426" s="2" t="str">
        <f>A425</f>
        <v/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 t="str">
        <f>N425</f>
        <v/>
      </c>
      <c r="P426" s="5"/>
      <c r="Q426" s="5"/>
      <c r="R426" s="5"/>
      <c r="S426" s="5"/>
      <c r="T426" s="8"/>
      <c r="U426" s="8"/>
      <c r="V426" s="8"/>
      <c r="W426" s="5"/>
      <c r="X426" s="5"/>
      <c r="Y426" s="5"/>
      <c r="Z426" s="8"/>
      <c r="AA426" s="8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>
      <c r="A427" s="5"/>
      <c r="B427" s="2" t="str">
        <f>A428</f>
        <v/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 t="str">
        <f>N428</f>
        <v/>
      </c>
      <c r="P427" s="5"/>
      <c r="Q427" s="5"/>
      <c r="R427" s="5"/>
      <c r="S427" s="5"/>
      <c r="T427" s="8"/>
      <c r="U427" s="8"/>
      <c r="V427" s="8"/>
      <c r="W427" s="5"/>
      <c r="X427" s="5"/>
      <c r="Y427" s="5"/>
      <c r="Z427" s="8"/>
      <c r="AA427" s="8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>
      <c r="A428" s="5"/>
      <c r="B428" s="2" t="str">
        <f>A427</f>
        <v/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 t="str">
        <f>N427</f>
        <v/>
      </c>
      <c r="P428" s="5"/>
      <c r="Q428" s="5"/>
      <c r="R428" s="5"/>
      <c r="S428" s="5"/>
      <c r="T428" s="8"/>
      <c r="U428" s="8"/>
      <c r="V428" s="8"/>
      <c r="W428" s="5"/>
      <c r="X428" s="5"/>
      <c r="Y428" s="5"/>
      <c r="Z428" s="8"/>
      <c r="AA428" s="8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>
      <c r="A429" s="5"/>
      <c r="B429" s="2" t="str">
        <f>A430</f>
        <v/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 t="str">
        <f>N430</f>
        <v/>
      </c>
      <c r="P429" s="5"/>
      <c r="Q429" s="5"/>
      <c r="R429" s="5"/>
      <c r="S429" s="5"/>
      <c r="T429" s="8"/>
      <c r="U429" s="8"/>
      <c r="V429" s="8"/>
      <c r="W429" s="5"/>
      <c r="X429" s="5"/>
      <c r="Y429" s="5"/>
      <c r="Z429" s="8"/>
      <c r="AA429" s="8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>
      <c r="A430" s="5"/>
      <c r="B430" s="2" t="str">
        <f>A429</f>
        <v/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 t="str">
        <f>N429</f>
        <v/>
      </c>
      <c r="P430" s="5"/>
      <c r="Q430" s="5"/>
      <c r="R430" s="5"/>
      <c r="S430" s="5"/>
      <c r="T430" s="8"/>
      <c r="U430" s="8"/>
      <c r="V430" s="8"/>
      <c r="W430" s="5"/>
      <c r="X430" s="5"/>
      <c r="Y430" s="5"/>
      <c r="Z430" s="8"/>
      <c r="AA430" s="8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>
      <c r="A431" s="5"/>
      <c r="B431" s="2" t="str">
        <f>A432</f>
        <v/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 t="str">
        <f>N432</f>
        <v/>
      </c>
      <c r="P431" s="5"/>
      <c r="Q431" s="5"/>
      <c r="R431" s="5"/>
      <c r="S431" s="5"/>
      <c r="T431" s="8"/>
      <c r="U431" s="8"/>
      <c r="V431" s="8"/>
      <c r="W431" s="5"/>
      <c r="X431" s="5"/>
      <c r="Y431" s="5"/>
      <c r="Z431" s="8"/>
      <c r="AA431" s="8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>
      <c r="A432" s="5"/>
      <c r="B432" s="2" t="str">
        <f>A431</f>
        <v/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 t="str">
        <f>N431</f>
        <v/>
      </c>
      <c r="P432" s="5"/>
      <c r="Q432" s="5"/>
      <c r="R432" s="5"/>
      <c r="S432" s="5"/>
      <c r="T432" s="8"/>
      <c r="U432" s="8"/>
      <c r="V432" s="8"/>
      <c r="W432" s="5"/>
      <c r="X432" s="5"/>
      <c r="Y432" s="5"/>
      <c r="Z432" s="8"/>
      <c r="AA432" s="8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>
      <c r="A433" s="5"/>
      <c r="B433" s="2" t="str">
        <f>A434</f>
        <v/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 t="str">
        <f>N434</f>
        <v/>
      </c>
      <c r="P433" s="5"/>
      <c r="Q433" s="5"/>
      <c r="R433" s="5"/>
      <c r="S433" s="5"/>
      <c r="T433" s="8"/>
      <c r="U433" s="8"/>
      <c r="V433" s="8"/>
      <c r="W433" s="5"/>
      <c r="X433" s="5"/>
      <c r="Y433" s="5"/>
      <c r="Z433" s="8"/>
      <c r="AA433" s="8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>
      <c r="A434" s="5"/>
      <c r="B434" s="2" t="str">
        <f>A433</f>
        <v/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 t="str">
        <f>N433</f>
        <v/>
      </c>
      <c r="P434" s="5"/>
      <c r="Q434" s="5"/>
      <c r="R434" s="5"/>
      <c r="S434" s="5"/>
      <c r="T434" s="8"/>
      <c r="U434" s="8"/>
      <c r="V434" s="8"/>
      <c r="W434" s="5"/>
      <c r="X434" s="5"/>
      <c r="Y434" s="5"/>
      <c r="Z434" s="8"/>
      <c r="AA434" s="8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>
      <c r="A435" s="5"/>
      <c r="B435" s="2" t="str">
        <f>A436</f>
        <v/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 t="str">
        <f>N436</f>
        <v/>
      </c>
      <c r="P435" s="5"/>
      <c r="Q435" s="5"/>
      <c r="R435" s="5"/>
      <c r="S435" s="5"/>
      <c r="T435" s="8"/>
      <c r="U435" s="8"/>
      <c r="V435" s="8"/>
      <c r="W435" s="5"/>
      <c r="X435" s="5"/>
      <c r="Y435" s="5"/>
      <c r="Z435" s="8"/>
      <c r="AA435" s="8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>
      <c r="A436" s="5"/>
      <c r="B436" s="2" t="str">
        <f>A435</f>
        <v/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 t="str">
        <f>N435</f>
        <v/>
      </c>
      <c r="P436" s="5"/>
      <c r="Q436" s="5"/>
      <c r="R436" s="5"/>
      <c r="S436" s="5"/>
      <c r="T436" s="8"/>
      <c r="U436" s="8"/>
      <c r="V436" s="8"/>
      <c r="W436" s="5"/>
      <c r="X436" s="5"/>
      <c r="Y436" s="5"/>
      <c r="Z436" s="8"/>
      <c r="AA436" s="8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>
      <c r="A437" s="5"/>
      <c r="B437" s="2" t="str">
        <f>A438</f>
        <v/>
      </c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 t="str">
        <f>N438</f>
        <v/>
      </c>
      <c r="P437" s="5"/>
      <c r="Q437" s="5"/>
      <c r="R437" s="5"/>
      <c r="S437" s="5"/>
      <c r="T437" s="8"/>
      <c r="U437" s="8"/>
      <c r="V437" s="8"/>
      <c r="W437" s="5"/>
      <c r="X437" s="5"/>
      <c r="Y437" s="5"/>
      <c r="Z437" s="8"/>
      <c r="AA437" s="8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>
      <c r="A438" s="5"/>
      <c r="B438" s="2" t="str">
        <f>A437</f>
        <v/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 t="str">
        <f>N437</f>
        <v/>
      </c>
      <c r="P438" s="5"/>
      <c r="Q438" s="5"/>
      <c r="R438" s="5"/>
      <c r="S438" s="5"/>
      <c r="T438" s="8"/>
      <c r="U438" s="8"/>
      <c r="V438" s="8"/>
      <c r="W438" s="5"/>
      <c r="X438" s="5"/>
      <c r="Y438" s="5"/>
      <c r="Z438" s="8"/>
      <c r="AA438" s="8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>
      <c r="A439" s="5"/>
      <c r="B439" s="2" t="str">
        <f>A440</f>
        <v/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 t="str">
        <f>N440</f>
        <v/>
      </c>
      <c r="P439" s="5"/>
      <c r="Q439" s="5"/>
      <c r="R439" s="5"/>
      <c r="S439" s="5"/>
      <c r="T439" s="8"/>
      <c r="U439" s="8"/>
      <c r="V439" s="8"/>
      <c r="W439" s="5"/>
      <c r="X439" s="5"/>
      <c r="Y439" s="5"/>
      <c r="Z439" s="8"/>
      <c r="AA439" s="8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>
      <c r="A440" s="5"/>
      <c r="B440" s="2" t="str">
        <f>A439</f>
        <v/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 t="str">
        <f>N439</f>
        <v/>
      </c>
      <c r="P440" s="5"/>
      <c r="Q440" s="5"/>
      <c r="R440" s="5"/>
      <c r="S440" s="5"/>
      <c r="T440" s="8"/>
      <c r="U440" s="8"/>
      <c r="V440" s="8"/>
      <c r="W440" s="5"/>
      <c r="X440" s="5"/>
      <c r="Y440" s="5"/>
      <c r="Z440" s="8"/>
      <c r="AA440" s="8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>
      <c r="A441" s="5"/>
      <c r="B441" s="2" t="str">
        <f>A442</f>
        <v/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 t="str">
        <f>N442</f>
        <v/>
      </c>
      <c r="P441" s="5"/>
      <c r="Q441" s="5"/>
      <c r="R441" s="5"/>
      <c r="S441" s="5"/>
      <c r="T441" s="8"/>
      <c r="U441" s="8"/>
      <c r="V441" s="8"/>
      <c r="W441" s="5"/>
      <c r="X441" s="5"/>
      <c r="Y441" s="5"/>
      <c r="Z441" s="8"/>
      <c r="AA441" s="8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>
      <c r="A442" s="5"/>
      <c r="B442" s="2" t="str">
        <f>A441</f>
        <v/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 t="str">
        <f>N441</f>
        <v/>
      </c>
      <c r="P442" s="5"/>
      <c r="Q442" s="5"/>
      <c r="R442" s="5"/>
      <c r="S442" s="5"/>
      <c r="T442" s="8"/>
      <c r="U442" s="8"/>
      <c r="V442" s="8"/>
      <c r="W442" s="5"/>
      <c r="X442" s="5"/>
      <c r="Y442" s="5"/>
      <c r="Z442" s="8"/>
      <c r="AA442" s="8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>
      <c r="A443" s="5"/>
      <c r="B443" s="2" t="str">
        <f>A444</f>
        <v/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 t="str">
        <f>N444</f>
        <v/>
      </c>
      <c r="P443" s="5"/>
      <c r="Q443" s="5"/>
      <c r="R443" s="5"/>
      <c r="S443" s="5"/>
      <c r="T443" s="8"/>
      <c r="U443" s="8"/>
      <c r="V443" s="8"/>
      <c r="W443" s="5"/>
      <c r="X443" s="5"/>
      <c r="Y443" s="5"/>
      <c r="Z443" s="8"/>
      <c r="AA443" s="8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>
      <c r="A444" s="5"/>
      <c r="B444" s="2" t="str">
        <f>A443</f>
        <v/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 t="str">
        <f>N443</f>
        <v/>
      </c>
      <c r="P444" s="5"/>
      <c r="Q444" s="5"/>
      <c r="R444" s="5"/>
      <c r="S444" s="5"/>
      <c r="T444" s="8"/>
      <c r="U444" s="8"/>
      <c r="V444" s="8"/>
      <c r="W444" s="5"/>
      <c r="X444" s="5"/>
      <c r="Y444" s="5"/>
      <c r="Z444" s="8"/>
      <c r="AA444" s="8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>
      <c r="A445" s="5"/>
      <c r="B445" s="2" t="str">
        <f>A446</f>
        <v/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 t="str">
        <f>N446</f>
        <v/>
      </c>
      <c r="P445" s="5"/>
      <c r="Q445" s="5"/>
      <c r="R445" s="5"/>
      <c r="S445" s="5"/>
      <c r="T445" s="8"/>
      <c r="U445" s="8"/>
      <c r="V445" s="8"/>
      <c r="W445" s="5"/>
      <c r="X445" s="5"/>
      <c r="Y445" s="5"/>
      <c r="Z445" s="8"/>
      <c r="AA445" s="8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>
      <c r="A446" s="5"/>
      <c r="B446" s="2" t="str">
        <f>A445</f>
        <v/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 t="str">
        <f>N445</f>
        <v/>
      </c>
      <c r="P446" s="5"/>
      <c r="Q446" s="5"/>
      <c r="R446" s="5"/>
      <c r="S446" s="5"/>
      <c r="T446" s="8"/>
      <c r="U446" s="8"/>
      <c r="V446" s="8"/>
      <c r="W446" s="5"/>
      <c r="X446" s="5"/>
      <c r="Y446" s="5"/>
      <c r="Z446" s="8"/>
      <c r="AA446" s="8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>
      <c r="A447" s="5"/>
      <c r="B447" s="2" t="str">
        <f>A448</f>
        <v/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 t="str">
        <f>N448</f>
        <v/>
      </c>
      <c r="P447" s="5"/>
      <c r="Q447" s="5"/>
      <c r="R447" s="5"/>
      <c r="S447" s="5"/>
      <c r="T447" s="8"/>
      <c r="U447" s="8"/>
      <c r="V447" s="8"/>
      <c r="W447" s="5"/>
      <c r="X447" s="5"/>
      <c r="Y447" s="5"/>
      <c r="Z447" s="8"/>
      <c r="AA447" s="8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>
      <c r="A448" s="5"/>
      <c r="B448" s="2" t="str">
        <f>A447</f>
        <v/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 t="str">
        <f>N447</f>
        <v/>
      </c>
      <c r="P448" s="5"/>
      <c r="Q448" s="5"/>
      <c r="R448" s="5"/>
      <c r="S448" s="5"/>
      <c r="T448" s="8"/>
      <c r="U448" s="8"/>
      <c r="V448" s="8"/>
      <c r="W448" s="5"/>
      <c r="X448" s="5"/>
      <c r="Y448" s="5"/>
      <c r="Z448" s="8"/>
      <c r="AA448" s="8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>
      <c r="A449" s="5"/>
      <c r="B449" s="2" t="str">
        <f>A450</f>
        <v/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 t="str">
        <f>N450</f>
        <v/>
      </c>
      <c r="P449" s="5"/>
      <c r="Q449" s="5"/>
      <c r="R449" s="5"/>
      <c r="S449" s="5"/>
      <c r="T449" s="8"/>
      <c r="U449" s="8"/>
      <c r="V449" s="8"/>
      <c r="W449" s="5"/>
      <c r="X449" s="5"/>
      <c r="Y449" s="5"/>
      <c r="Z449" s="8"/>
      <c r="AA449" s="8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>
      <c r="A450" s="5"/>
      <c r="B450" s="2" t="str">
        <f>A449</f>
        <v/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 t="str">
        <f>N449</f>
        <v/>
      </c>
      <c r="P450" s="5"/>
      <c r="Q450" s="5"/>
      <c r="R450" s="5"/>
      <c r="S450" s="5"/>
      <c r="T450" s="8"/>
      <c r="U450" s="8"/>
      <c r="V450" s="8"/>
      <c r="W450" s="5"/>
      <c r="X450" s="5"/>
      <c r="Y450" s="5"/>
      <c r="Z450" s="8"/>
      <c r="AA450" s="8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>
      <c r="A451" s="5"/>
      <c r="B451" s="2" t="str">
        <f>A452</f>
        <v/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 t="str">
        <f>N452</f>
        <v/>
      </c>
      <c r="P451" s="5"/>
      <c r="Q451" s="5"/>
      <c r="R451" s="5"/>
      <c r="S451" s="5"/>
      <c r="T451" s="8"/>
      <c r="U451" s="8"/>
      <c r="V451" s="8"/>
      <c r="W451" s="5"/>
      <c r="X451" s="5"/>
      <c r="Y451" s="5"/>
      <c r="Z451" s="8"/>
      <c r="AA451" s="8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>
      <c r="A452" s="5"/>
      <c r="B452" s="2" t="str">
        <f>A451</f>
        <v/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 t="str">
        <f>N451</f>
        <v/>
      </c>
      <c r="P452" s="5"/>
      <c r="Q452" s="5"/>
      <c r="R452" s="5"/>
      <c r="S452" s="5"/>
      <c r="T452" s="8"/>
      <c r="U452" s="8"/>
      <c r="V452" s="8"/>
      <c r="W452" s="5"/>
      <c r="X452" s="5"/>
      <c r="Y452" s="5"/>
      <c r="Z452" s="8"/>
      <c r="AA452" s="8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>
      <c r="A453" s="5"/>
      <c r="B453" s="2" t="str">
        <f>A454</f>
        <v/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 t="str">
        <f>N454</f>
        <v/>
      </c>
      <c r="P453" s="5"/>
      <c r="Q453" s="5"/>
      <c r="R453" s="5"/>
      <c r="S453" s="5"/>
      <c r="T453" s="8"/>
      <c r="U453" s="8"/>
      <c r="V453" s="8"/>
      <c r="W453" s="5"/>
      <c r="X453" s="5"/>
      <c r="Y453" s="5"/>
      <c r="Z453" s="8"/>
      <c r="AA453" s="8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>
      <c r="A454" s="5"/>
      <c r="B454" s="2" t="str">
        <f>A453</f>
        <v/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 t="str">
        <f>N453</f>
        <v/>
      </c>
      <c r="P454" s="5"/>
      <c r="Q454" s="5"/>
      <c r="R454" s="5"/>
      <c r="S454" s="5"/>
      <c r="T454" s="8"/>
      <c r="U454" s="8"/>
      <c r="V454" s="8"/>
      <c r="W454" s="5"/>
      <c r="X454" s="5"/>
      <c r="Y454" s="5"/>
      <c r="Z454" s="8"/>
      <c r="AA454" s="8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>
      <c r="A455" s="5"/>
      <c r="B455" s="2" t="str">
        <f>A456</f>
        <v/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 t="str">
        <f>N456</f>
        <v/>
      </c>
      <c r="P455" s="5"/>
      <c r="Q455" s="5"/>
      <c r="R455" s="5"/>
      <c r="S455" s="5"/>
      <c r="T455" s="8"/>
      <c r="U455" s="8"/>
      <c r="V455" s="8"/>
      <c r="W455" s="5"/>
      <c r="X455" s="5"/>
      <c r="Y455" s="5"/>
      <c r="Z455" s="8"/>
      <c r="AA455" s="8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>
      <c r="A456" s="5"/>
      <c r="B456" s="2" t="str">
        <f>A455</f>
        <v/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 t="str">
        <f>N455</f>
        <v/>
      </c>
      <c r="P456" s="5"/>
      <c r="Q456" s="5"/>
      <c r="R456" s="5"/>
      <c r="S456" s="5"/>
      <c r="T456" s="8"/>
      <c r="U456" s="8"/>
      <c r="V456" s="8"/>
      <c r="W456" s="5"/>
      <c r="X456" s="5"/>
      <c r="Y456" s="5"/>
      <c r="Z456" s="8"/>
      <c r="AA456" s="8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>
      <c r="A457" s="5"/>
      <c r="B457" s="2" t="str">
        <f>A458</f>
        <v/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 t="str">
        <f>N458</f>
        <v/>
      </c>
      <c r="P457" s="5"/>
      <c r="Q457" s="5"/>
      <c r="R457" s="5"/>
      <c r="S457" s="5"/>
      <c r="T457" s="8"/>
      <c r="U457" s="8"/>
      <c r="V457" s="8"/>
      <c r="W457" s="5"/>
      <c r="X457" s="5"/>
      <c r="Y457" s="5"/>
      <c r="Z457" s="8"/>
      <c r="AA457" s="8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>
      <c r="A458" s="5"/>
      <c r="B458" s="2" t="str">
        <f>A457</f>
        <v/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 t="str">
        <f>N457</f>
        <v/>
      </c>
      <c r="P458" s="5"/>
      <c r="Q458" s="5"/>
      <c r="R458" s="5"/>
      <c r="S458" s="5"/>
      <c r="T458" s="8"/>
      <c r="U458" s="8"/>
      <c r="V458" s="8"/>
      <c r="W458" s="5"/>
      <c r="X458" s="5"/>
      <c r="Y458" s="5"/>
      <c r="Z458" s="8"/>
      <c r="AA458" s="8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>
      <c r="A459" s="5"/>
      <c r="B459" s="2" t="str">
        <f>A460</f>
        <v/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 t="str">
        <f>N460</f>
        <v/>
      </c>
      <c r="P459" s="5"/>
      <c r="Q459" s="5"/>
      <c r="R459" s="5"/>
      <c r="S459" s="5"/>
      <c r="T459" s="8"/>
      <c r="U459" s="8"/>
      <c r="V459" s="8"/>
      <c r="W459" s="5"/>
      <c r="X459" s="5"/>
      <c r="Y459" s="5"/>
      <c r="Z459" s="8"/>
      <c r="AA459" s="8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>
      <c r="A460" s="5"/>
      <c r="B460" s="2" t="str">
        <f>A459</f>
        <v/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 t="str">
        <f>N459</f>
        <v/>
      </c>
      <c r="P460" s="5"/>
      <c r="Q460" s="5"/>
      <c r="R460" s="5"/>
      <c r="S460" s="5"/>
      <c r="T460" s="8"/>
      <c r="U460" s="8"/>
      <c r="V460" s="8"/>
      <c r="W460" s="5"/>
      <c r="X460" s="5"/>
      <c r="Y460" s="5"/>
      <c r="Z460" s="8"/>
      <c r="AA460" s="8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>
      <c r="A461" s="5"/>
      <c r="B461" s="2" t="str">
        <f>A462</f>
        <v/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 t="str">
        <f>N462</f>
        <v/>
      </c>
      <c r="P461" s="5"/>
      <c r="Q461" s="5"/>
      <c r="R461" s="5"/>
      <c r="S461" s="5"/>
      <c r="T461" s="8"/>
      <c r="U461" s="8"/>
      <c r="V461" s="8"/>
      <c r="W461" s="5"/>
      <c r="X461" s="5"/>
      <c r="Y461" s="5"/>
      <c r="Z461" s="8"/>
      <c r="AA461" s="8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>
      <c r="A462" s="5"/>
      <c r="B462" s="2" t="str">
        <f>A461</f>
        <v/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 t="str">
        <f>N461</f>
        <v/>
      </c>
      <c r="P462" s="5"/>
      <c r="Q462" s="5"/>
      <c r="R462" s="5"/>
      <c r="S462" s="5"/>
      <c r="T462" s="8"/>
      <c r="U462" s="8"/>
      <c r="V462" s="8"/>
      <c r="W462" s="5"/>
      <c r="X462" s="5"/>
      <c r="Y462" s="5"/>
      <c r="Z462" s="8"/>
      <c r="AA462" s="8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>
      <c r="A463" s="5"/>
      <c r="B463" s="2" t="str">
        <f>A464</f>
        <v/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tr">
        <f>N464</f>
        <v/>
      </c>
      <c r="P463" s="5"/>
      <c r="Q463" s="5"/>
      <c r="R463" s="5"/>
      <c r="S463" s="5"/>
      <c r="T463" s="8"/>
      <c r="U463" s="8"/>
      <c r="V463" s="8"/>
      <c r="W463" s="5"/>
      <c r="X463" s="5"/>
      <c r="Y463" s="5"/>
      <c r="Z463" s="8"/>
      <c r="AA463" s="8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>
      <c r="A464" s="5"/>
      <c r="B464" s="2" t="str">
        <f>A463</f>
        <v/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 t="str">
        <f>N463</f>
        <v/>
      </c>
      <c r="P464" s="5"/>
      <c r="Q464" s="5"/>
      <c r="R464" s="5"/>
      <c r="S464" s="5"/>
      <c r="T464" s="8"/>
      <c r="U464" s="8"/>
      <c r="V464" s="8"/>
      <c r="W464" s="5"/>
      <c r="X464" s="5"/>
      <c r="Y464" s="5"/>
      <c r="Z464" s="8"/>
      <c r="AA464" s="8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>
      <c r="A465" s="5"/>
      <c r="B465" s="2" t="str">
        <f>A466</f>
        <v/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 t="str">
        <f>N466</f>
        <v/>
      </c>
      <c r="P465" s="5"/>
      <c r="Q465" s="5"/>
      <c r="R465" s="5"/>
      <c r="S465" s="5"/>
      <c r="T465" s="8"/>
      <c r="U465" s="8"/>
      <c r="V465" s="8"/>
      <c r="W465" s="5"/>
      <c r="X465" s="5"/>
      <c r="Y465" s="5"/>
      <c r="Z465" s="8"/>
      <c r="AA465" s="8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>
      <c r="A466" s="5"/>
      <c r="B466" s="2" t="str">
        <f>A465</f>
        <v/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 t="str">
        <f>N465</f>
        <v/>
      </c>
      <c r="P466" s="5"/>
      <c r="Q466" s="5"/>
      <c r="R466" s="5"/>
      <c r="S466" s="5"/>
      <c r="T466" s="8"/>
      <c r="U466" s="8"/>
      <c r="V466" s="8"/>
      <c r="W466" s="5"/>
      <c r="X466" s="5"/>
      <c r="Y466" s="5"/>
      <c r="Z466" s="8"/>
      <c r="AA466" s="8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>
      <c r="A467" s="5"/>
      <c r="B467" s="2" t="str">
        <f>A468</f>
        <v/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 t="str">
        <f>N468</f>
        <v/>
      </c>
      <c r="P467" s="5"/>
      <c r="Q467" s="5"/>
      <c r="R467" s="5"/>
      <c r="S467" s="5"/>
      <c r="T467" s="8"/>
      <c r="U467" s="8"/>
      <c r="V467" s="8"/>
      <c r="W467" s="5"/>
      <c r="X467" s="5"/>
      <c r="Y467" s="5"/>
      <c r="Z467" s="8"/>
      <c r="AA467" s="8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>
      <c r="A468" s="5"/>
      <c r="B468" s="2" t="str">
        <f>A467</f>
        <v/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 t="str">
        <f>N467</f>
        <v/>
      </c>
      <c r="P468" s="5"/>
      <c r="Q468" s="5"/>
      <c r="R468" s="5"/>
      <c r="S468" s="5"/>
      <c r="T468" s="8"/>
      <c r="U468" s="8"/>
      <c r="V468" s="8"/>
      <c r="W468" s="5"/>
      <c r="X468" s="5"/>
      <c r="Y468" s="5"/>
      <c r="Z468" s="8"/>
      <c r="AA468" s="8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>
      <c r="A469" s="5"/>
      <c r="B469" s="2" t="str">
        <f>A470</f>
        <v/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 t="str">
        <f>N470</f>
        <v/>
      </c>
      <c r="P469" s="5"/>
      <c r="Q469" s="5"/>
      <c r="R469" s="5"/>
      <c r="S469" s="5"/>
      <c r="T469" s="8"/>
      <c r="U469" s="8"/>
      <c r="V469" s="8"/>
      <c r="W469" s="5"/>
      <c r="X469" s="5"/>
      <c r="Y469" s="5"/>
      <c r="Z469" s="8"/>
      <c r="AA469" s="8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>
      <c r="A470" s="5"/>
      <c r="B470" s="2" t="str">
        <f>A469</f>
        <v/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tr">
        <f>N469</f>
        <v/>
      </c>
      <c r="P470" s="5"/>
      <c r="Q470" s="5"/>
      <c r="R470" s="5"/>
      <c r="S470" s="5"/>
      <c r="T470" s="8"/>
      <c r="U470" s="8"/>
      <c r="V470" s="8"/>
      <c r="W470" s="5"/>
      <c r="X470" s="5"/>
      <c r="Y470" s="5"/>
      <c r="Z470" s="8"/>
      <c r="AA470" s="8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>
      <c r="A471" s="5"/>
      <c r="B471" s="2" t="str">
        <f>A472</f>
        <v/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 t="str">
        <f>N472</f>
        <v/>
      </c>
      <c r="P471" s="5"/>
      <c r="Q471" s="5"/>
      <c r="R471" s="5"/>
      <c r="S471" s="5"/>
      <c r="T471" s="8"/>
      <c r="U471" s="8"/>
      <c r="V471" s="8"/>
      <c r="W471" s="5"/>
      <c r="X471" s="5"/>
      <c r="Y471" s="5"/>
      <c r="Z471" s="8"/>
      <c r="AA471" s="8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>
      <c r="A472" s="5"/>
      <c r="B472" s="2" t="str">
        <f>A471</f>
        <v/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 t="str">
        <f>N471</f>
        <v/>
      </c>
      <c r="P472" s="5"/>
      <c r="Q472" s="5"/>
      <c r="R472" s="5"/>
      <c r="S472" s="5"/>
      <c r="T472" s="8"/>
      <c r="U472" s="8"/>
      <c r="V472" s="8"/>
      <c r="W472" s="5"/>
      <c r="X472" s="5"/>
      <c r="Y472" s="5"/>
      <c r="Z472" s="8"/>
      <c r="AA472" s="8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>
      <c r="A473" s="5"/>
      <c r="B473" s="2" t="str">
        <f>A474</f>
        <v/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 t="str">
        <f>N474</f>
        <v/>
      </c>
      <c r="P473" s="5"/>
      <c r="Q473" s="5"/>
      <c r="R473" s="5"/>
      <c r="S473" s="5"/>
      <c r="T473" s="8"/>
      <c r="U473" s="8"/>
      <c r="V473" s="8"/>
      <c r="W473" s="5"/>
      <c r="X473" s="5"/>
      <c r="Y473" s="5"/>
      <c r="Z473" s="8"/>
      <c r="AA473" s="8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>
      <c r="A474" s="5"/>
      <c r="B474" s="2" t="str">
        <f>A473</f>
        <v/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tr">
        <f>N473</f>
        <v/>
      </c>
      <c r="P474" s="5"/>
      <c r="Q474" s="5"/>
      <c r="R474" s="5"/>
      <c r="S474" s="5"/>
      <c r="T474" s="8"/>
      <c r="U474" s="8"/>
      <c r="V474" s="8"/>
      <c r="W474" s="5"/>
      <c r="X474" s="5"/>
      <c r="Y474" s="5"/>
      <c r="Z474" s="8"/>
      <c r="AA474" s="8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>
      <c r="A475" s="5"/>
      <c r="B475" s="2" t="str">
        <f>A476</f>
        <v/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 t="str">
        <f>N476</f>
        <v/>
      </c>
      <c r="P475" s="5"/>
      <c r="Q475" s="5"/>
      <c r="R475" s="5"/>
      <c r="S475" s="5"/>
      <c r="T475" s="8"/>
      <c r="U475" s="8"/>
      <c r="V475" s="8"/>
      <c r="W475" s="5"/>
      <c r="X475" s="5"/>
      <c r="Y475" s="5"/>
      <c r="Z475" s="8"/>
      <c r="AA475" s="8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>
      <c r="A476" s="5"/>
      <c r="B476" s="2" t="str">
        <f>A475</f>
        <v/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tr">
        <f>N475</f>
        <v/>
      </c>
      <c r="P476" s="5"/>
      <c r="Q476" s="5"/>
      <c r="R476" s="5"/>
      <c r="S476" s="5"/>
      <c r="T476" s="8"/>
      <c r="U476" s="8"/>
      <c r="V476" s="8"/>
      <c r="W476" s="5"/>
      <c r="X476" s="5"/>
      <c r="Y476" s="5"/>
      <c r="Z476" s="8"/>
      <c r="AA476" s="8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>
      <c r="A477" s="5"/>
      <c r="B477" s="2" t="str">
        <f>A478</f>
        <v/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 t="str">
        <f>N478</f>
        <v/>
      </c>
      <c r="P477" s="5"/>
      <c r="Q477" s="5"/>
      <c r="R477" s="5"/>
      <c r="S477" s="5"/>
      <c r="T477" s="8"/>
      <c r="U477" s="8"/>
      <c r="V477" s="8"/>
      <c r="W477" s="5"/>
      <c r="X477" s="5"/>
      <c r="Y477" s="5"/>
      <c r="Z477" s="8"/>
      <c r="AA477" s="8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>
      <c r="A478" s="5"/>
      <c r="B478" s="2" t="str">
        <f>A477</f>
        <v/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tr">
        <f>N477</f>
        <v/>
      </c>
      <c r="P478" s="5"/>
      <c r="Q478" s="5"/>
      <c r="R478" s="5"/>
      <c r="S478" s="5"/>
      <c r="T478" s="8"/>
      <c r="U478" s="8"/>
      <c r="V478" s="8"/>
      <c r="W478" s="5"/>
      <c r="X478" s="5"/>
      <c r="Y478" s="5"/>
      <c r="Z478" s="8"/>
      <c r="AA478" s="8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>
      <c r="A479" s="5"/>
      <c r="B479" s="2" t="str">
        <f>A480</f>
        <v/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 t="str">
        <f>N480</f>
        <v/>
      </c>
      <c r="P479" s="5"/>
      <c r="Q479" s="5"/>
      <c r="R479" s="5"/>
      <c r="S479" s="5"/>
      <c r="T479" s="8"/>
      <c r="U479" s="8"/>
      <c r="V479" s="8"/>
      <c r="W479" s="5"/>
      <c r="X479" s="5"/>
      <c r="Y479" s="5"/>
      <c r="Z479" s="8"/>
      <c r="AA479" s="8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>
      <c r="A480" s="5"/>
      <c r="B480" s="2" t="str">
        <f>A479</f>
        <v/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 t="str">
        <f>N479</f>
        <v/>
      </c>
      <c r="P480" s="5"/>
      <c r="Q480" s="5"/>
      <c r="R480" s="5"/>
      <c r="S480" s="5"/>
      <c r="T480" s="8"/>
      <c r="U480" s="8"/>
      <c r="V480" s="8"/>
      <c r="W480" s="5"/>
      <c r="X480" s="5"/>
      <c r="Y480" s="5"/>
      <c r="Z480" s="8"/>
      <c r="AA480" s="8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>
      <c r="A481" s="5"/>
      <c r="B481" s="2" t="str">
        <f>A482</f>
        <v/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tr">
        <f>N482</f>
        <v/>
      </c>
      <c r="P481" s="5"/>
      <c r="Q481" s="5"/>
      <c r="R481" s="5"/>
      <c r="S481" s="5"/>
      <c r="T481" s="8"/>
      <c r="U481" s="8"/>
      <c r="V481" s="8"/>
      <c r="W481" s="5"/>
      <c r="X481" s="5"/>
      <c r="Y481" s="5"/>
      <c r="Z481" s="8"/>
      <c r="AA481" s="8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>
      <c r="A482" s="5"/>
      <c r="B482" s="2" t="str">
        <f>A481</f>
        <v/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 t="str">
        <f>N481</f>
        <v/>
      </c>
      <c r="P482" s="5"/>
      <c r="Q482" s="5"/>
      <c r="R482" s="5"/>
      <c r="S482" s="5"/>
      <c r="T482" s="8"/>
      <c r="U482" s="8"/>
      <c r="V482" s="8"/>
      <c r="W482" s="5"/>
      <c r="X482" s="5"/>
      <c r="Y482" s="5"/>
      <c r="Z482" s="8"/>
      <c r="AA482" s="8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>
      <c r="A483" s="5"/>
      <c r="B483" s="2" t="str">
        <f>A484</f>
        <v/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 t="str">
        <f>N484</f>
        <v/>
      </c>
      <c r="P483" s="5"/>
      <c r="Q483" s="5"/>
      <c r="R483" s="5"/>
      <c r="S483" s="5"/>
      <c r="T483" s="8"/>
      <c r="U483" s="8"/>
      <c r="V483" s="8"/>
      <c r="W483" s="5"/>
      <c r="X483" s="5"/>
      <c r="Y483" s="5"/>
      <c r="Z483" s="8"/>
      <c r="AA483" s="8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>
      <c r="A484" s="5"/>
      <c r="B484" s="2" t="str">
        <f>A483</f>
        <v/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tr">
        <f>N483</f>
        <v/>
      </c>
      <c r="P484" s="5"/>
      <c r="Q484" s="5"/>
      <c r="R484" s="5"/>
      <c r="S484" s="5"/>
      <c r="T484" s="8"/>
      <c r="U484" s="8"/>
      <c r="V484" s="8"/>
      <c r="W484" s="5"/>
      <c r="X484" s="5"/>
      <c r="Y484" s="5"/>
      <c r="Z484" s="8"/>
      <c r="AA484" s="8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>
      <c r="A485" s="5"/>
      <c r="B485" s="2" t="str">
        <f>A486</f>
        <v/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 t="str">
        <f>N486</f>
        <v/>
      </c>
      <c r="P485" s="5"/>
      <c r="Q485" s="5"/>
      <c r="R485" s="5"/>
      <c r="S485" s="5"/>
      <c r="T485" s="8"/>
      <c r="U485" s="8"/>
      <c r="V485" s="8"/>
      <c r="W485" s="5"/>
      <c r="X485" s="5"/>
      <c r="Y485" s="5"/>
      <c r="Z485" s="8"/>
      <c r="AA485" s="8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>
      <c r="A486" s="5"/>
      <c r="B486" s="2" t="str">
        <f>A485</f>
        <v/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 t="str">
        <f>N485</f>
        <v/>
      </c>
      <c r="P486" s="5"/>
      <c r="Q486" s="5"/>
      <c r="R486" s="5"/>
      <c r="S486" s="5"/>
      <c r="T486" s="8"/>
      <c r="U486" s="8"/>
      <c r="V486" s="8"/>
      <c r="W486" s="5"/>
      <c r="X486" s="5"/>
      <c r="Y486" s="5"/>
      <c r="Z486" s="8"/>
      <c r="AA486" s="8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>
      <c r="A487" s="5"/>
      <c r="B487" s="2" t="str">
        <f>A488</f>
        <v/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tr">
        <f>N488</f>
        <v/>
      </c>
      <c r="P487" s="5"/>
      <c r="Q487" s="5"/>
      <c r="R487" s="5"/>
      <c r="S487" s="5"/>
      <c r="T487" s="8"/>
      <c r="U487" s="8"/>
      <c r="V487" s="8"/>
      <c r="W487" s="5"/>
      <c r="X487" s="5"/>
      <c r="Y487" s="5"/>
      <c r="Z487" s="8"/>
      <c r="AA487" s="8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>
      <c r="A488" s="5"/>
      <c r="B488" s="2" t="str">
        <f>A487</f>
        <v/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 t="str">
        <f>N487</f>
        <v/>
      </c>
      <c r="P488" s="5"/>
      <c r="Q488" s="5"/>
      <c r="R488" s="5"/>
      <c r="S488" s="5"/>
      <c r="T488" s="8"/>
      <c r="U488" s="8"/>
      <c r="V488" s="8"/>
      <c r="W488" s="5"/>
      <c r="X488" s="5"/>
      <c r="Y488" s="5"/>
      <c r="Z488" s="8"/>
      <c r="AA488" s="8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>
      <c r="A489" s="5"/>
      <c r="B489" s="2" t="str">
        <f>A490</f>
        <v/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 t="str">
        <f>N490</f>
        <v/>
      </c>
      <c r="P489" s="5"/>
      <c r="Q489" s="5"/>
      <c r="R489" s="5"/>
      <c r="S489" s="5"/>
      <c r="T489" s="8"/>
      <c r="U489" s="8"/>
      <c r="V489" s="8"/>
      <c r="W489" s="5"/>
      <c r="X489" s="5"/>
      <c r="Y489" s="5"/>
      <c r="Z489" s="8"/>
      <c r="AA489" s="8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>
      <c r="A490" s="5"/>
      <c r="B490" s="2" t="str">
        <f>A489</f>
        <v/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tr">
        <f>N489</f>
        <v/>
      </c>
      <c r="P490" s="5"/>
      <c r="Q490" s="5"/>
      <c r="R490" s="5"/>
      <c r="S490" s="5"/>
      <c r="T490" s="8"/>
      <c r="U490" s="8"/>
      <c r="V490" s="8"/>
      <c r="W490" s="5"/>
      <c r="X490" s="5"/>
      <c r="Y490" s="5"/>
      <c r="Z490" s="8"/>
      <c r="AA490" s="8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>
      <c r="A491" s="5"/>
      <c r="B491" s="2" t="str">
        <f>A492</f>
        <v/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tr">
        <f>N492</f>
        <v/>
      </c>
      <c r="P491" s="5"/>
      <c r="Q491" s="5"/>
      <c r="R491" s="5"/>
      <c r="S491" s="5"/>
      <c r="T491" s="8"/>
      <c r="U491" s="8"/>
      <c r="V491" s="8"/>
      <c r="W491" s="5"/>
      <c r="X491" s="5"/>
      <c r="Y491" s="5"/>
      <c r="Z491" s="8"/>
      <c r="AA491" s="8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>
      <c r="A492" s="5"/>
      <c r="B492" s="2" t="str">
        <f>A491</f>
        <v/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 t="str">
        <f>N491</f>
        <v/>
      </c>
      <c r="P492" s="5"/>
      <c r="Q492" s="5"/>
      <c r="R492" s="5"/>
      <c r="S492" s="5"/>
      <c r="T492" s="8"/>
      <c r="U492" s="8"/>
      <c r="V492" s="8"/>
      <c r="W492" s="5"/>
      <c r="X492" s="5"/>
      <c r="Y492" s="5"/>
      <c r="Z492" s="8"/>
      <c r="AA492" s="8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>
      <c r="A493" s="5"/>
      <c r="B493" s="2" t="str">
        <f>A494</f>
        <v/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 t="str">
        <f>N494</f>
        <v/>
      </c>
      <c r="P493" s="5"/>
      <c r="Q493" s="5"/>
      <c r="R493" s="5"/>
      <c r="S493" s="5"/>
      <c r="T493" s="8"/>
      <c r="U493" s="8"/>
      <c r="V493" s="8"/>
      <c r="W493" s="5"/>
      <c r="X493" s="5"/>
      <c r="Y493" s="5"/>
      <c r="Z493" s="8"/>
      <c r="AA493" s="8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>
      <c r="A494" s="5"/>
      <c r="B494" s="2" t="str">
        <f>A493</f>
        <v/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 t="str">
        <f>N493</f>
        <v/>
      </c>
      <c r="P494" s="5"/>
      <c r="Q494" s="5"/>
      <c r="R494" s="5"/>
      <c r="S494" s="5"/>
      <c r="T494" s="8"/>
      <c r="U494" s="8"/>
      <c r="V494" s="8"/>
      <c r="W494" s="5"/>
      <c r="X494" s="5"/>
      <c r="Y494" s="5"/>
      <c r="Z494" s="8"/>
      <c r="AA494" s="8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>
      <c r="A495" s="5"/>
      <c r="B495" s="2" t="str">
        <f>A496</f>
        <v/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 t="str">
        <f>N496</f>
        <v/>
      </c>
      <c r="P495" s="5"/>
      <c r="Q495" s="5"/>
      <c r="R495" s="5"/>
      <c r="S495" s="5"/>
      <c r="T495" s="8"/>
      <c r="U495" s="8"/>
      <c r="V495" s="8"/>
      <c r="W495" s="5"/>
      <c r="X495" s="5"/>
      <c r="Y495" s="5"/>
      <c r="Z495" s="8"/>
      <c r="AA495" s="8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>
      <c r="A496" s="5"/>
      <c r="B496" s="2" t="str">
        <f>A495</f>
        <v/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 t="str">
        <f>N495</f>
        <v/>
      </c>
      <c r="P496" s="5"/>
      <c r="Q496" s="5"/>
      <c r="R496" s="5"/>
      <c r="S496" s="5"/>
      <c r="T496" s="8"/>
      <c r="U496" s="8"/>
      <c r="V496" s="8"/>
      <c r="W496" s="5"/>
      <c r="X496" s="5"/>
      <c r="Y496" s="5"/>
      <c r="Z496" s="8"/>
      <c r="AA496" s="8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>
      <c r="A497" s="5"/>
      <c r="B497" s="2" t="str">
        <f>A498</f>
        <v/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tr">
        <f>N498</f>
        <v/>
      </c>
      <c r="P497" s="5"/>
      <c r="Q497" s="5"/>
      <c r="R497" s="5"/>
      <c r="S497" s="5"/>
      <c r="T497" s="8"/>
      <c r="U497" s="8"/>
      <c r="V497" s="8"/>
      <c r="W497" s="5"/>
      <c r="X497" s="5"/>
      <c r="Y497" s="5"/>
      <c r="Z497" s="8"/>
      <c r="AA497" s="8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>
      <c r="A498" s="5"/>
      <c r="B498" s="2" t="str">
        <f>A497</f>
        <v/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 t="str">
        <f>N497</f>
        <v/>
      </c>
      <c r="P498" s="5"/>
      <c r="Q498" s="5"/>
      <c r="R498" s="5"/>
      <c r="S498" s="5"/>
      <c r="T498" s="8"/>
      <c r="U498" s="8"/>
      <c r="V498" s="8"/>
      <c r="W498" s="5"/>
      <c r="X498" s="5"/>
      <c r="Y498" s="5"/>
      <c r="Z498" s="8"/>
      <c r="AA498" s="8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>
      <c r="A499" s="5"/>
      <c r="B499" s="2" t="str">
        <f>A500</f>
        <v/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tr">
        <f>N500</f>
        <v/>
      </c>
      <c r="P499" s="5"/>
      <c r="Q499" s="5"/>
      <c r="R499" s="5"/>
      <c r="S499" s="5"/>
      <c r="T499" s="8"/>
      <c r="U499" s="8"/>
      <c r="V499" s="8"/>
      <c r="W499" s="5"/>
      <c r="X499" s="5"/>
      <c r="Y499" s="5"/>
      <c r="Z499" s="8"/>
      <c r="AA499" s="8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>
      <c r="A500" s="5"/>
      <c r="B500" s="2" t="str">
        <f>A499</f>
        <v/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tr">
        <f>N499</f>
        <v/>
      </c>
      <c r="P500" s="5"/>
      <c r="Q500" s="5"/>
      <c r="R500" s="5"/>
      <c r="S500" s="5"/>
      <c r="T500" s="8"/>
      <c r="U500" s="8"/>
      <c r="V500" s="8"/>
      <c r="W500" s="5"/>
      <c r="X500" s="5"/>
      <c r="Y500" s="5"/>
      <c r="Z500" s="8"/>
      <c r="AA500" s="8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>
      <c r="A501" s="5"/>
      <c r="B501" s="2" t="str">
        <f>A502</f>
        <v/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 t="str">
        <f>N502</f>
        <v/>
      </c>
      <c r="P501" s="5"/>
      <c r="Q501" s="5"/>
      <c r="R501" s="5"/>
      <c r="S501" s="5"/>
      <c r="T501" s="8"/>
      <c r="U501" s="8"/>
      <c r="V501" s="8"/>
      <c r="W501" s="5"/>
      <c r="X501" s="5"/>
      <c r="Y501" s="5"/>
      <c r="Z501" s="8"/>
      <c r="AA501" s="8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>
      <c r="A502" s="5"/>
      <c r="B502" s="2" t="str">
        <f>A501</f>
        <v/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 t="str">
        <f>N501</f>
        <v/>
      </c>
      <c r="P502" s="5"/>
      <c r="Q502" s="5"/>
      <c r="R502" s="5"/>
      <c r="S502" s="5"/>
      <c r="T502" s="8"/>
      <c r="U502" s="8"/>
      <c r="V502" s="8"/>
      <c r="W502" s="5"/>
      <c r="X502" s="5"/>
      <c r="Y502" s="5"/>
      <c r="Z502" s="8"/>
      <c r="AA502" s="8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>
      <c r="A503" s="5"/>
      <c r="B503" s="2" t="str">
        <f>A504</f>
        <v/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 t="str">
        <f>N504</f>
        <v/>
      </c>
      <c r="P503" s="5"/>
      <c r="Q503" s="5"/>
      <c r="R503" s="5"/>
      <c r="S503" s="5"/>
      <c r="T503" s="8"/>
      <c r="U503" s="8"/>
      <c r="V503" s="8"/>
      <c r="W503" s="5"/>
      <c r="X503" s="5"/>
      <c r="Y503" s="5"/>
      <c r="Z503" s="8"/>
      <c r="AA503" s="8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>
      <c r="A504" s="5"/>
      <c r="B504" s="2" t="str">
        <f>A503</f>
        <v/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 t="str">
        <f>N503</f>
        <v/>
      </c>
      <c r="P504" s="5"/>
      <c r="Q504" s="5"/>
      <c r="R504" s="5"/>
      <c r="S504" s="5"/>
      <c r="T504" s="8"/>
      <c r="U504" s="8"/>
      <c r="V504" s="8"/>
      <c r="W504" s="5"/>
      <c r="X504" s="5"/>
      <c r="Y504" s="5"/>
      <c r="Z504" s="8"/>
      <c r="AA504" s="8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>
      <c r="A505" s="5"/>
      <c r="B505" s="2" t="str">
        <f>A506</f>
        <v/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 t="str">
        <f>N506</f>
        <v/>
      </c>
      <c r="P505" s="5"/>
      <c r="Q505" s="5"/>
      <c r="R505" s="5"/>
      <c r="S505" s="5"/>
      <c r="T505" s="8"/>
      <c r="U505" s="8"/>
      <c r="V505" s="8"/>
      <c r="W505" s="5"/>
      <c r="X505" s="5"/>
      <c r="Y505" s="5"/>
      <c r="Z505" s="8"/>
      <c r="AA505" s="8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>
      <c r="A506" s="5"/>
      <c r="B506" s="2" t="str">
        <f>A505</f>
        <v/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 t="str">
        <f>N505</f>
        <v/>
      </c>
      <c r="P506" s="5"/>
      <c r="Q506" s="5"/>
      <c r="R506" s="5"/>
      <c r="S506" s="5"/>
      <c r="T506" s="8"/>
      <c r="U506" s="8"/>
      <c r="V506" s="8"/>
      <c r="W506" s="5"/>
      <c r="X506" s="5"/>
      <c r="Y506" s="5"/>
      <c r="Z506" s="8"/>
      <c r="AA506" s="8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>
      <c r="A507" s="5"/>
      <c r="B507" s="2" t="str">
        <f>A508</f>
        <v/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 t="str">
        <f>N508</f>
        <v/>
      </c>
      <c r="P507" s="5"/>
      <c r="Q507" s="5"/>
      <c r="R507" s="5"/>
      <c r="S507" s="5"/>
      <c r="T507" s="8"/>
      <c r="U507" s="8"/>
      <c r="V507" s="8"/>
      <c r="W507" s="5"/>
      <c r="X507" s="5"/>
      <c r="Y507" s="5"/>
      <c r="Z507" s="8"/>
      <c r="AA507" s="8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>
      <c r="A508" s="5"/>
      <c r="B508" s="2" t="str">
        <f>A507</f>
        <v/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 t="str">
        <f>N507</f>
        <v/>
      </c>
      <c r="P508" s="5"/>
      <c r="Q508" s="5"/>
      <c r="R508" s="5"/>
      <c r="S508" s="5"/>
      <c r="T508" s="8"/>
      <c r="U508" s="8"/>
      <c r="V508" s="8"/>
      <c r="W508" s="5"/>
      <c r="X508" s="5"/>
      <c r="Y508" s="5"/>
      <c r="Z508" s="8"/>
      <c r="AA508" s="8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>
      <c r="A509" s="5"/>
      <c r="B509" s="2" t="str">
        <f>A510</f>
        <v/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 t="str">
        <f>N510</f>
        <v/>
      </c>
      <c r="P509" s="5"/>
      <c r="Q509" s="5"/>
      <c r="R509" s="5"/>
      <c r="S509" s="5"/>
      <c r="T509" s="8"/>
      <c r="U509" s="8"/>
      <c r="V509" s="8"/>
      <c r="W509" s="5"/>
      <c r="X509" s="5"/>
      <c r="Y509" s="5"/>
      <c r="Z509" s="8"/>
      <c r="AA509" s="8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>
      <c r="A510" s="5"/>
      <c r="B510" s="2" t="str">
        <f>A509</f>
        <v/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 t="str">
        <f>N509</f>
        <v/>
      </c>
      <c r="P510" s="5"/>
      <c r="Q510" s="5"/>
      <c r="R510" s="5"/>
      <c r="S510" s="5"/>
      <c r="T510" s="8"/>
      <c r="U510" s="8"/>
      <c r="V510" s="8"/>
      <c r="W510" s="5"/>
      <c r="X510" s="5"/>
      <c r="Y510" s="5"/>
      <c r="Z510" s="8"/>
      <c r="AA510" s="8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>
      <c r="A511" s="5"/>
      <c r="B511" s="2" t="str">
        <f>A512</f>
        <v/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 t="str">
        <f>N512</f>
        <v/>
      </c>
      <c r="P511" s="5"/>
      <c r="Q511" s="5"/>
      <c r="R511" s="5"/>
      <c r="S511" s="5"/>
      <c r="T511" s="8"/>
      <c r="U511" s="8"/>
      <c r="V511" s="8"/>
      <c r="W511" s="5"/>
      <c r="X511" s="5"/>
      <c r="Y511" s="5"/>
      <c r="Z511" s="8"/>
      <c r="AA511" s="8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>
      <c r="A512" s="5"/>
      <c r="B512" s="2" t="str">
        <f>A511</f>
        <v/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 t="str">
        <f>N511</f>
        <v/>
      </c>
      <c r="P512" s="5"/>
      <c r="Q512" s="5"/>
      <c r="R512" s="5"/>
      <c r="S512" s="5"/>
      <c r="T512" s="8"/>
      <c r="U512" s="8"/>
      <c r="V512" s="8"/>
      <c r="W512" s="5"/>
      <c r="X512" s="5"/>
      <c r="Y512" s="5"/>
      <c r="Z512" s="8"/>
      <c r="AA512" s="8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>
      <c r="A513" s="5"/>
      <c r="B513" s="2" t="str">
        <f>A514</f>
        <v/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 t="str">
        <f>N514</f>
        <v/>
      </c>
      <c r="P513" s="5"/>
      <c r="Q513" s="5"/>
      <c r="R513" s="5"/>
      <c r="S513" s="5"/>
      <c r="T513" s="8"/>
      <c r="U513" s="8"/>
      <c r="V513" s="8"/>
      <c r="W513" s="5"/>
      <c r="X513" s="5"/>
      <c r="Y513" s="5"/>
      <c r="Z513" s="8"/>
      <c r="AA513" s="8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>
      <c r="A514" s="5"/>
      <c r="B514" s="2" t="str">
        <f>A513</f>
        <v/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 t="str">
        <f>N513</f>
        <v/>
      </c>
      <c r="P514" s="5"/>
      <c r="Q514" s="5"/>
      <c r="R514" s="5"/>
      <c r="S514" s="5"/>
      <c r="T514" s="8"/>
      <c r="U514" s="8"/>
      <c r="V514" s="8"/>
      <c r="W514" s="5"/>
      <c r="X514" s="5"/>
      <c r="Y514" s="5"/>
      <c r="Z514" s="8"/>
      <c r="AA514" s="8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>
      <c r="A515" s="5"/>
      <c r="B515" s="2" t="str">
        <f>A516</f>
        <v/>
      </c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 t="str">
        <f>N516</f>
        <v/>
      </c>
      <c r="P515" s="5"/>
      <c r="Q515" s="5"/>
      <c r="R515" s="5"/>
      <c r="S515" s="5"/>
      <c r="T515" s="8"/>
      <c r="U515" s="8"/>
      <c r="V515" s="8"/>
      <c r="W515" s="5"/>
      <c r="X515" s="5"/>
      <c r="Y515" s="5"/>
      <c r="Z515" s="8"/>
      <c r="AA515" s="8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>
      <c r="A516" s="5"/>
      <c r="B516" s="2" t="str">
        <f>A515</f>
        <v/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 t="str">
        <f>N515</f>
        <v/>
      </c>
      <c r="P516" s="5"/>
      <c r="Q516" s="5"/>
      <c r="R516" s="5"/>
      <c r="S516" s="5"/>
      <c r="T516" s="8"/>
      <c r="U516" s="8"/>
      <c r="V516" s="8"/>
      <c r="W516" s="5"/>
      <c r="X516" s="5"/>
      <c r="Y516" s="5"/>
      <c r="Z516" s="8"/>
      <c r="AA516" s="8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>
      <c r="A517" s="5"/>
      <c r="B517" s="2" t="str">
        <f>A518</f>
        <v/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 t="str">
        <f>N518</f>
        <v/>
      </c>
      <c r="P517" s="5"/>
      <c r="Q517" s="5"/>
      <c r="R517" s="5"/>
      <c r="S517" s="5"/>
      <c r="T517" s="8"/>
      <c r="U517" s="8"/>
      <c r="V517" s="8"/>
      <c r="W517" s="5"/>
      <c r="X517" s="5"/>
      <c r="Y517" s="5"/>
      <c r="Z517" s="8"/>
      <c r="AA517" s="8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>
      <c r="A518" s="5"/>
      <c r="B518" s="2" t="str">
        <f>A517</f>
        <v/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 t="str">
        <f>N517</f>
        <v/>
      </c>
      <c r="P518" s="5"/>
      <c r="Q518" s="5"/>
      <c r="R518" s="5"/>
      <c r="S518" s="5"/>
      <c r="T518" s="8"/>
      <c r="U518" s="8"/>
      <c r="V518" s="8"/>
      <c r="W518" s="5"/>
      <c r="X518" s="5"/>
      <c r="Y518" s="5"/>
      <c r="Z518" s="8"/>
      <c r="AA518" s="8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>
      <c r="A519" s="5"/>
      <c r="B519" s="2" t="str">
        <f>A520</f>
        <v/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 t="str">
        <f>N520</f>
        <v/>
      </c>
      <c r="P519" s="5"/>
      <c r="Q519" s="5"/>
      <c r="R519" s="5"/>
      <c r="S519" s="5"/>
      <c r="T519" s="8"/>
      <c r="U519" s="8"/>
      <c r="V519" s="8"/>
      <c r="W519" s="5"/>
      <c r="X519" s="5"/>
      <c r="Y519" s="5"/>
      <c r="Z519" s="8"/>
      <c r="AA519" s="8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>
      <c r="A520" s="5"/>
      <c r="B520" s="2" t="str">
        <f>A519</f>
        <v/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 t="str">
        <f>N519</f>
        <v/>
      </c>
      <c r="P520" s="5"/>
      <c r="Q520" s="5"/>
      <c r="R520" s="5"/>
      <c r="S520" s="5"/>
      <c r="T520" s="8"/>
      <c r="U520" s="8"/>
      <c r="V520" s="8"/>
      <c r="W520" s="5"/>
      <c r="X520" s="5"/>
      <c r="Y520" s="5"/>
      <c r="Z520" s="8"/>
      <c r="AA520" s="8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>
      <c r="A521" s="5"/>
      <c r="B521" s="2" t="str">
        <f>A522</f>
        <v/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 t="str">
        <f>N522</f>
        <v/>
      </c>
      <c r="P521" s="5"/>
      <c r="Q521" s="5"/>
      <c r="R521" s="5"/>
      <c r="S521" s="5"/>
      <c r="T521" s="8"/>
      <c r="U521" s="8"/>
      <c r="V521" s="8"/>
      <c r="W521" s="5"/>
      <c r="X521" s="5"/>
      <c r="Y521" s="5"/>
      <c r="Z521" s="8"/>
      <c r="AA521" s="8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>
      <c r="A522" s="5"/>
      <c r="B522" s="2" t="str">
        <f>A521</f>
        <v/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tr">
        <f>N521</f>
        <v/>
      </c>
      <c r="P522" s="5"/>
      <c r="Q522" s="5"/>
      <c r="R522" s="5"/>
      <c r="S522" s="5"/>
      <c r="T522" s="8"/>
      <c r="U522" s="8"/>
      <c r="V522" s="8"/>
      <c r="W522" s="5"/>
      <c r="X522" s="5"/>
      <c r="Y522" s="5"/>
      <c r="Z522" s="8"/>
      <c r="AA522" s="8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>
      <c r="A523" s="5"/>
      <c r="B523" s="2" t="str">
        <f>A524</f>
        <v/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 t="str">
        <f>N524</f>
        <v/>
      </c>
      <c r="P523" s="5"/>
      <c r="Q523" s="5"/>
      <c r="R523" s="5"/>
      <c r="S523" s="5"/>
      <c r="T523" s="8"/>
      <c r="U523" s="8"/>
      <c r="V523" s="8"/>
      <c r="W523" s="5"/>
      <c r="X523" s="5"/>
      <c r="Y523" s="5"/>
      <c r="Z523" s="8"/>
      <c r="AA523" s="8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>
      <c r="A524" s="5"/>
      <c r="B524" s="2" t="str">
        <f>A523</f>
        <v/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 t="str">
        <f>N523</f>
        <v/>
      </c>
      <c r="P524" s="5"/>
      <c r="Q524" s="5"/>
      <c r="R524" s="5"/>
      <c r="S524" s="5"/>
      <c r="T524" s="8"/>
      <c r="U524" s="8"/>
      <c r="V524" s="8"/>
      <c r="W524" s="5"/>
      <c r="X524" s="5"/>
      <c r="Y524" s="5"/>
      <c r="Z524" s="8"/>
      <c r="AA524" s="8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>
      <c r="A525" s="5"/>
      <c r="B525" s="2" t="str">
        <f>A526</f>
        <v/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 t="str">
        <f>N526</f>
        <v/>
      </c>
      <c r="P525" s="5"/>
      <c r="Q525" s="5"/>
      <c r="R525" s="5"/>
      <c r="S525" s="5"/>
      <c r="T525" s="8"/>
      <c r="U525" s="8"/>
      <c r="V525" s="8"/>
      <c r="W525" s="5"/>
      <c r="X525" s="5"/>
      <c r="Y525" s="5"/>
      <c r="Z525" s="8"/>
      <c r="AA525" s="8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>
      <c r="A526" s="5"/>
      <c r="B526" s="2" t="str">
        <f>A525</f>
        <v/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 t="str">
        <f>N525</f>
        <v/>
      </c>
      <c r="P526" s="5"/>
      <c r="Q526" s="5"/>
      <c r="R526" s="5"/>
      <c r="S526" s="5"/>
      <c r="T526" s="8"/>
      <c r="U526" s="8"/>
      <c r="V526" s="8"/>
      <c r="W526" s="5"/>
      <c r="X526" s="5"/>
      <c r="Y526" s="5"/>
      <c r="Z526" s="8"/>
      <c r="AA526" s="8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>
      <c r="A527" s="5"/>
      <c r="B527" s="2" t="str">
        <f>A528</f>
        <v/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 t="str">
        <f>N528</f>
        <v/>
      </c>
      <c r="P527" s="5"/>
      <c r="Q527" s="5"/>
      <c r="R527" s="5"/>
      <c r="S527" s="5"/>
      <c r="T527" s="8"/>
      <c r="U527" s="8"/>
      <c r="V527" s="8"/>
      <c r="W527" s="5"/>
      <c r="X527" s="5"/>
      <c r="Y527" s="5"/>
      <c r="Z527" s="8"/>
      <c r="AA527" s="8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>
      <c r="A528" s="5"/>
      <c r="B528" s="2" t="str">
        <f>A527</f>
        <v/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 t="str">
        <f>N527</f>
        <v/>
      </c>
      <c r="P528" s="5"/>
      <c r="Q528" s="5"/>
      <c r="R528" s="5"/>
      <c r="S528" s="5"/>
      <c r="T528" s="8"/>
      <c r="U528" s="8"/>
      <c r="V528" s="8"/>
      <c r="W528" s="5"/>
      <c r="X528" s="5"/>
      <c r="Y528" s="5"/>
      <c r="Z528" s="8"/>
      <c r="AA528" s="8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>
      <c r="A529" s="5"/>
      <c r="B529" s="2" t="str">
        <f>A530</f>
        <v/>
      </c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 t="str">
        <f>N530</f>
        <v/>
      </c>
      <c r="P529" s="5"/>
      <c r="Q529" s="5"/>
      <c r="R529" s="5"/>
      <c r="S529" s="5"/>
      <c r="T529" s="8"/>
      <c r="U529" s="8"/>
      <c r="V529" s="8"/>
      <c r="W529" s="5"/>
      <c r="X529" s="5"/>
      <c r="Y529" s="5"/>
      <c r="Z529" s="8"/>
      <c r="AA529" s="8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>
      <c r="A530" s="5"/>
      <c r="B530" s="2" t="str">
        <f>A529</f>
        <v/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 t="str">
        <f>N529</f>
        <v/>
      </c>
      <c r="P530" s="5"/>
      <c r="Q530" s="5"/>
      <c r="R530" s="5"/>
      <c r="S530" s="5"/>
      <c r="T530" s="8"/>
      <c r="U530" s="8"/>
      <c r="V530" s="8"/>
      <c r="W530" s="5"/>
      <c r="X530" s="5"/>
      <c r="Y530" s="5"/>
      <c r="Z530" s="8"/>
      <c r="AA530" s="8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>
      <c r="A531" s="5"/>
      <c r="B531" s="2" t="str">
        <f>A532</f>
        <v/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 t="str">
        <f>N532</f>
        <v/>
      </c>
      <c r="P531" s="5"/>
      <c r="Q531" s="5"/>
      <c r="R531" s="5"/>
      <c r="S531" s="5"/>
      <c r="T531" s="8"/>
      <c r="U531" s="8"/>
      <c r="V531" s="8"/>
      <c r="W531" s="5"/>
      <c r="X531" s="5"/>
      <c r="Y531" s="5"/>
      <c r="Z531" s="8"/>
      <c r="AA531" s="8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>
      <c r="A532" s="5"/>
      <c r="B532" s="2" t="str">
        <f>A531</f>
        <v/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 t="str">
        <f>N531</f>
        <v/>
      </c>
      <c r="P532" s="5"/>
      <c r="Q532" s="5"/>
      <c r="R532" s="5"/>
      <c r="S532" s="5"/>
      <c r="T532" s="8"/>
      <c r="U532" s="8"/>
      <c r="V532" s="8"/>
      <c r="W532" s="5"/>
      <c r="X532" s="5"/>
      <c r="Y532" s="5"/>
      <c r="Z532" s="8"/>
      <c r="AA532" s="8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>
      <c r="A533" s="5"/>
      <c r="B533" s="2" t="str">
        <f>A534</f>
        <v/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 t="str">
        <f>N534</f>
        <v/>
      </c>
      <c r="P533" s="5"/>
      <c r="Q533" s="5"/>
      <c r="R533" s="5"/>
      <c r="S533" s="5"/>
      <c r="T533" s="8"/>
      <c r="U533" s="8"/>
      <c r="V533" s="8"/>
      <c r="W533" s="5"/>
      <c r="X533" s="5"/>
      <c r="Y533" s="5"/>
      <c r="Z533" s="8"/>
      <c r="AA533" s="8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>
      <c r="A534" s="5"/>
      <c r="B534" s="2" t="str">
        <f>A533</f>
        <v/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 t="str">
        <f>N533</f>
        <v/>
      </c>
      <c r="P534" s="5"/>
      <c r="Q534" s="5"/>
      <c r="R534" s="5"/>
      <c r="S534" s="5"/>
      <c r="T534" s="8"/>
      <c r="U534" s="8"/>
      <c r="V534" s="8"/>
      <c r="W534" s="5"/>
      <c r="X534" s="5"/>
      <c r="Y534" s="5"/>
      <c r="Z534" s="8"/>
      <c r="AA534" s="8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>
      <c r="A535" s="5"/>
      <c r="B535" s="2" t="str">
        <f>A536</f>
        <v/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 t="str">
        <f>N536</f>
        <v/>
      </c>
      <c r="P535" s="5"/>
      <c r="Q535" s="5"/>
      <c r="R535" s="5"/>
      <c r="S535" s="5"/>
      <c r="T535" s="8"/>
      <c r="U535" s="8"/>
      <c r="V535" s="8"/>
      <c r="W535" s="5"/>
      <c r="X535" s="5"/>
      <c r="Y535" s="5"/>
      <c r="Z535" s="8"/>
      <c r="AA535" s="8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>
      <c r="A536" s="5"/>
      <c r="B536" s="2" t="str">
        <f>A535</f>
        <v/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 t="str">
        <f>N535</f>
        <v/>
      </c>
      <c r="P536" s="5"/>
      <c r="Q536" s="5"/>
      <c r="R536" s="5"/>
      <c r="S536" s="5"/>
      <c r="T536" s="8"/>
      <c r="U536" s="8"/>
      <c r="V536" s="8"/>
      <c r="W536" s="5"/>
      <c r="X536" s="5"/>
      <c r="Y536" s="5"/>
      <c r="Z536" s="8"/>
      <c r="AA536" s="8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>
      <c r="A537" s="5"/>
      <c r="B537" s="2" t="str">
        <f>A538</f>
        <v/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 t="str">
        <f>N538</f>
        <v/>
      </c>
      <c r="P537" s="5"/>
      <c r="Q537" s="5"/>
      <c r="R537" s="5"/>
      <c r="S537" s="5"/>
      <c r="T537" s="8"/>
      <c r="U537" s="8"/>
      <c r="V537" s="8"/>
      <c r="W537" s="5"/>
      <c r="X537" s="5"/>
      <c r="Y537" s="5"/>
      <c r="Z537" s="8"/>
      <c r="AA537" s="8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>
      <c r="A538" s="5"/>
      <c r="B538" s="2" t="str">
        <f>A537</f>
        <v/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 t="str">
        <f>N537</f>
        <v/>
      </c>
      <c r="P538" s="5"/>
      <c r="Q538" s="5"/>
      <c r="R538" s="5"/>
      <c r="S538" s="5"/>
      <c r="T538" s="8"/>
      <c r="U538" s="8"/>
      <c r="V538" s="8"/>
      <c r="W538" s="5"/>
      <c r="X538" s="5"/>
      <c r="Y538" s="5"/>
      <c r="Z538" s="8"/>
      <c r="AA538" s="8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>
      <c r="A539" s="5"/>
      <c r="B539" s="2" t="str">
        <f>A540</f>
        <v/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 t="str">
        <f>N540</f>
        <v/>
      </c>
      <c r="P539" s="5"/>
      <c r="Q539" s="5"/>
      <c r="R539" s="5"/>
      <c r="S539" s="5"/>
      <c r="T539" s="8"/>
      <c r="U539" s="8"/>
      <c r="V539" s="8"/>
      <c r="W539" s="5"/>
      <c r="X539" s="5"/>
      <c r="Y539" s="5"/>
      <c r="Z539" s="8"/>
      <c r="AA539" s="8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>
      <c r="A540" s="5"/>
      <c r="B540" s="2" t="str">
        <f>A539</f>
        <v/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 t="str">
        <f>N539</f>
        <v/>
      </c>
      <c r="P540" s="5"/>
      <c r="Q540" s="5"/>
      <c r="R540" s="5"/>
      <c r="S540" s="5"/>
      <c r="T540" s="8"/>
      <c r="U540" s="8"/>
      <c r="V540" s="8"/>
      <c r="W540" s="5"/>
      <c r="X540" s="5"/>
      <c r="Y540" s="5"/>
      <c r="Z540" s="8"/>
      <c r="AA540" s="8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>
      <c r="A541" s="5"/>
      <c r="B541" s="2" t="str">
        <f>A542</f>
        <v/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 t="str">
        <f>N542</f>
        <v/>
      </c>
      <c r="P541" s="5"/>
      <c r="Q541" s="5"/>
      <c r="R541" s="5"/>
      <c r="S541" s="5"/>
      <c r="T541" s="8"/>
      <c r="U541" s="8"/>
      <c r="V541" s="8"/>
      <c r="W541" s="5"/>
      <c r="X541" s="5"/>
      <c r="Y541" s="5"/>
      <c r="Z541" s="8"/>
      <c r="AA541" s="8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>
      <c r="A542" s="5"/>
      <c r="B542" s="2" t="str">
        <f>A541</f>
        <v/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tr">
        <f>N541</f>
        <v/>
      </c>
      <c r="P542" s="5"/>
      <c r="Q542" s="5"/>
      <c r="R542" s="5"/>
      <c r="S542" s="5"/>
      <c r="T542" s="8"/>
      <c r="U542" s="8"/>
      <c r="V542" s="8"/>
      <c r="W542" s="5"/>
      <c r="X542" s="5"/>
      <c r="Y542" s="5"/>
      <c r="Z542" s="8"/>
      <c r="AA542" s="8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>
      <c r="A543" s="5"/>
      <c r="B543" s="2" t="str">
        <f>A544</f>
        <v/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 t="str">
        <f>N544</f>
        <v/>
      </c>
      <c r="P543" s="5"/>
      <c r="Q543" s="5"/>
      <c r="R543" s="5"/>
      <c r="S543" s="5"/>
      <c r="T543" s="8"/>
      <c r="U543" s="8"/>
      <c r="V543" s="8"/>
      <c r="W543" s="5"/>
      <c r="X543" s="5"/>
      <c r="Y543" s="5"/>
      <c r="Z543" s="8"/>
      <c r="AA543" s="8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>
      <c r="A544" s="5"/>
      <c r="B544" s="2" t="str">
        <f>A543</f>
        <v/>
      </c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 t="str">
        <f>N543</f>
        <v/>
      </c>
      <c r="P544" s="5"/>
      <c r="Q544" s="5"/>
      <c r="R544" s="5"/>
      <c r="S544" s="5"/>
      <c r="T544" s="8"/>
      <c r="U544" s="8"/>
      <c r="V544" s="8"/>
      <c r="W544" s="5"/>
      <c r="X544" s="5"/>
      <c r="Y544" s="5"/>
      <c r="Z544" s="8"/>
      <c r="AA544" s="8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>
      <c r="A545" s="5"/>
      <c r="B545" s="2" t="str">
        <f>A546</f>
        <v/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 t="str">
        <f>N546</f>
        <v/>
      </c>
      <c r="P545" s="5"/>
      <c r="Q545" s="5"/>
      <c r="R545" s="5"/>
      <c r="S545" s="5"/>
      <c r="T545" s="8"/>
      <c r="U545" s="8"/>
      <c r="V545" s="8"/>
      <c r="W545" s="5"/>
      <c r="X545" s="5"/>
      <c r="Y545" s="5"/>
      <c r="Z545" s="8"/>
      <c r="AA545" s="8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>
      <c r="A546" s="5"/>
      <c r="B546" s="2" t="str">
        <f>A545</f>
        <v/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 t="str">
        <f>N545</f>
        <v/>
      </c>
      <c r="P546" s="5"/>
      <c r="Q546" s="5"/>
      <c r="R546" s="5"/>
      <c r="S546" s="5"/>
      <c r="T546" s="8"/>
      <c r="U546" s="8"/>
      <c r="V546" s="8"/>
      <c r="W546" s="5"/>
      <c r="X546" s="5"/>
      <c r="Y546" s="5"/>
      <c r="Z546" s="8"/>
      <c r="AA546" s="8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>
      <c r="A547" s="5"/>
      <c r="B547" s="2" t="str">
        <f>A548</f>
        <v/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 t="str">
        <f>N548</f>
        <v/>
      </c>
      <c r="P547" s="5"/>
      <c r="Q547" s="5"/>
      <c r="R547" s="5"/>
      <c r="S547" s="5"/>
      <c r="T547" s="8"/>
      <c r="U547" s="8"/>
      <c r="V547" s="8"/>
      <c r="W547" s="5"/>
      <c r="X547" s="5"/>
      <c r="Y547" s="5"/>
      <c r="Z547" s="8"/>
      <c r="AA547" s="8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>
      <c r="A548" s="5"/>
      <c r="B548" s="2" t="str">
        <f>A547</f>
        <v/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 t="str">
        <f>N547</f>
        <v/>
      </c>
      <c r="P548" s="5"/>
      <c r="Q548" s="5"/>
      <c r="R548" s="5"/>
      <c r="S548" s="5"/>
      <c r="T548" s="8"/>
      <c r="U548" s="8"/>
      <c r="V548" s="8"/>
      <c r="W548" s="5"/>
      <c r="X548" s="5"/>
      <c r="Y548" s="5"/>
      <c r="Z548" s="8"/>
      <c r="AA548" s="8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>
      <c r="A549" s="5"/>
      <c r="B549" s="2" t="str">
        <f>A550</f>
        <v/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 t="str">
        <f>N550</f>
        <v/>
      </c>
      <c r="P549" s="5"/>
      <c r="Q549" s="5"/>
      <c r="R549" s="5"/>
      <c r="S549" s="5"/>
      <c r="T549" s="8"/>
      <c r="U549" s="8"/>
      <c r="V549" s="8"/>
      <c r="W549" s="5"/>
      <c r="X549" s="5"/>
      <c r="Y549" s="5"/>
      <c r="Z549" s="8"/>
      <c r="AA549" s="8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>
      <c r="A550" s="5"/>
      <c r="B550" s="2" t="str">
        <f>A549</f>
        <v/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 t="str">
        <f>N549</f>
        <v/>
      </c>
      <c r="P550" s="5"/>
      <c r="Q550" s="5"/>
      <c r="R550" s="5"/>
      <c r="S550" s="5"/>
      <c r="T550" s="8"/>
      <c r="U550" s="8"/>
      <c r="V550" s="8"/>
      <c r="W550" s="5"/>
      <c r="X550" s="5"/>
      <c r="Y550" s="5"/>
      <c r="Z550" s="8"/>
      <c r="AA550" s="8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>
      <c r="A551" s="5"/>
      <c r="B551" s="2" t="str">
        <f>A552</f>
        <v/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 t="str">
        <f>N552</f>
        <v/>
      </c>
      <c r="P551" s="5"/>
      <c r="Q551" s="5"/>
      <c r="R551" s="5"/>
      <c r="S551" s="5"/>
      <c r="T551" s="8"/>
      <c r="U551" s="8"/>
      <c r="V551" s="8"/>
      <c r="W551" s="5"/>
      <c r="X551" s="5"/>
      <c r="Y551" s="5"/>
      <c r="Z551" s="8"/>
      <c r="AA551" s="8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>
      <c r="A552" s="5"/>
      <c r="B552" s="2" t="str">
        <f>A551</f>
        <v/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 t="str">
        <f>N551</f>
        <v/>
      </c>
      <c r="P552" s="5"/>
      <c r="Q552" s="5"/>
      <c r="R552" s="5"/>
      <c r="S552" s="5"/>
      <c r="T552" s="8"/>
      <c r="U552" s="8"/>
      <c r="V552" s="8"/>
      <c r="W552" s="5"/>
      <c r="X552" s="5"/>
      <c r="Y552" s="5"/>
      <c r="Z552" s="8"/>
      <c r="AA552" s="8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>
      <c r="A553" s="5"/>
      <c r="B553" s="2" t="str">
        <f>A554</f>
        <v/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 t="str">
        <f>N554</f>
        <v/>
      </c>
      <c r="P553" s="5"/>
      <c r="Q553" s="5"/>
      <c r="R553" s="5"/>
      <c r="S553" s="5"/>
      <c r="T553" s="8"/>
      <c r="U553" s="8"/>
      <c r="V553" s="8"/>
      <c r="W553" s="5"/>
      <c r="X553" s="5"/>
      <c r="Y553" s="5"/>
      <c r="Z553" s="8"/>
      <c r="AA553" s="8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>
      <c r="A554" s="5"/>
      <c r="B554" s="2" t="str">
        <f>A553</f>
        <v/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 t="str">
        <f>N553</f>
        <v/>
      </c>
      <c r="P554" s="5"/>
      <c r="Q554" s="5"/>
      <c r="R554" s="5"/>
      <c r="S554" s="5"/>
      <c r="T554" s="8"/>
      <c r="U554" s="8"/>
      <c r="V554" s="8"/>
      <c r="W554" s="5"/>
      <c r="X554" s="5"/>
      <c r="Y554" s="5"/>
      <c r="Z554" s="8"/>
      <c r="AA554" s="8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>
      <c r="A555" s="5"/>
      <c r="B555" s="2" t="str">
        <f>A556</f>
        <v/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 t="str">
        <f>N556</f>
        <v/>
      </c>
      <c r="P555" s="5"/>
      <c r="Q555" s="5"/>
      <c r="R555" s="5"/>
      <c r="S555" s="5"/>
      <c r="T555" s="8"/>
      <c r="U555" s="8"/>
      <c r="V555" s="8"/>
      <c r="W555" s="5"/>
      <c r="X555" s="5"/>
      <c r="Y555" s="5"/>
      <c r="Z555" s="8"/>
      <c r="AA555" s="8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>
      <c r="A556" s="5"/>
      <c r="B556" s="2" t="str">
        <f>A555</f>
        <v/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 t="str">
        <f>N555</f>
        <v/>
      </c>
      <c r="P556" s="5"/>
      <c r="Q556" s="5"/>
      <c r="R556" s="5"/>
      <c r="S556" s="5"/>
      <c r="T556" s="8"/>
      <c r="U556" s="8"/>
      <c r="V556" s="8"/>
      <c r="W556" s="5"/>
      <c r="X556" s="5"/>
      <c r="Y556" s="5"/>
      <c r="Z556" s="8"/>
      <c r="AA556" s="8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>
      <c r="A557" s="5"/>
      <c r="B557" s="2" t="str">
        <f>A558</f>
        <v/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 t="str">
        <f>N558</f>
        <v/>
      </c>
      <c r="P557" s="5"/>
      <c r="Q557" s="5"/>
      <c r="R557" s="5"/>
      <c r="S557" s="5"/>
      <c r="T557" s="8"/>
      <c r="U557" s="8"/>
      <c r="V557" s="8"/>
      <c r="W557" s="5"/>
      <c r="X557" s="5"/>
      <c r="Y557" s="5"/>
      <c r="Z557" s="8"/>
      <c r="AA557" s="8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>
      <c r="A558" s="5"/>
      <c r="B558" s="2" t="str">
        <f>A557</f>
        <v/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 t="str">
        <f>N557</f>
        <v/>
      </c>
      <c r="P558" s="5"/>
      <c r="Q558" s="5"/>
      <c r="R558" s="5"/>
      <c r="S558" s="5"/>
      <c r="T558" s="8"/>
      <c r="U558" s="8"/>
      <c r="V558" s="8"/>
      <c r="W558" s="5"/>
      <c r="X558" s="5"/>
      <c r="Y558" s="5"/>
      <c r="Z558" s="8"/>
      <c r="AA558" s="8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>
      <c r="A559" s="5"/>
      <c r="B559" s="2" t="str">
        <f>A560</f>
        <v/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tr">
        <f>N560</f>
        <v/>
      </c>
      <c r="P559" s="5"/>
      <c r="Q559" s="5"/>
      <c r="R559" s="5"/>
      <c r="S559" s="5"/>
      <c r="T559" s="8"/>
      <c r="U559" s="8"/>
      <c r="V559" s="8"/>
      <c r="W559" s="5"/>
      <c r="X559" s="5"/>
      <c r="Y559" s="5"/>
      <c r="Z559" s="8"/>
      <c r="AA559" s="8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>
      <c r="A560" s="5"/>
      <c r="B560" s="2" t="str">
        <f>A559</f>
        <v/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 t="str">
        <f>N559</f>
        <v/>
      </c>
      <c r="P560" s="5"/>
      <c r="Q560" s="5"/>
      <c r="R560" s="5"/>
      <c r="S560" s="5"/>
      <c r="T560" s="8"/>
      <c r="U560" s="8"/>
      <c r="V560" s="8"/>
      <c r="W560" s="5"/>
      <c r="X560" s="5"/>
      <c r="Y560" s="5"/>
      <c r="Z560" s="8"/>
      <c r="AA560" s="8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>
      <c r="A561" s="5"/>
      <c r="B561" s="2" t="str">
        <f>A562</f>
        <v/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tr">
        <f>N562</f>
        <v/>
      </c>
      <c r="P561" s="5"/>
      <c r="Q561" s="5"/>
      <c r="R561" s="5"/>
      <c r="S561" s="5"/>
      <c r="T561" s="8"/>
      <c r="U561" s="8"/>
      <c r="V561" s="8"/>
      <c r="W561" s="5"/>
      <c r="X561" s="5"/>
      <c r="Y561" s="5"/>
      <c r="Z561" s="8"/>
      <c r="AA561" s="8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>
      <c r="A562" s="5"/>
      <c r="B562" s="2" t="str">
        <f>A561</f>
        <v/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 t="str">
        <f>N561</f>
        <v/>
      </c>
      <c r="P562" s="5"/>
      <c r="Q562" s="5"/>
      <c r="R562" s="5"/>
      <c r="S562" s="5"/>
      <c r="T562" s="8"/>
      <c r="U562" s="8"/>
      <c r="V562" s="8"/>
      <c r="W562" s="5"/>
      <c r="X562" s="5"/>
      <c r="Y562" s="5"/>
      <c r="Z562" s="8"/>
      <c r="AA562" s="8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>
      <c r="A563" s="5"/>
      <c r="B563" s="2" t="str">
        <f>A564</f>
        <v/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 t="str">
        <f>N564</f>
        <v/>
      </c>
      <c r="P563" s="5"/>
      <c r="Q563" s="5"/>
      <c r="R563" s="5"/>
      <c r="S563" s="5"/>
      <c r="T563" s="8"/>
      <c r="U563" s="8"/>
      <c r="V563" s="8"/>
      <c r="W563" s="5"/>
      <c r="X563" s="5"/>
      <c r="Y563" s="5"/>
      <c r="Z563" s="8"/>
      <c r="AA563" s="8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>
      <c r="A564" s="5"/>
      <c r="B564" s="2" t="str">
        <f>A563</f>
        <v/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 t="str">
        <f>N563</f>
        <v/>
      </c>
      <c r="P564" s="5"/>
      <c r="Q564" s="5"/>
      <c r="R564" s="5"/>
      <c r="S564" s="5"/>
      <c r="T564" s="8"/>
      <c r="U564" s="8"/>
      <c r="V564" s="8"/>
      <c r="W564" s="5"/>
      <c r="X564" s="5"/>
      <c r="Y564" s="5"/>
      <c r="Z564" s="8"/>
      <c r="AA564" s="8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>
      <c r="A565" s="5"/>
      <c r="B565" s="2" t="str">
        <f>A566</f>
        <v/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 t="str">
        <f>N566</f>
        <v/>
      </c>
      <c r="P565" s="5"/>
      <c r="Q565" s="5"/>
      <c r="R565" s="5"/>
      <c r="S565" s="5"/>
      <c r="T565" s="8"/>
      <c r="U565" s="8"/>
      <c r="V565" s="8"/>
      <c r="W565" s="5"/>
      <c r="X565" s="5"/>
      <c r="Y565" s="5"/>
      <c r="Z565" s="8"/>
      <c r="AA565" s="8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>
      <c r="A566" s="5"/>
      <c r="B566" s="2" t="str">
        <f>A565</f>
        <v/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 t="str">
        <f>N565</f>
        <v/>
      </c>
      <c r="P566" s="5"/>
      <c r="Q566" s="5"/>
      <c r="R566" s="5"/>
      <c r="S566" s="5"/>
      <c r="T566" s="8"/>
      <c r="U566" s="8"/>
      <c r="V566" s="8"/>
      <c r="W566" s="5"/>
      <c r="X566" s="5"/>
      <c r="Y566" s="5"/>
      <c r="Z566" s="8"/>
      <c r="AA566" s="8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>
      <c r="A567" s="5"/>
      <c r="B567" s="2" t="str">
        <f>A568</f>
        <v/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 t="str">
        <f>N568</f>
        <v/>
      </c>
      <c r="P567" s="5"/>
      <c r="Q567" s="5"/>
      <c r="R567" s="5"/>
      <c r="S567" s="5"/>
      <c r="T567" s="8"/>
      <c r="U567" s="8"/>
      <c r="V567" s="8"/>
      <c r="W567" s="5"/>
      <c r="X567" s="5"/>
      <c r="Y567" s="5"/>
      <c r="Z567" s="8"/>
      <c r="AA567" s="8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>
      <c r="A568" s="5"/>
      <c r="B568" s="2" t="str">
        <f>A567</f>
        <v/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 t="str">
        <f>N567</f>
        <v/>
      </c>
      <c r="P568" s="5"/>
      <c r="Q568" s="5"/>
      <c r="R568" s="5"/>
      <c r="S568" s="5"/>
      <c r="T568" s="8"/>
      <c r="U568" s="8"/>
      <c r="V568" s="8"/>
      <c r="W568" s="5"/>
      <c r="X568" s="5"/>
      <c r="Y568" s="5"/>
      <c r="Z568" s="8"/>
      <c r="AA568" s="8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>
      <c r="A569" s="5"/>
      <c r="B569" s="2" t="str">
        <f>A570</f>
        <v/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 t="str">
        <f>N570</f>
        <v/>
      </c>
      <c r="P569" s="5"/>
      <c r="Q569" s="5"/>
      <c r="R569" s="5"/>
      <c r="S569" s="5"/>
      <c r="T569" s="8"/>
      <c r="U569" s="8"/>
      <c r="V569" s="8"/>
      <c r="W569" s="5"/>
      <c r="X569" s="5"/>
      <c r="Y569" s="5"/>
      <c r="Z569" s="8"/>
      <c r="AA569" s="8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>
      <c r="A570" s="5"/>
      <c r="B570" s="2" t="str">
        <f>A569</f>
        <v/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 t="str">
        <f>N569</f>
        <v/>
      </c>
      <c r="P570" s="5"/>
      <c r="Q570" s="5"/>
      <c r="R570" s="5"/>
      <c r="S570" s="5"/>
      <c r="T570" s="8"/>
      <c r="U570" s="8"/>
      <c r="V570" s="8"/>
      <c r="W570" s="5"/>
      <c r="X570" s="5"/>
      <c r="Y570" s="5"/>
      <c r="Z570" s="8"/>
      <c r="AA570" s="8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>
      <c r="A571" s="5"/>
      <c r="B571" s="2" t="str">
        <f>A572</f>
        <v/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 t="str">
        <f>N572</f>
        <v/>
      </c>
      <c r="P571" s="5"/>
      <c r="Q571" s="5"/>
      <c r="R571" s="5"/>
      <c r="S571" s="5"/>
      <c r="T571" s="8"/>
      <c r="U571" s="8"/>
      <c r="V571" s="8"/>
      <c r="W571" s="5"/>
      <c r="X571" s="5"/>
      <c r="Y571" s="5"/>
      <c r="Z571" s="8"/>
      <c r="AA571" s="8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>
      <c r="A572" s="5"/>
      <c r="B572" s="2" t="str">
        <f>A571</f>
        <v/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 t="str">
        <f>N571</f>
        <v/>
      </c>
      <c r="P572" s="5"/>
      <c r="Q572" s="5"/>
      <c r="R572" s="5"/>
      <c r="S572" s="5"/>
      <c r="T572" s="8"/>
      <c r="U572" s="8"/>
      <c r="V572" s="8"/>
      <c r="W572" s="5"/>
      <c r="X572" s="5"/>
      <c r="Y572" s="5"/>
      <c r="Z572" s="8"/>
      <c r="AA572" s="8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>
      <c r="A573" s="5"/>
      <c r="B573" s="2" t="str">
        <f>A574</f>
        <v/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 t="str">
        <f>N574</f>
        <v/>
      </c>
      <c r="P573" s="5"/>
      <c r="Q573" s="5"/>
      <c r="R573" s="5"/>
      <c r="S573" s="5"/>
      <c r="T573" s="8"/>
      <c r="U573" s="8"/>
      <c r="V573" s="8"/>
      <c r="W573" s="5"/>
      <c r="X573" s="5"/>
      <c r="Y573" s="5"/>
      <c r="Z573" s="8"/>
      <c r="AA573" s="8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>
      <c r="A574" s="5"/>
      <c r="B574" s="2" t="str">
        <f>A573</f>
        <v/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 t="str">
        <f>N573</f>
        <v/>
      </c>
      <c r="P574" s="5"/>
      <c r="Q574" s="5"/>
      <c r="R574" s="5"/>
      <c r="S574" s="5"/>
      <c r="T574" s="8"/>
      <c r="U574" s="8"/>
      <c r="V574" s="8"/>
      <c r="W574" s="5"/>
      <c r="X574" s="5"/>
      <c r="Y574" s="5"/>
      <c r="Z574" s="8"/>
      <c r="AA574" s="8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>
      <c r="A575" s="5"/>
      <c r="B575" s="2" t="str">
        <f>A576</f>
        <v/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 t="str">
        <f>N576</f>
        <v/>
      </c>
      <c r="P575" s="5"/>
      <c r="Q575" s="5"/>
      <c r="R575" s="5"/>
      <c r="S575" s="5"/>
      <c r="T575" s="8"/>
      <c r="U575" s="8"/>
      <c r="V575" s="8"/>
      <c r="W575" s="5"/>
      <c r="X575" s="5"/>
      <c r="Y575" s="5"/>
      <c r="Z575" s="8"/>
      <c r="AA575" s="8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>
      <c r="A576" s="5"/>
      <c r="B576" s="2" t="str">
        <f>A575</f>
        <v/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 t="str">
        <f>N575</f>
        <v/>
      </c>
      <c r="P576" s="5"/>
      <c r="Q576" s="5"/>
      <c r="R576" s="5"/>
      <c r="S576" s="5"/>
      <c r="T576" s="8"/>
      <c r="U576" s="8"/>
      <c r="V576" s="8"/>
      <c r="W576" s="5"/>
      <c r="X576" s="5"/>
      <c r="Y576" s="5"/>
      <c r="Z576" s="8"/>
      <c r="AA576" s="8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>
      <c r="A577" s="5"/>
      <c r="B577" s="2" t="str">
        <f>A578</f>
        <v/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 t="str">
        <f>N578</f>
        <v/>
      </c>
      <c r="P577" s="5"/>
      <c r="Q577" s="5"/>
      <c r="R577" s="5"/>
      <c r="S577" s="5"/>
      <c r="T577" s="8"/>
      <c r="U577" s="8"/>
      <c r="V577" s="8"/>
      <c r="W577" s="5"/>
      <c r="X577" s="5"/>
      <c r="Y577" s="5"/>
      <c r="Z577" s="8"/>
      <c r="AA577" s="8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>
      <c r="A578" s="5"/>
      <c r="B578" s="2" t="str">
        <f>A577</f>
        <v/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 t="str">
        <f>N577</f>
        <v/>
      </c>
      <c r="P578" s="5"/>
      <c r="Q578" s="5"/>
      <c r="R578" s="5"/>
      <c r="S578" s="5"/>
      <c r="T578" s="8"/>
      <c r="U578" s="8"/>
      <c r="V578" s="8"/>
      <c r="W578" s="5"/>
      <c r="X578" s="5"/>
      <c r="Y578" s="5"/>
      <c r="Z578" s="8"/>
      <c r="AA578" s="8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>
      <c r="A579" s="5"/>
      <c r="B579" s="2" t="str">
        <f>A580</f>
        <v/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 t="str">
        <f>N580</f>
        <v/>
      </c>
      <c r="P579" s="5"/>
      <c r="Q579" s="5"/>
      <c r="R579" s="5"/>
      <c r="S579" s="5"/>
      <c r="T579" s="8"/>
      <c r="U579" s="8"/>
      <c r="V579" s="8"/>
      <c r="W579" s="5"/>
      <c r="X579" s="5"/>
      <c r="Y579" s="5"/>
      <c r="Z579" s="8"/>
      <c r="AA579" s="8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>
      <c r="A580" s="5"/>
      <c r="B580" s="2" t="str">
        <f>A579</f>
        <v/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 t="str">
        <f>N579</f>
        <v/>
      </c>
      <c r="P580" s="5"/>
      <c r="Q580" s="5"/>
      <c r="R580" s="5"/>
      <c r="S580" s="5"/>
      <c r="T580" s="8"/>
      <c r="U580" s="8"/>
      <c r="V580" s="8"/>
      <c r="W580" s="5"/>
      <c r="X580" s="5"/>
      <c r="Y580" s="5"/>
      <c r="Z580" s="8"/>
      <c r="AA580" s="8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>
      <c r="A581" s="5"/>
      <c r="B581" s="2" t="str">
        <f>A582</f>
        <v/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 t="str">
        <f>N582</f>
        <v/>
      </c>
      <c r="P581" s="5"/>
      <c r="Q581" s="5"/>
      <c r="R581" s="5"/>
      <c r="S581" s="5"/>
      <c r="T581" s="8"/>
      <c r="U581" s="8"/>
      <c r="V581" s="8"/>
      <c r="W581" s="5"/>
      <c r="X581" s="5"/>
      <c r="Y581" s="5"/>
      <c r="Z581" s="8"/>
      <c r="AA581" s="8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>
      <c r="A582" s="5"/>
      <c r="B582" s="2" t="str">
        <f>A581</f>
        <v/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 t="str">
        <f>N581</f>
        <v/>
      </c>
      <c r="P582" s="5"/>
      <c r="Q582" s="5"/>
      <c r="R582" s="5"/>
      <c r="S582" s="5"/>
      <c r="T582" s="8"/>
      <c r="U582" s="8"/>
      <c r="V582" s="8"/>
      <c r="W582" s="5"/>
      <c r="X582" s="5"/>
      <c r="Y582" s="5"/>
      <c r="Z582" s="8"/>
      <c r="AA582" s="8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>
      <c r="A583" s="5"/>
      <c r="B583" s="2" t="str">
        <f>A584</f>
        <v/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 t="str">
        <f>N584</f>
        <v/>
      </c>
      <c r="P583" s="5"/>
      <c r="Q583" s="5"/>
      <c r="R583" s="5"/>
      <c r="S583" s="5"/>
      <c r="T583" s="8"/>
      <c r="U583" s="8"/>
      <c r="V583" s="8"/>
      <c r="W583" s="5"/>
      <c r="X583" s="5"/>
      <c r="Y583" s="5"/>
      <c r="Z583" s="8"/>
      <c r="AA583" s="8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>
      <c r="A584" s="5"/>
      <c r="B584" s="2" t="str">
        <f>A583</f>
        <v/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 t="str">
        <f>N583</f>
        <v/>
      </c>
      <c r="P584" s="5"/>
      <c r="Q584" s="5"/>
      <c r="R584" s="5"/>
      <c r="S584" s="5"/>
      <c r="T584" s="8"/>
      <c r="U584" s="8"/>
      <c r="V584" s="8"/>
      <c r="W584" s="5"/>
      <c r="X584" s="5"/>
      <c r="Y584" s="5"/>
      <c r="Z584" s="8"/>
      <c r="AA584" s="8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>
      <c r="A585" s="5"/>
      <c r="B585" s="2" t="str">
        <f>A586</f>
        <v/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 t="str">
        <f>N586</f>
        <v/>
      </c>
      <c r="P585" s="5"/>
      <c r="Q585" s="5"/>
      <c r="R585" s="5"/>
      <c r="S585" s="5"/>
      <c r="T585" s="8"/>
      <c r="U585" s="8"/>
      <c r="V585" s="8"/>
      <c r="W585" s="5"/>
      <c r="X585" s="5"/>
      <c r="Y585" s="5"/>
      <c r="Z585" s="8"/>
      <c r="AA585" s="8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>
      <c r="A586" s="5"/>
      <c r="B586" s="2" t="str">
        <f>A585</f>
        <v/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 t="str">
        <f>N585</f>
        <v/>
      </c>
      <c r="P586" s="5"/>
      <c r="Q586" s="5"/>
      <c r="R586" s="5"/>
      <c r="S586" s="5"/>
      <c r="T586" s="8"/>
      <c r="U586" s="8"/>
      <c r="V586" s="8"/>
      <c r="W586" s="5"/>
      <c r="X586" s="5"/>
      <c r="Y586" s="5"/>
      <c r="Z586" s="8"/>
      <c r="AA586" s="8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>
      <c r="A587" s="5"/>
      <c r="B587" s="2" t="str">
        <f>A588</f>
        <v/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 t="str">
        <f>N588</f>
        <v/>
      </c>
      <c r="P587" s="5"/>
      <c r="Q587" s="5"/>
      <c r="R587" s="5"/>
      <c r="S587" s="5"/>
      <c r="T587" s="8"/>
      <c r="U587" s="8"/>
      <c r="V587" s="8"/>
      <c r="W587" s="5"/>
      <c r="X587" s="5"/>
      <c r="Y587" s="5"/>
      <c r="Z587" s="8"/>
      <c r="AA587" s="8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>
      <c r="A588" s="5"/>
      <c r="B588" s="2" t="str">
        <f>A587</f>
        <v/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 t="str">
        <f>N587</f>
        <v/>
      </c>
      <c r="P588" s="5"/>
      <c r="Q588" s="5"/>
      <c r="R588" s="5"/>
      <c r="S588" s="5"/>
      <c r="T588" s="8"/>
      <c r="U588" s="8"/>
      <c r="V588" s="8"/>
      <c r="W588" s="5"/>
      <c r="X588" s="5"/>
      <c r="Y588" s="5"/>
      <c r="Z588" s="8"/>
      <c r="AA588" s="8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>
      <c r="A589" s="5"/>
      <c r="B589" s="2" t="str">
        <f>A590</f>
        <v/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 t="str">
        <f>N590</f>
        <v/>
      </c>
      <c r="P589" s="5"/>
      <c r="Q589" s="5"/>
      <c r="R589" s="5"/>
      <c r="S589" s="5"/>
      <c r="T589" s="8"/>
      <c r="U589" s="8"/>
      <c r="V589" s="8"/>
      <c r="W589" s="5"/>
      <c r="X589" s="5"/>
      <c r="Y589" s="5"/>
      <c r="Z589" s="8"/>
      <c r="AA589" s="8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>
      <c r="A590" s="5"/>
      <c r="B590" s="2" t="str">
        <f>A589</f>
        <v/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 t="str">
        <f>N589</f>
        <v/>
      </c>
      <c r="P590" s="5"/>
      <c r="Q590" s="5"/>
      <c r="R590" s="5"/>
      <c r="S590" s="5"/>
      <c r="T590" s="8"/>
      <c r="U590" s="8"/>
      <c r="V590" s="8"/>
      <c r="W590" s="5"/>
      <c r="X590" s="5"/>
      <c r="Y590" s="5"/>
      <c r="Z590" s="8"/>
      <c r="AA590" s="8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>
      <c r="A591" s="5"/>
      <c r="B591" s="2" t="str">
        <f>A592</f>
        <v/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 t="str">
        <f>N592</f>
        <v/>
      </c>
      <c r="P591" s="5"/>
      <c r="Q591" s="5"/>
      <c r="R591" s="5"/>
      <c r="S591" s="5"/>
      <c r="T591" s="8"/>
      <c r="U591" s="8"/>
      <c r="V591" s="8"/>
      <c r="W591" s="5"/>
      <c r="X591" s="5"/>
      <c r="Y591" s="5"/>
      <c r="Z591" s="8"/>
      <c r="AA591" s="8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>
      <c r="A592" s="5"/>
      <c r="B592" s="2" t="str">
        <f>A591</f>
        <v/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 t="str">
        <f>N591</f>
        <v/>
      </c>
      <c r="P592" s="5"/>
      <c r="Q592" s="5"/>
      <c r="R592" s="5"/>
      <c r="S592" s="5"/>
      <c r="T592" s="8"/>
      <c r="U592" s="8"/>
      <c r="V592" s="8"/>
      <c r="W592" s="5"/>
      <c r="X592" s="5"/>
      <c r="Y592" s="5"/>
      <c r="Z592" s="8"/>
      <c r="AA592" s="8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>
      <c r="A593" s="5"/>
      <c r="B593" s="2" t="str">
        <f>A594</f>
        <v/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 t="str">
        <f>N594</f>
        <v/>
      </c>
      <c r="P593" s="5"/>
      <c r="Q593" s="5"/>
      <c r="R593" s="5"/>
      <c r="S593" s="5"/>
      <c r="T593" s="8"/>
      <c r="U593" s="8"/>
      <c r="V593" s="8"/>
      <c r="W593" s="5"/>
      <c r="X593" s="5"/>
      <c r="Y593" s="5"/>
      <c r="Z593" s="8"/>
      <c r="AA593" s="8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>
      <c r="A594" s="5"/>
      <c r="B594" s="2" t="str">
        <f>A593</f>
        <v/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 t="str">
        <f>N593</f>
        <v/>
      </c>
      <c r="P594" s="5"/>
      <c r="Q594" s="5"/>
      <c r="R594" s="5"/>
      <c r="S594" s="5"/>
      <c r="T594" s="8"/>
      <c r="U594" s="8"/>
      <c r="V594" s="8"/>
      <c r="W594" s="5"/>
      <c r="X594" s="5"/>
      <c r="Y594" s="5"/>
      <c r="Z594" s="8"/>
      <c r="AA594" s="8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>
      <c r="A595" s="5"/>
      <c r="B595" s="2" t="str">
        <f>A596</f>
        <v/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 t="str">
        <f>N596</f>
        <v/>
      </c>
      <c r="P595" s="5"/>
      <c r="Q595" s="5"/>
      <c r="R595" s="5"/>
      <c r="S595" s="5"/>
      <c r="T595" s="8"/>
      <c r="U595" s="8"/>
      <c r="V595" s="8"/>
      <c r="W595" s="5"/>
      <c r="X595" s="5"/>
      <c r="Y595" s="5"/>
      <c r="Z595" s="8"/>
      <c r="AA595" s="8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>
      <c r="A596" s="5"/>
      <c r="B596" s="2" t="str">
        <f>A595</f>
        <v/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 t="str">
        <f>N595</f>
        <v/>
      </c>
      <c r="P596" s="5"/>
      <c r="Q596" s="5"/>
      <c r="R596" s="5"/>
      <c r="S596" s="5"/>
      <c r="T596" s="8"/>
      <c r="U596" s="8"/>
      <c r="V596" s="8"/>
      <c r="W596" s="5"/>
      <c r="X596" s="5"/>
      <c r="Y596" s="5"/>
      <c r="Z596" s="8"/>
      <c r="AA596" s="8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>
      <c r="A597" s="5"/>
      <c r="B597" s="2" t="str">
        <f>A598</f>
        <v/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 t="str">
        <f>N598</f>
        <v/>
      </c>
      <c r="P597" s="5"/>
      <c r="Q597" s="5"/>
      <c r="R597" s="5"/>
      <c r="S597" s="5"/>
      <c r="T597" s="8"/>
      <c r="U597" s="8"/>
      <c r="V597" s="8"/>
      <c r="W597" s="5"/>
      <c r="X597" s="5"/>
      <c r="Y597" s="5"/>
      <c r="Z597" s="8"/>
      <c r="AA597" s="8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>
      <c r="A598" s="5"/>
      <c r="B598" s="2" t="str">
        <f>A597</f>
        <v/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 t="str">
        <f>N597</f>
        <v/>
      </c>
      <c r="P598" s="5"/>
      <c r="Q598" s="5"/>
      <c r="R598" s="5"/>
      <c r="S598" s="5"/>
      <c r="T598" s="8"/>
      <c r="U598" s="8"/>
      <c r="V598" s="8"/>
      <c r="W598" s="5"/>
      <c r="X598" s="5"/>
      <c r="Y598" s="5"/>
      <c r="Z598" s="8"/>
      <c r="AA598" s="8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>
      <c r="A599" s="5"/>
      <c r="B599" s="2" t="str">
        <f>A600</f>
        <v/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 t="str">
        <f>N600</f>
        <v/>
      </c>
      <c r="P599" s="5"/>
      <c r="Q599" s="5"/>
      <c r="R599" s="5"/>
      <c r="S599" s="5"/>
      <c r="T599" s="8"/>
      <c r="U599" s="8"/>
      <c r="V599" s="8"/>
      <c r="W599" s="5"/>
      <c r="X599" s="5"/>
      <c r="Y599" s="5"/>
      <c r="Z599" s="8"/>
      <c r="AA599" s="8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>
      <c r="A600" s="5"/>
      <c r="B600" s="2" t="str">
        <f>A599</f>
        <v/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 t="str">
        <f>N599</f>
        <v/>
      </c>
      <c r="P600" s="5"/>
      <c r="Q600" s="5"/>
      <c r="R600" s="5"/>
      <c r="S600" s="5"/>
      <c r="T600" s="8"/>
      <c r="U600" s="8"/>
      <c r="V600" s="8"/>
      <c r="W600" s="5"/>
      <c r="X600" s="5"/>
      <c r="Y600" s="5"/>
      <c r="Z600" s="8"/>
      <c r="AA600" s="8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>
      <c r="A601" s="5"/>
      <c r="B601" s="2" t="str">
        <f>A602</f>
        <v/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 t="str">
        <f>N602</f>
        <v/>
      </c>
      <c r="P601" s="5"/>
      <c r="Q601" s="5"/>
      <c r="R601" s="5"/>
      <c r="S601" s="5"/>
      <c r="T601" s="8"/>
      <c r="U601" s="8"/>
      <c r="V601" s="8"/>
      <c r="W601" s="5"/>
      <c r="X601" s="5"/>
      <c r="Y601" s="5"/>
      <c r="Z601" s="8"/>
      <c r="AA601" s="8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>
      <c r="A602" s="5"/>
      <c r="B602" s="2" t="str">
        <f>A601</f>
        <v/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 t="str">
        <f>N601</f>
        <v/>
      </c>
      <c r="P602" s="5"/>
      <c r="Q602" s="5"/>
      <c r="R602" s="5"/>
      <c r="S602" s="5"/>
      <c r="T602" s="8"/>
      <c r="U602" s="8"/>
      <c r="V602" s="8"/>
      <c r="W602" s="5"/>
      <c r="X602" s="5"/>
      <c r="Y602" s="5"/>
      <c r="Z602" s="8"/>
      <c r="AA602" s="8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>
      <c r="A603" s="5"/>
      <c r="B603" s="2" t="str">
        <f>A604</f>
        <v/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 t="str">
        <f>N604</f>
        <v/>
      </c>
      <c r="P603" s="5"/>
      <c r="Q603" s="5"/>
      <c r="R603" s="5"/>
      <c r="S603" s="5"/>
      <c r="T603" s="8"/>
      <c r="U603" s="8"/>
      <c r="V603" s="8"/>
      <c r="W603" s="5"/>
      <c r="X603" s="5"/>
      <c r="Y603" s="5"/>
      <c r="Z603" s="8"/>
      <c r="AA603" s="8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>
      <c r="A604" s="5"/>
      <c r="B604" s="2" t="str">
        <f>A603</f>
        <v/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 t="str">
        <f>N603</f>
        <v/>
      </c>
      <c r="P604" s="5"/>
      <c r="Q604" s="5"/>
      <c r="R604" s="5"/>
      <c r="S604" s="5"/>
      <c r="T604" s="8"/>
      <c r="U604" s="8"/>
      <c r="V604" s="8"/>
      <c r="W604" s="5"/>
      <c r="X604" s="5"/>
      <c r="Y604" s="5"/>
      <c r="Z604" s="8"/>
      <c r="AA604" s="8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>
      <c r="A605" s="5"/>
      <c r="B605" s="2" t="str">
        <f>A606</f>
        <v/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 t="str">
        <f>N606</f>
        <v/>
      </c>
      <c r="P605" s="5"/>
      <c r="Q605" s="5"/>
      <c r="R605" s="5"/>
      <c r="S605" s="5"/>
      <c r="T605" s="8"/>
      <c r="U605" s="8"/>
      <c r="V605" s="8"/>
      <c r="W605" s="5"/>
      <c r="X605" s="5"/>
      <c r="Y605" s="5"/>
      <c r="Z605" s="8"/>
      <c r="AA605" s="8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>
      <c r="A606" s="5"/>
      <c r="B606" s="2" t="str">
        <f>A605</f>
        <v/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 t="str">
        <f>N605</f>
        <v/>
      </c>
      <c r="P606" s="5"/>
      <c r="Q606" s="5"/>
      <c r="R606" s="5"/>
      <c r="S606" s="5"/>
      <c r="T606" s="8"/>
      <c r="U606" s="8"/>
      <c r="V606" s="8"/>
      <c r="W606" s="5"/>
      <c r="X606" s="5"/>
      <c r="Y606" s="5"/>
      <c r="Z606" s="8"/>
      <c r="AA606" s="8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>
      <c r="A607" s="5"/>
      <c r="B607" s="2" t="str">
        <f>A608</f>
        <v/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 t="str">
        <f>N608</f>
        <v/>
      </c>
      <c r="P607" s="5"/>
      <c r="Q607" s="5"/>
      <c r="R607" s="5"/>
      <c r="S607" s="5"/>
      <c r="T607" s="8"/>
      <c r="U607" s="8"/>
      <c r="V607" s="8"/>
      <c r="W607" s="5"/>
      <c r="X607" s="5"/>
      <c r="Y607" s="5"/>
      <c r="Z607" s="8"/>
      <c r="AA607" s="8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>
      <c r="A608" s="5"/>
      <c r="B608" s="2" t="str">
        <f>A607</f>
        <v/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 t="str">
        <f>N607</f>
        <v/>
      </c>
      <c r="P608" s="5"/>
      <c r="Q608" s="5"/>
      <c r="R608" s="5"/>
      <c r="S608" s="5"/>
      <c r="T608" s="8"/>
      <c r="U608" s="8"/>
      <c r="V608" s="8"/>
      <c r="W608" s="5"/>
      <c r="X608" s="5"/>
      <c r="Y608" s="5"/>
      <c r="Z608" s="8"/>
      <c r="AA608" s="8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>
      <c r="A609" s="5"/>
      <c r="B609" s="2" t="str">
        <f>A610</f>
        <v/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 t="str">
        <f>N610</f>
        <v/>
      </c>
      <c r="P609" s="5"/>
      <c r="Q609" s="5"/>
      <c r="R609" s="5"/>
      <c r="S609" s="5"/>
      <c r="T609" s="8"/>
      <c r="U609" s="8"/>
      <c r="V609" s="8"/>
      <c r="W609" s="5"/>
      <c r="X609" s="5"/>
      <c r="Y609" s="5"/>
      <c r="Z609" s="8"/>
      <c r="AA609" s="8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>
      <c r="A610" s="5"/>
      <c r="B610" s="2" t="str">
        <f>A609</f>
        <v/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 t="str">
        <f>N609</f>
        <v/>
      </c>
      <c r="P610" s="5"/>
      <c r="Q610" s="5"/>
      <c r="R610" s="5"/>
      <c r="S610" s="5"/>
      <c r="T610" s="8"/>
      <c r="U610" s="8"/>
      <c r="V610" s="8"/>
      <c r="W610" s="5"/>
      <c r="X610" s="5"/>
      <c r="Y610" s="5"/>
      <c r="Z610" s="8"/>
      <c r="AA610" s="8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>
      <c r="A611" s="5"/>
      <c r="B611" s="2" t="str">
        <f>A612</f>
        <v/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 t="str">
        <f>N612</f>
        <v/>
      </c>
      <c r="P611" s="5"/>
      <c r="Q611" s="5"/>
      <c r="R611" s="5"/>
      <c r="S611" s="5"/>
      <c r="T611" s="8"/>
      <c r="U611" s="8"/>
      <c r="V611" s="8"/>
      <c r="W611" s="5"/>
      <c r="X611" s="5"/>
      <c r="Y611" s="5"/>
      <c r="Z611" s="8"/>
      <c r="AA611" s="8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>
      <c r="A612" s="5"/>
      <c r="B612" s="2" t="str">
        <f>A611</f>
        <v/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 t="str">
        <f>N611</f>
        <v/>
      </c>
      <c r="P612" s="5"/>
      <c r="Q612" s="5"/>
      <c r="R612" s="5"/>
      <c r="S612" s="5"/>
      <c r="T612" s="8"/>
      <c r="U612" s="8"/>
      <c r="V612" s="8"/>
      <c r="W612" s="5"/>
      <c r="X612" s="5"/>
      <c r="Y612" s="5"/>
      <c r="Z612" s="8"/>
      <c r="AA612" s="8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>
      <c r="A613" s="5"/>
      <c r="B613" s="2" t="str">
        <f>A614</f>
        <v/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 t="str">
        <f>N614</f>
        <v/>
      </c>
      <c r="P613" s="5"/>
      <c r="Q613" s="5"/>
      <c r="R613" s="5"/>
      <c r="S613" s="5"/>
      <c r="T613" s="8"/>
      <c r="U613" s="8"/>
      <c r="V613" s="8"/>
      <c r="W613" s="5"/>
      <c r="X613" s="5"/>
      <c r="Y613" s="5"/>
      <c r="Z613" s="8"/>
      <c r="AA613" s="8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>
      <c r="A614" s="5"/>
      <c r="B614" s="2" t="str">
        <f>A613</f>
        <v/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 t="str">
        <f>N613</f>
        <v/>
      </c>
      <c r="P614" s="5"/>
      <c r="Q614" s="5"/>
      <c r="R614" s="5"/>
      <c r="S614" s="5"/>
      <c r="T614" s="8"/>
      <c r="U614" s="8"/>
      <c r="V614" s="8"/>
      <c r="W614" s="5"/>
      <c r="X614" s="5"/>
      <c r="Y614" s="5"/>
      <c r="Z614" s="8"/>
      <c r="AA614" s="8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>
      <c r="A615" s="5"/>
      <c r="B615" s="2" t="str">
        <f>A616</f>
        <v/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 t="str">
        <f>N616</f>
        <v/>
      </c>
      <c r="P615" s="5"/>
      <c r="Q615" s="5"/>
      <c r="R615" s="5"/>
      <c r="S615" s="5"/>
      <c r="T615" s="8"/>
      <c r="U615" s="8"/>
      <c r="V615" s="8"/>
      <c r="W615" s="5"/>
      <c r="X615" s="5"/>
      <c r="Y615" s="5"/>
      <c r="Z615" s="8"/>
      <c r="AA615" s="8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>
      <c r="A616" s="5"/>
      <c r="B616" s="2" t="str">
        <f>A615</f>
        <v/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 t="str">
        <f>N615</f>
        <v/>
      </c>
      <c r="P616" s="5"/>
      <c r="Q616" s="5"/>
      <c r="R616" s="5"/>
      <c r="S616" s="5"/>
      <c r="T616" s="8"/>
      <c r="U616" s="8"/>
      <c r="V616" s="8"/>
      <c r="W616" s="5"/>
      <c r="X616" s="5"/>
      <c r="Y616" s="5"/>
      <c r="Z616" s="8"/>
      <c r="AA616" s="8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>
      <c r="A617" s="5"/>
      <c r="B617" s="2" t="str">
        <f>A618</f>
        <v/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 t="str">
        <f>N618</f>
        <v/>
      </c>
      <c r="P617" s="5"/>
      <c r="Q617" s="5"/>
      <c r="R617" s="5"/>
      <c r="S617" s="5"/>
      <c r="T617" s="8"/>
      <c r="U617" s="8"/>
      <c r="V617" s="8"/>
      <c r="W617" s="5"/>
      <c r="X617" s="5"/>
      <c r="Y617" s="5"/>
      <c r="Z617" s="8"/>
      <c r="AA617" s="8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>
      <c r="A618" s="5"/>
      <c r="B618" s="2" t="str">
        <f>A617</f>
        <v/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 t="str">
        <f>N617</f>
        <v/>
      </c>
      <c r="P618" s="5"/>
      <c r="Q618" s="5"/>
      <c r="R618" s="5"/>
      <c r="S618" s="5"/>
      <c r="T618" s="8"/>
      <c r="U618" s="8"/>
      <c r="V618" s="8"/>
      <c r="W618" s="5"/>
      <c r="X618" s="5"/>
      <c r="Y618" s="5"/>
      <c r="Z618" s="8"/>
      <c r="AA618" s="8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>
      <c r="A619" s="5"/>
      <c r="B619" s="2" t="str">
        <f>A620</f>
        <v/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 t="str">
        <f>N620</f>
        <v/>
      </c>
      <c r="P619" s="5"/>
      <c r="Q619" s="5"/>
      <c r="R619" s="5"/>
      <c r="S619" s="5"/>
      <c r="T619" s="8"/>
      <c r="U619" s="8"/>
      <c r="V619" s="8"/>
      <c r="W619" s="5"/>
      <c r="X619" s="5"/>
      <c r="Y619" s="5"/>
      <c r="Z619" s="8"/>
      <c r="AA619" s="8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>
      <c r="A620" s="5"/>
      <c r="B620" s="2" t="str">
        <f>A619</f>
        <v/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 t="str">
        <f>N619</f>
        <v/>
      </c>
      <c r="P620" s="5"/>
      <c r="Q620" s="5"/>
      <c r="R620" s="5"/>
      <c r="S620" s="5"/>
      <c r="T620" s="8"/>
      <c r="U620" s="8"/>
      <c r="V620" s="8"/>
      <c r="W620" s="5"/>
      <c r="X620" s="5"/>
      <c r="Y620" s="5"/>
      <c r="Z620" s="8"/>
      <c r="AA620" s="8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>
      <c r="A621" s="5"/>
      <c r="B621" s="2" t="str">
        <f>A622</f>
        <v/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 t="str">
        <f>N622</f>
        <v/>
      </c>
      <c r="P621" s="5"/>
      <c r="Q621" s="5"/>
      <c r="R621" s="5"/>
      <c r="S621" s="5"/>
      <c r="T621" s="8"/>
      <c r="U621" s="8"/>
      <c r="V621" s="8"/>
      <c r="W621" s="5"/>
      <c r="X621" s="5"/>
      <c r="Y621" s="5"/>
      <c r="Z621" s="8"/>
      <c r="AA621" s="8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>
      <c r="A622" s="5"/>
      <c r="B622" s="2" t="str">
        <f>A621</f>
        <v/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 t="str">
        <f>N621</f>
        <v/>
      </c>
      <c r="P622" s="5"/>
      <c r="Q622" s="5"/>
      <c r="R622" s="5"/>
      <c r="S622" s="5"/>
      <c r="T622" s="8"/>
      <c r="U622" s="8"/>
      <c r="V622" s="8"/>
      <c r="W622" s="5"/>
      <c r="X622" s="5"/>
      <c r="Y622" s="5"/>
      <c r="Z622" s="8"/>
      <c r="AA622" s="8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>
      <c r="A623" s="5"/>
      <c r="B623" s="2" t="str">
        <f>A624</f>
        <v/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 t="str">
        <f>N624</f>
        <v/>
      </c>
      <c r="P623" s="5"/>
      <c r="Q623" s="5"/>
      <c r="R623" s="5"/>
      <c r="S623" s="5"/>
      <c r="T623" s="8"/>
      <c r="U623" s="8"/>
      <c r="V623" s="8"/>
      <c r="W623" s="5"/>
      <c r="X623" s="5"/>
      <c r="Y623" s="5"/>
      <c r="Z623" s="8"/>
      <c r="AA623" s="8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>
      <c r="A624" s="5"/>
      <c r="B624" s="2" t="str">
        <f>A623</f>
        <v/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 t="str">
        <f>N623</f>
        <v/>
      </c>
      <c r="P624" s="5"/>
      <c r="Q624" s="5"/>
      <c r="R624" s="5"/>
      <c r="S624" s="5"/>
      <c r="T624" s="8"/>
      <c r="U624" s="8"/>
      <c r="V624" s="8"/>
      <c r="W624" s="5"/>
      <c r="X624" s="5"/>
      <c r="Y624" s="5"/>
      <c r="Z624" s="8"/>
      <c r="AA624" s="8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>
      <c r="A625" s="5"/>
      <c r="B625" s="2" t="str">
        <f>A626</f>
        <v/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 t="str">
        <f>N626</f>
        <v/>
      </c>
      <c r="P625" s="5"/>
      <c r="Q625" s="5"/>
      <c r="R625" s="5"/>
      <c r="S625" s="5"/>
      <c r="T625" s="8"/>
      <c r="U625" s="8"/>
      <c r="V625" s="8"/>
      <c r="W625" s="5"/>
      <c r="X625" s="5"/>
      <c r="Y625" s="5"/>
      <c r="Z625" s="8"/>
      <c r="AA625" s="8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>
      <c r="A626" s="5"/>
      <c r="B626" s="2" t="str">
        <f>A625</f>
        <v/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 t="str">
        <f>N625</f>
        <v/>
      </c>
      <c r="P626" s="5"/>
      <c r="Q626" s="5"/>
      <c r="R626" s="5"/>
      <c r="S626" s="5"/>
      <c r="T626" s="8"/>
      <c r="U626" s="8"/>
      <c r="V626" s="8"/>
      <c r="W626" s="5"/>
      <c r="X626" s="5"/>
      <c r="Y626" s="5"/>
      <c r="Z626" s="8"/>
      <c r="AA626" s="8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>
      <c r="A627" s="5"/>
      <c r="B627" s="2" t="str">
        <f>A628</f>
        <v/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 t="str">
        <f>N628</f>
        <v/>
      </c>
      <c r="P627" s="5"/>
      <c r="Q627" s="5"/>
      <c r="R627" s="5"/>
      <c r="S627" s="5"/>
      <c r="T627" s="8"/>
      <c r="U627" s="8"/>
      <c r="V627" s="8"/>
      <c r="W627" s="5"/>
      <c r="X627" s="5"/>
      <c r="Y627" s="5"/>
      <c r="Z627" s="8"/>
      <c r="AA627" s="8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>
      <c r="A628" s="5"/>
      <c r="B628" s="2" t="str">
        <f>A627</f>
        <v/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 t="str">
        <f>N627</f>
        <v/>
      </c>
      <c r="P628" s="5"/>
      <c r="Q628" s="5"/>
      <c r="R628" s="5"/>
      <c r="S628" s="5"/>
      <c r="T628" s="8"/>
      <c r="U628" s="8"/>
      <c r="V628" s="8"/>
      <c r="W628" s="5"/>
      <c r="X628" s="5"/>
      <c r="Y628" s="5"/>
      <c r="Z628" s="8"/>
      <c r="AA628" s="8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>
      <c r="A629" s="5"/>
      <c r="B629" s="2" t="str">
        <f>A630</f>
        <v/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 t="str">
        <f>N630</f>
        <v/>
      </c>
      <c r="P629" s="5"/>
      <c r="Q629" s="5"/>
      <c r="R629" s="5"/>
      <c r="S629" s="5"/>
      <c r="T629" s="8"/>
      <c r="U629" s="8"/>
      <c r="V629" s="8"/>
      <c r="W629" s="5"/>
      <c r="X629" s="5"/>
      <c r="Y629" s="5"/>
      <c r="Z629" s="8"/>
      <c r="AA629" s="8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>
      <c r="A630" s="5"/>
      <c r="B630" s="2" t="str">
        <f>A629</f>
        <v/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 t="str">
        <f>N629</f>
        <v/>
      </c>
      <c r="P630" s="5"/>
      <c r="Q630" s="5"/>
      <c r="R630" s="5"/>
      <c r="S630" s="5"/>
      <c r="T630" s="8"/>
      <c r="U630" s="8"/>
      <c r="V630" s="8"/>
      <c r="W630" s="5"/>
      <c r="X630" s="5"/>
      <c r="Y630" s="5"/>
      <c r="Z630" s="8"/>
      <c r="AA630" s="8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>
      <c r="A631" s="5"/>
      <c r="B631" s="2" t="str">
        <f>A632</f>
        <v/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 t="str">
        <f>N632</f>
        <v/>
      </c>
      <c r="P631" s="5"/>
      <c r="Q631" s="5"/>
      <c r="R631" s="5"/>
      <c r="S631" s="5"/>
      <c r="T631" s="8"/>
      <c r="U631" s="8"/>
      <c r="V631" s="8"/>
      <c r="W631" s="5"/>
      <c r="X631" s="5"/>
      <c r="Y631" s="5"/>
      <c r="Z631" s="8"/>
      <c r="AA631" s="8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>
      <c r="A632" s="5"/>
      <c r="B632" s="2" t="str">
        <f>A631</f>
        <v/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 t="str">
        <f>N631</f>
        <v/>
      </c>
      <c r="P632" s="5"/>
      <c r="Q632" s="5"/>
      <c r="R632" s="5"/>
      <c r="S632" s="5"/>
      <c r="T632" s="8"/>
      <c r="U632" s="8"/>
      <c r="V632" s="8"/>
      <c r="W632" s="5"/>
      <c r="X632" s="5"/>
      <c r="Y632" s="5"/>
      <c r="Z632" s="8"/>
      <c r="AA632" s="8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>
      <c r="A633" s="5"/>
      <c r="B633" s="2" t="str">
        <f>A634</f>
        <v/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 t="str">
        <f>N634</f>
        <v/>
      </c>
      <c r="P633" s="5"/>
      <c r="Q633" s="5"/>
      <c r="R633" s="5"/>
      <c r="S633" s="5"/>
      <c r="T633" s="8"/>
      <c r="U633" s="8"/>
      <c r="V633" s="8"/>
      <c r="W633" s="5"/>
      <c r="X633" s="5"/>
      <c r="Y633" s="5"/>
      <c r="Z633" s="8"/>
      <c r="AA633" s="8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>
      <c r="A634" s="5"/>
      <c r="B634" s="2" t="str">
        <f>A633</f>
        <v/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 t="str">
        <f>N633</f>
        <v/>
      </c>
      <c r="P634" s="5"/>
      <c r="Q634" s="5"/>
      <c r="R634" s="5"/>
      <c r="S634" s="5"/>
      <c r="T634" s="8"/>
      <c r="U634" s="8"/>
      <c r="V634" s="8"/>
      <c r="W634" s="5"/>
      <c r="X634" s="5"/>
      <c r="Y634" s="5"/>
      <c r="Z634" s="8"/>
      <c r="AA634" s="8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>
      <c r="A635" s="5"/>
      <c r="B635" s="2" t="str">
        <f>A636</f>
        <v/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 t="str">
        <f>N636</f>
        <v/>
      </c>
      <c r="P635" s="5"/>
      <c r="Q635" s="5"/>
      <c r="R635" s="5"/>
      <c r="S635" s="5"/>
      <c r="T635" s="8"/>
      <c r="U635" s="8"/>
      <c r="V635" s="8"/>
      <c r="W635" s="5"/>
      <c r="X635" s="5"/>
      <c r="Y635" s="5"/>
      <c r="Z635" s="8"/>
      <c r="AA635" s="8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>
      <c r="A636" s="5"/>
      <c r="B636" s="2" t="str">
        <f>A635</f>
        <v/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 t="str">
        <f>N635</f>
        <v/>
      </c>
      <c r="P636" s="5"/>
      <c r="Q636" s="5"/>
      <c r="R636" s="5"/>
      <c r="S636" s="5"/>
      <c r="T636" s="8"/>
      <c r="U636" s="8"/>
      <c r="V636" s="8"/>
      <c r="W636" s="5"/>
      <c r="X636" s="5"/>
      <c r="Y636" s="5"/>
      <c r="Z636" s="8"/>
      <c r="AA636" s="8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>
      <c r="A637" s="5"/>
      <c r="B637" s="2" t="str">
        <f>A638</f>
        <v/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 t="str">
        <f>N638</f>
        <v/>
      </c>
      <c r="P637" s="5"/>
      <c r="Q637" s="5"/>
      <c r="R637" s="5"/>
      <c r="S637" s="5"/>
      <c r="T637" s="8"/>
      <c r="U637" s="8"/>
      <c r="V637" s="8"/>
      <c r="W637" s="5"/>
      <c r="X637" s="5"/>
      <c r="Y637" s="5"/>
      <c r="Z637" s="8"/>
      <c r="AA637" s="8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>
      <c r="A638" s="5"/>
      <c r="B638" s="2" t="str">
        <f>A637</f>
        <v/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 t="str">
        <f>N637</f>
        <v/>
      </c>
      <c r="P638" s="5"/>
      <c r="Q638" s="5"/>
      <c r="R638" s="5"/>
      <c r="S638" s="5"/>
      <c r="T638" s="8"/>
      <c r="U638" s="8"/>
      <c r="V638" s="8"/>
      <c r="W638" s="5"/>
      <c r="X638" s="5"/>
      <c r="Y638" s="5"/>
      <c r="Z638" s="8"/>
      <c r="AA638" s="8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>
      <c r="A639" s="5"/>
      <c r="B639" s="2" t="str">
        <f>A640</f>
        <v/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 t="str">
        <f>N640</f>
        <v/>
      </c>
      <c r="P639" s="5"/>
      <c r="Q639" s="5"/>
      <c r="R639" s="5"/>
      <c r="S639" s="5"/>
      <c r="T639" s="8"/>
      <c r="U639" s="8"/>
      <c r="V639" s="8"/>
      <c r="W639" s="5"/>
      <c r="X639" s="5"/>
      <c r="Y639" s="5"/>
      <c r="Z639" s="8"/>
      <c r="AA639" s="8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>
      <c r="A640" s="5"/>
      <c r="B640" s="2" t="str">
        <f>A639</f>
        <v/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 t="str">
        <f>N639</f>
        <v/>
      </c>
      <c r="P640" s="5"/>
      <c r="Q640" s="5"/>
      <c r="R640" s="5"/>
      <c r="S640" s="5"/>
      <c r="T640" s="8"/>
      <c r="U640" s="8"/>
      <c r="V640" s="8"/>
      <c r="W640" s="5"/>
      <c r="X640" s="5"/>
      <c r="Y640" s="5"/>
      <c r="Z640" s="8"/>
      <c r="AA640" s="8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>
      <c r="A641" s="5"/>
      <c r="B641" s="2" t="str">
        <f>A642</f>
        <v/>
      </c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 t="str">
        <f>N642</f>
        <v/>
      </c>
      <c r="P641" s="5"/>
      <c r="Q641" s="5"/>
      <c r="R641" s="5"/>
      <c r="S641" s="5"/>
      <c r="T641" s="8"/>
      <c r="U641" s="8"/>
      <c r="V641" s="8"/>
      <c r="W641" s="5"/>
      <c r="X641" s="5"/>
      <c r="Y641" s="5"/>
      <c r="Z641" s="8"/>
      <c r="AA641" s="8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>
      <c r="A642" s="5"/>
      <c r="B642" s="2" t="str">
        <f>A641</f>
        <v/>
      </c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 t="str">
        <f>N641</f>
        <v/>
      </c>
      <c r="P642" s="5"/>
      <c r="Q642" s="5"/>
      <c r="R642" s="5"/>
      <c r="S642" s="5"/>
      <c r="T642" s="8"/>
      <c r="U642" s="8"/>
      <c r="V642" s="8"/>
      <c r="W642" s="5"/>
      <c r="X642" s="5"/>
      <c r="Y642" s="5"/>
      <c r="Z642" s="8"/>
      <c r="AA642" s="8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>
      <c r="A643" s="5"/>
      <c r="B643" s="2" t="str">
        <f>A644</f>
        <v/>
      </c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 t="str">
        <f>N644</f>
        <v/>
      </c>
      <c r="P643" s="5"/>
      <c r="Q643" s="5"/>
      <c r="R643" s="5"/>
      <c r="S643" s="5"/>
      <c r="T643" s="8"/>
      <c r="U643" s="8"/>
      <c r="V643" s="8"/>
      <c r="W643" s="5"/>
      <c r="X643" s="5"/>
      <c r="Y643" s="5"/>
      <c r="Z643" s="8"/>
      <c r="AA643" s="8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>
      <c r="A644" s="5"/>
      <c r="B644" s="2" t="str">
        <f>A643</f>
        <v/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 t="str">
        <f>N643</f>
        <v/>
      </c>
      <c r="P644" s="5"/>
      <c r="Q644" s="5"/>
      <c r="R644" s="5"/>
      <c r="S644" s="5"/>
      <c r="T644" s="8"/>
      <c r="U644" s="8"/>
      <c r="V644" s="8"/>
      <c r="W644" s="5"/>
      <c r="X644" s="5"/>
      <c r="Y644" s="5"/>
      <c r="Z644" s="8"/>
      <c r="AA644" s="8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>
      <c r="A645" s="5"/>
      <c r="B645" s="2" t="str">
        <f>A646</f>
        <v/>
      </c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 t="str">
        <f>N646</f>
        <v/>
      </c>
      <c r="P645" s="5"/>
      <c r="Q645" s="5"/>
      <c r="R645" s="5"/>
      <c r="S645" s="5"/>
      <c r="T645" s="8"/>
      <c r="U645" s="8"/>
      <c r="V645" s="8"/>
      <c r="W645" s="5"/>
      <c r="X645" s="5"/>
      <c r="Y645" s="5"/>
      <c r="Z645" s="8"/>
      <c r="AA645" s="8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>
      <c r="A646" s="5"/>
      <c r="B646" s="2" t="str">
        <f>A645</f>
        <v/>
      </c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 t="str">
        <f>N645</f>
        <v/>
      </c>
      <c r="P646" s="5"/>
      <c r="Q646" s="5"/>
      <c r="R646" s="5"/>
      <c r="S646" s="5"/>
      <c r="T646" s="8"/>
      <c r="U646" s="8"/>
      <c r="V646" s="8"/>
      <c r="W646" s="5"/>
      <c r="X646" s="5"/>
      <c r="Y646" s="5"/>
      <c r="Z646" s="8"/>
      <c r="AA646" s="8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>
      <c r="A647" s="5"/>
      <c r="B647" s="2" t="str">
        <f>A648</f>
        <v/>
      </c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 t="str">
        <f>N648</f>
        <v/>
      </c>
      <c r="P647" s="5"/>
      <c r="Q647" s="5"/>
      <c r="R647" s="5"/>
      <c r="S647" s="5"/>
      <c r="T647" s="8"/>
      <c r="U647" s="8"/>
      <c r="V647" s="8"/>
      <c r="W647" s="5"/>
      <c r="X647" s="5"/>
      <c r="Y647" s="5"/>
      <c r="Z647" s="8"/>
      <c r="AA647" s="8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>
      <c r="A648" s="5"/>
      <c r="B648" s="2" t="str">
        <f>A647</f>
        <v/>
      </c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 t="str">
        <f>N647</f>
        <v/>
      </c>
      <c r="P648" s="5"/>
      <c r="Q648" s="5"/>
      <c r="R648" s="5"/>
      <c r="S648" s="5"/>
      <c r="T648" s="8"/>
      <c r="U648" s="8"/>
      <c r="V648" s="8"/>
      <c r="W648" s="5"/>
      <c r="X648" s="5"/>
      <c r="Y648" s="5"/>
      <c r="Z648" s="8"/>
      <c r="AA648" s="8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>
      <c r="A649" s="5"/>
      <c r="B649" s="2" t="str">
        <f>A650</f>
        <v/>
      </c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 t="str">
        <f>N650</f>
        <v/>
      </c>
      <c r="P649" s="5"/>
      <c r="Q649" s="5"/>
      <c r="R649" s="5"/>
      <c r="S649" s="5"/>
      <c r="T649" s="8"/>
      <c r="U649" s="8"/>
      <c r="V649" s="8"/>
      <c r="W649" s="5"/>
      <c r="X649" s="5"/>
      <c r="Y649" s="5"/>
      <c r="Z649" s="8"/>
      <c r="AA649" s="8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>
      <c r="A650" s="5"/>
      <c r="B650" s="2" t="str">
        <f>A649</f>
        <v/>
      </c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 t="str">
        <f>N649</f>
        <v/>
      </c>
      <c r="P650" s="5"/>
      <c r="Q650" s="5"/>
      <c r="R650" s="5"/>
      <c r="S650" s="5"/>
      <c r="T650" s="8"/>
      <c r="U650" s="8"/>
      <c r="V650" s="8"/>
      <c r="W650" s="5"/>
      <c r="X650" s="5"/>
      <c r="Y650" s="5"/>
      <c r="Z650" s="8"/>
      <c r="AA650" s="8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>
      <c r="A651" s="5"/>
      <c r="B651" s="2" t="str">
        <f>A652</f>
        <v/>
      </c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 t="str">
        <f>N652</f>
        <v/>
      </c>
      <c r="P651" s="5"/>
      <c r="Q651" s="5"/>
      <c r="R651" s="5"/>
      <c r="S651" s="5"/>
      <c r="T651" s="8"/>
      <c r="U651" s="8"/>
      <c r="V651" s="8"/>
      <c r="W651" s="5"/>
      <c r="X651" s="5"/>
      <c r="Y651" s="5"/>
      <c r="Z651" s="8"/>
      <c r="AA651" s="8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>
      <c r="A652" s="5"/>
      <c r="B652" s="2" t="str">
        <f>A651</f>
        <v/>
      </c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 t="str">
        <f>N651</f>
        <v/>
      </c>
      <c r="P652" s="5"/>
      <c r="Q652" s="5"/>
      <c r="R652" s="5"/>
      <c r="S652" s="5"/>
      <c r="T652" s="8"/>
      <c r="U652" s="8"/>
      <c r="V652" s="8"/>
      <c r="W652" s="5"/>
      <c r="X652" s="5"/>
      <c r="Y652" s="5"/>
      <c r="Z652" s="8"/>
      <c r="AA652" s="8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>
      <c r="A653" s="5"/>
      <c r="B653" s="2" t="str">
        <f>A654</f>
        <v/>
      </c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 t="str">
        <f>N654</f>
        <v/>
      </c>
      <c r="P653" s="5"/>
      <c r="Q653" s="5"/>
      <c r="R653" s="5"/>
      <c r="S653" s="5"/>
      <c r="T653" s="8"/>
      <c r="U653" s="8"/>
      <c r="V653" s="8"/>
      <c r="W653" s="5"/>
      <c r="X653" s="5"/>
      <c r="Y653" s="5"/>
      <c r="Z653" s="8"/>
      <c r="AA653" s="8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>
      <c r="A654" s="5"/>
      <c r="B654" s="2" t="str">
        <f>A653</f>
        <v/>
      </c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 t="str">
        <f>N653</f>
        <v/>
      </c>
      <c r="P654" s="5"/>
      <c r="Q654" s="5"/>
      <c r="R654" s="5"/>
      <c r="S654" s="5"/>
      <c r="T654" s="8"/>
      <c r="U654" s="8"/>
      <c r="V654" s="8"/>
      <c r="W654" s="5"/>
      <c r="X654" s="5"/>
      <c r="Y654" s="5"/>
      <c r="Z654" s="8"/>
      <c r="AA654" s="8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>
      <c r="A655" s="5"/>
      <c r="B655" s="2" t="str">
        <f>A656</f>
        <v/>
      </c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 t="str">
        <f>N656</f>
        <v/>
      </c>
      <c r="P655" s="5"/>
      <c r="Q655" s="5"/>
      <c r="R655" s="5"/>
      <c r="S655" s="5"/>
      <c r="T655" s="8"/>
      <c r="U655" s="8"/>
      <c r="V655" s="8"/>
      <c r="W655" s="5"/>
      <c r="X655" s="5"/>
      <c r="Y655" s="5"/>
      <c r="Z655" s="8"/>
      <c r="AA655" s="8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>
      <c r="A656" s="5"/>
      <c r="B656" s="2" t="str">
        <f>A655</f>
        <v/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 t="str">
        <f>N655</f>
        <v/>
      </c>
      <c r="P656" s="5"/>
      <c r="Q656" s="5"/>
      <c r="R656" s="5"/>
      <c r="S656" s="5"/>
      <c r="T656" s="8"/>
      <c r="U656" s="8"/>
      <c r="V656" s="8"/>
      <c r="W656" s="5"/>
      <c r="X656" s="5"/>
      <c r="Y656" s="5"/>
      <c r="Z656" s="8"/>
      <c r="AA656" s="8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>
      <c r="A657" s="5"/>
      <c r="B657" s="2" t="str">
        <f>A658</f>
        <v/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 t="str">
        <f>N658</f>
        <v/>
      </c>
      <c r="P657" s="5"/>
      <c r="Q657" s="5"/>
      <c r="R657" s="5"/>
      <c r="S657" s="5"/>
      <c r="T657" s="8"/>
      <c r="U657" s="8"/>
      <c r="V657" s="8"/>
      <c r="W657" s="5"/>
      <c r="X657" s="5"/>
      <c r="Y657" s="5"/>
      <c r="Z657" s="8"/>
      <c r="AA657" s="8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>
      <c r="A658" s="5"/>
      <c r="B658" s="2" t="str">
        <f>A657</f>
        <v/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 t="str">
        <f>N657</f>
        <v/>
      </c>
      <c r="P658" s="5"/>
      <c r="Q658" s="5"/>
      <c r="R658" s="5"/>
      <c r="S658" s="5"/>
      <c r="T658" s="8"/>
      <c r="U658" s="8"/>
      <c r="V658" s="8"/>
      <c r="W658" s="5"/>
      <c r="X658" s="5"/>
      <c r="Y658" s="5"/>
      <c r="Z658" s="8"/>
      <c r="AA658" s="8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>
      <c r="A659" s="5"/>
      <c r="B659" s="2" t="str">
        <f>A660</f>
        <v/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 t="str">
        <f>N660</f>
        <v/>
      </c>
      <c r="P659" s="5"/>
      <c r="Q659" s="5"/>
      <c r="R659" s="5"/>
      <c r="S659" s="5"/>
      <c r="T659" s="8"/>
      <c r="U659" s="8"/>
      <c r="V659" s="8"/>
      <c r="W659" s="5"/>
      <c r="X659" s="5"/>
      <c r="Y659" s="5"/>
      <c r="Z659" s="8"/>
      <c r="AA659" s="8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>
      <c r="A660" s="5"/>
      <c r="B660" s="2" t="str">
        <f>A659</f>
        <v/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 t="str">
        <f>N659</f>
        <v/>
      </c>
      <c r="P660" s="5"/>
      <c r="Q660" s="5"/>
      <c r="R660" s="5"/>
      <c r="S660" s="5"/>
      <c r="T660" s="8"/>
      <c r="U660" s="8"/>
      <c r="V660" s="8"/>
      <c r="W660" s="5"/>
      <c r="X660" s="5"/>
      <c r="Y660" s="5"/>
      <c r="Z660" s="8"/>
      <c r="AA660" s="8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>
      <c r="A661" s="5"/>
      <c r="B661" s="2" t="str">
        <f>A662</f>
        <v/>
      </c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 t="str">
        <f>N662</f>
        <v/>
      </c>
      <c r="P661" s="5"/>
      <c r="Q661" s="5"/>
      <c r="R661" s="5"/>
      <c r="S661" s="5"/>
      <c r="T661" s="8"/>
      <c r="U661" s="8"/>
      <c r="V661" s="8"/>
      <c r="W661" s="5"/>
      <c r="X661" s="5"/>
      <c r="Y661" s="5"/>
      <c r="Z661" s="8"/>
      <c r="AA661" s="8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>
      <c r="A662" s="5"/>
      <c r="B662" s="2" t="str">
        <f>A661</f>
        <v/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 t="str">
        <f>N661</f>
        <v/>
      </c>
      <c r="P662" s="5"/>
      <c r="Q662" s="5"/>
      <c r="R662" s="5"/>
      <c r="S662" s="5"/>
      <c r="T662" s="8"/>
      <c r="U662" s="8"/>
      <c r="V662" s="8"/>
      <c r="W662" s="5"/>
      <c r="X662" s="5"/>
      <c r="Y662" s="5"/>
      <c r="Z662" s="8"/>
      <c r="AA662" s="8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>
      <c r="A663" s="5"/>
      <c r="B663" s="2" t="str">
        <f>A664</f>
        <v/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 t="str">
        <f>N664</f>
        <v/>
      </c>
      <c r="P663" s="5"/>
      <c r="Q663" s="5"/>
      <c r="R663" s="5"/>
      <c r="S663" s="5"/>
      <c r="T663" s="8"/>
      <c r="U663" s="8"/>
      <c r="V663" s="8"/>
      <c r="W663" s="5"/>
      <c r="X663" s="5"/>
      <c r="Y663" s="5"/>
      <c r="Z663" s="8"/>
      <c r="AA663" s="8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>
      <c r="A664" s="5"/>
      <c r="B664" s="2" t="str">
        <f>A663</f>
        <v/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 t="str">
        <f>N663</f>
        <v/>
      </c>
      <c r="P664" s="5"/>
      <c r="Q664" s="5"/>
      <c r="R664" s="5"/>
      <c r="S664" s="5"/>
      <c r="T664" s="8"/>
      <c r="U664" s="8"/>
      <c r="V664" s="8"/>
      <c r="W664" s="5"/>
      <c r="X664" s="5"/>
      <c r="Y664" s="5"/>
      <c r="Z664" s="8"/>
      <c r="AA664" s="8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>
      <c r="A665" s="5"/>
      <c r="B665" s="2" t="str">
        <f>A666</f>
        <v/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 t="str">
        <f>N666</f>
        <v/>
      </c>
      <c r="P665" s="5"/>
      <c r="Q665" s="5"/>
      <c r="R665" s="5"/>
      <c r="S665" s="5"/>
      <c r="T665" s="8"/>
      <c r="U665" s="8"/>
      <c r="V665" s="8"/>
      <c r="W665" s="5"/>
      <c r="X665" s="5"/>
      <c r="Y665" s="5"/>
      <c r="Z665" s="8"/>
      <c r="AA665" s="8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>
      <c r="A666" s="5"/>
      <c r="B666" s="2" t="str">
        <f>A665</f>
        <v/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 t="str">
        <f>N665</f>
        <v/>
      </c>
      <c r="P666" s="5"/>
      <c r="Q666" s="5"/>
      <c r="R666" s="5"/>
      <c r="S666" s="5"/>
      <c r="T666" s="8"/>
      <c r="U666" s="8"/>
      <c r="V666" s="8"/>
      <c r="W666" s="5"/>
      <c r="X666" s="5"/>
      <c r="Y666" s="5"/>
      <c r="Z666" s="8"/>
      <c r="AA666" s="8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>
      <c r="A667" s="5"/>
      <c r="B667" s="2" t="str">
        <f>A668</f>
        <v/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 t="str">
        <f>N668</f>
        <v/>
      </c>
      <c r="P667" s="5"/>
      <c r="Q667" s="5"/>
      <c r="R667" s="5"/>
      <c r="S667" s="5"/>
      <c r="T667" s="8"/>
      <c r="U667" s="8"/>
      <c r="V667" s="8"/>
      <c r="W667" s="5"/>
      <c r="X667" s="5"/>
      <c r="Y667" s="5"/>
      <c r="Z667" s="8"/>
      <c r="AA667" s="8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>
      <c r="A668" s="5"/>
      <c r="B668" s="2" t="str">
        <f>A667</f>
        <v/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 t="str">
        <f>N667</f>
        <v/>
      </c>
      <c r="P668" s="5"/>
      <c r="Q668" s="5"/>
      <c r="R668" s="5"/>
      <c r="S668" s="5"/>
      <c r="T668" s="8"/>
      <c r="U668" s="8"/>
      <c r="V668" s="8"/>
      <c r="W668" s="5"/>
      <c r="X668" s="5"/>
      <c r="Y668" s="5"/>
      <c r="Z668" s="8"/>
      <c r="AA668" s="8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>
      <c r="A669" s="5"/>
      <c r="B669" s="2" t="str">
        <f>A670</f>
        <v/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 t="str">
        <f>N670</f>
        <v/>
      </c>
      <c r="P669" s="5"/>
      <c r="Q669" s="5"/>
      <c r="R669" s="5"/>
      <c r="S669" s="5"/>
      <c r="T669" s="8"/>
      <c r="U669" s="8"/>
      <c r="V669" s="8"/>
      <c r="W669" s="5"/>
      <c r="X669" s="5"/>
      <c r="Y669" s="5"/>
      <c r="Z669" s="8"/>
      <c r="AA669" s="8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>
      <c r="A670" s="5"/>
      <c r="B670" s="2" t="str">
        <f>A669</f>
        <v/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 t="str">
        <f>N669</f>
        <v/>
      </c>
      <c r="P670" s="5"/>
      <c r="Q670" s="5"/>
      <c r="R670" s="5"/>
      <c r="S670" s="5"/>
      <c r="T670" s="8"/>
      <c r="U670" s="8"/>
      <c r="V670" s="8"/>
      <c r="W670" s="5"/>
      <c r="X670" s="5"/>
      <c r="Y670" s="5"/>
      <c r="Z670" s="8"/>
      <c r="AA670" s="8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>
      <c r="A671" s="5"/>
      <c r="B671" s="2" t="str">
        <f>A672</f>
        <v/>
      </c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 t="str">
        <f>N672</f>
        <v/>
      </c>
      <c r="P671" s="5"/>
      <c r="Q671" s="5"/>
      <c r="R671" s="5"/>
      <c r="S671" s="5"/>
      <c r="T671" s="8"/>
      <c r="U671" s="8"/>
      <c r="V671" s="8"/>
      <c r="W671" s="5"/>
      <c r="X671" s="5"/>
      <c r="Y671" s="5"/>
      <c r="Z671" s="8"/>
      <c r="AA671" s="8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>
      <c r="A672" s="5"/>
      <c r="B672" s="2" t="str">
        <f>A671</f>
        <v/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 t="str">
        <f>N671</f>
        <v/>
      </c>
      <c r="P672" s="5"/>
      <c r="Q672" s="5"/>
      <c r="R672" s="5"/>
      <c r="S672" s="5"/>
      <c r="T672" s="8"/>
      <c r="U672" s="8"/>
      <c r="V672" s="8"/>
      <c r="W672" s="5"/>
      <c r="X672" s="5"/>
      <c r="Y672" s="5"/>
      <c r="Z672" s="8"/>
      <c r="AA672" s="8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>
      <c r="A673" s="5"/>
      <c r="B673" s="2" t="str">
        <f>A674</f>
        <v/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 t="str">
        <f>N674</f>
        <v/>
      </c>
      <c r="P673" s="5"/>
      <c r="Q673" s="5"/>
      <c r="R673" s="5"/>
      <c r="S673" s="5"/>
      <c r="T673" s="8"/>
      <c r="U673" s="8"/>
      <c r="V673" s="8"/>
      <c r="W673" s="5"/>
      <c r="X673" s="5"/>
      <c r="Y673" s="5"/>
      <c r="Z673" s="8"/>
      <c r="AA673" s="8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>
      <c r="A674" s="5"/>
      <c r="B674" s="2" t="str">
        <f>A673</f>
        <v/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 t="str">
        <f>N673</f>
        <v/>
      </c>
      <c r="P674" s="5"/>
      <c r="Q674" s="5"/>
      <c r="R674" s="5"/>
      <c r="S674" s="5"/>
      <c r="T674" s="8"/>
      <c r="U674" s="8"/>
      <c r="V674" s="8"/>
      <c r="W674" s="5"/>
      <c r="X674" s="5"/>
      <c r="Y674" s="5"/>
      <c r="Z674" s="8"/>
      <c r="AA674" s="8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>
      <c r="A675" s="5"/>
      <c r="B675" s="2" t="str">
        <f>A676</f>
        <v/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 t="str">
        <f>N676</f>
        <v/>
      </c>
      <c r="P675" s="5"/>
      <c r="Q675" s="5"/>
      <c r="R675" s="5"/>
      <c r="S675" s="5"/>
      <c r="T675" s="8"/>
      <c r="U675" s="8"/>
      <c r="V675" s="8"/>
      <c r="W675" s="5"/>
      <c r="X675" s="5"/>
      <c r="Y675" s="5"/>
      <c r="Z675" s="8"/>
      <c r="AA675" s="8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>
      <c r="A676" s="5"/>
      <c r="B676" s="2" t="str">
        <f>A675</f>
        <v/>
      </c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 t="str">
        <f>N675</f>
        <v/>
      </c>
      <c r="P676" s="5"/>
      <c r="Q676" s="5"/>
      <c r="R676" s="5"/>
      <c r="S676" s="5"/>
      <c r="T676" s="8"/>
      <c r="U676" s="8"/>
      <c r="V676" s="8"/>
      <c r="W676" s="5"/>
      <c r="X676" s="5"/>
      <c r="Y676" s="5"/>
      <c r="Z676" s="8"/>
      <c r="AA676" s="8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>
      <c r="A677" s="5"/>
      <c r="B677" s="2" t="str">
        <f>A678</f>
        <v/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 t="str">
        <f>N678</f>
        <v/>
      </c>
      <c r="P677" s="5"/>
      <c r="Q677" s="5"/>
      <c r="R677" s="5"/>
      <c r="S677" s="5"/>
      <c r="T677" s="8"/>
      <c r="U677" s="8"/>
      <c r="V677" s="8"/>
      <c r="W677" s="5"/>
      <c r="X677" s="5"/>
      <c r="Y677" s="5"/>
      <c r="Z677" s="8"/>
      <c r="AA677" s="8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>
      <c r="A678" s="5"/>
      <c r="B678" s="2" t="str">
        <f>A677</f>
        <v/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 t="str">
        <f>N677</f>
        <v/>
      </c>
      <c r="P678" s="5"/>
      <c r="Q678" s="5"/>
      <c r="R678" s="5"/>
      <c r="S678" s="5"/>
      <c r="T678" s="8"/>
      <c r="U678" s="8"/>
      <c r="V678" s="8"/>
      <c r="W678" s="5"/>
      <c r="X678" s="5"/>
      <c r="Y678" s="5"/>
      <c r="Z678" s="8"/>
      <c r="AA678" s="8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>
      <c r="A679" s="5"/>
      <c r="B679" s="2" t="str">
        <f>A680</f>
        <v/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 t="str">
        <f>N680</f>
        <v/>
      </c>
      <c r="P679" s="5"/>
      <c r="Q679" s="5"/>
      <c r="R679" s="5"/>
      <c r="S679" s="5"/>
      <c r="T679" s="8"/>
      <c r="U679" s="8"/>
      <c r="V679" s="8"/>
      <c r="W679" s="5"/>
      <c r="X679" s="5"/>
      <c r="Y679" s="5"/>
      <c r="Z679" s="8"/>
      <c r="AA679" s="8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>
      <c r="A680" s="5"/>
      <c r="B680" s="2" t="str">
        <f>A679</f>
        <v/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 t="str">
        <f>N679</f>
        <v/>
      </c>
      <c r="P680" s="5"/>
      <c r="Q680" s="5"/>
      <c r="R680" s="5"/>
      <c r="S680" s="5"/>
      <c r="T680" s="8"/>
      <c r="U680" s="8"/>
      <c r="V680" s="8"/>
      <c r="W680" s="5"/>
      <c r="X680" s="5"/>
      <c r="Y680" s="5"/>
      <c r="Z680" s="8"/>
      <c r="AA680" s="8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>
      <c r="A681" s="5"/>
      <c r="B681" s="2" t="str">
        <f>A682</f>
        <v/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 t="str">
        <f>N682</f>
        <v/>
      </c>
      <c r="P681" s="5"/>
      <c r="Q681" s="5"/>
      <c r="R681" s="5"/>
      <c r="S681" s="5"/>
      <c r="T681" s="8"/>
      <c r="U681" s="8"/>
      <c r="V681" s="8"/>
      <c r="W681" s="5"/>
      <c r="X681" s="5"/>
      <c r="Y681" s="5"/>
      <c r="Z681" s="8"/>
      <c r="AA681" s="8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>
      <c r="A682" s="5"/>
      <c r="B682" s="2" t="str">
        <f>A681</f>
        <v/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 t="str">
        <f>N681</f>
        <v/>
      </c>
      <c r="P682" s="5"/>
      <c r="Q682" s="5"/>
      <c r="R682" s="5"/>
      <c r="S682" s="5"/>
      <c r="T682" s="8"/>
      <c r="U682" s="8"/>
      <c r="V682" s="8"/>
      <c r="W682" s="5"/>
      <c r="X682" s="5"/>
      <c r="Y682" s="5"/>
      <c r="Z682" s="8"/>
      <c r="AA682" s="8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>
      <c r="A683" s="5"/>
      <c r="B683" s="2" t="str">
        <f>A684</f>
        <v/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 t="str">
        <f>N684</f>
        <v/>
      </c>
      <c r="P683" s="5"/>
      <c r="Q683" s="5"/>
      <c r="R683" s="5"/>
      <c r="S683" s="5"/>
      <c r="T683" s="8"/>
      <c r="U683" s="8"/>
      <c r="V683" s="8"/>
      <c r="W683" s="5"/>
      <c r="X683" s="5"/>
      <c r="Y683" s="5"/>
      <c r="Z683" s="8"/>
      <c r="AA683" s="8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>
      <c r="A684" s="5"/>
      <c r="B684" s="2" t="str">
        <f>A683</f>
        <v/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 t="str">
        <f>N683</f>
        <v/>
      </c>
      <c r="P684" s="5"/>
      <c r="Q684" s="5"/>
      <c r="R684" s="5"/>
      <c r="S684" s="5"/>
      <c r="T684" s="8"/>
      <c r="U684" s="8"/>
      <c r="V684" s="8"/>
      <c r="W684" s="5"/>
      <c r="X684" s="5"/>
      <c r="Y684" s="5"/>
      <c r="Z684" s="8"/>
      <c r="AA684" s="8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>
      <c r="A685" s="5"/>
      <c r="B685" s="2" t="str">
        <f>A686</f>
        <v/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 t="str">
        <f>N686</f>
        <v/>
      </c>
      <c r="P685" s="5"/>
      <c r="Q685" s="5"/>
      <c r="R685" s="5"/>
      <c r="S685" s="5"/>
      <c r="T685" s="8"/>
      <c r="U685" s="8"/>
      <c r="V685" s="8"/>
      <c r="W685" s="5"/>
      <c r="X685" s="5"/>
      <c r="Y685" s="5"/>
      <c r="Z685" s="8"/>
      <c r="AA685" s="8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>
      <c r="A686" s="5"/>
      <c r="B686" s="2" t="str">
        <f>A685</f>
        <v/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 t="str">
        <f>N685</f>
        <v/>
      </c>
      <c r="P686" s="5"/>
      <c r="Q686" s="5"/>
      <c r="R686" s="5"/>
      <c r="S686" s="5"/>
      <c r="T686" s="8"/>
      <c r="U686" s="8"/>
      <c r="V686" s="8"/>
      <c r="W686" s="5"/>
      <c r="X686" s="5"/>
      <c r="Y686" s="5"/>
      <c r="Z686" s="8"/>
      <c r="AA686" s="8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>
      <c r="A687" s="5"/>
      <c r="B687" s="2" t="str">
        <f>A688</f>
        <v/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 t="str">
        <f>N688</f>
        <v/>
      </c>
      <c r="P687" s="5"/>
      <c r="Q687" s="5"/>
      <c r="R687" s="5"/>
      <c r="S687" s="5"/>
      <c r="T687" s="8"/>
      <c r="U687" s="8"/>
      <c r="V687" s="8"/>
      <c r="W687" s="5"/>
      <c r="X687" s="5"/>
      <c r="Y687" s="5"/>
      <c r="Z687" s="8"/>
      <c r="AA687" s="8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>
      <c r="A688" s="5"/>
      <c r="B688" s="2" t="str">
        <f>A687</f>
        <v/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 t="str">
        <f>N687</f>
        <v/>
      </c>
      <c r="P688" s="5"/>
      <c r="Q688" s="5"/>
      <c r="R688" s="5"/>
      <c r="S688" s="5"/>
      <c r="T688" s="8"/>
      <c r="U688" s="8"/>
      <c r="V688" s="8"/>
      <c r="W688" s="5"/>
      <c r="X688" s="5"/>
      <c r="Y688" s="5"/>
      <c r="Z688" s="8"/>
      <c r="AA688" s="8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>
      <c r="A689" s="5"/>
      <c r="B689" s="2" t="str">
        <f>A690</f>
        <v/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 t="str">
        <f>N690</f>
        <v/>
      </c>
      <c r="P689" s="5"/>
      <c r="Q689" s="5"/>
      <c r="R689" s="5"/>
      <c r="S689" s="5"/>
      <c r="T689" s="8"/>
      <c r="U689" s="8"/>
      <c r="V689" s="8"/>
      <c r="W689" s="5"/>
      <c r="X689" s="5"/>
      <c r="Y689" s="5"/>
      <c r="Z689" s="8"/>
      <c r="AA689" s="8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>
      <c r="A690" s="5"/>
      <c r="B690" s="2" t="str">
        <f>A689</f>
        <v/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 t="str">
        <f>N689</f>
        <v/>
      </c>
      <c r="P690" s="5"/>
      <c r="Q690" s="5"/>
      <c r="R690" s="5"/>
      <c r="S690" s="5"/>
      <c r="T690" s="8"/>
      <c r="U690" s="8"/>
      <c r="V690" s="8"/>
      <c r="W690" s="5"/>
      <c r="X690" s="5"/>
      <c r="Y690" s="5"/>
      <c r="Z690" s="8"/>
      <c r="AA690" s="8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>
      <c r="A691" s="5"/>
      <c r="B691" s="2" t="str">
        <f>A692</f>
        <v/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 t="str">
        <f>N692</f>
        <v/>
      </c>
      <c r="P691" s="5"/>
      <c r="Q691" s="5"/>
      <c r="R691" s="5"/>
      <c r="S691" s="5"/>
      <c r="T691" s="8"/>
      <c r="U691" s="8"/>
      <c r="V691" s="8"/>
      <c r="W691" s="5"/>
      <c r="X691" s="5"/>
      <c r="Y691" s="5"/>
      <c r="Z691" s="8"/>
      <c r="AA691" s="8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>
      <c r="A692" s="5"/>
      <c r="B692" s="2" t="str">
        <f>A691</f>
        <v/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 t="str">
        <f>N691</f>
        <v/>
      </c>
      <c r="P692" s="5"/>
      <c r="Q692" s="5"/>
      <c r="R692" s="5"/>
      <c r="S692" s="5"/>
      <c r="T692" s="8"/>
      <c r="U692" s="8"/>
      <c r="V692" s="8"/>
      <c r="W692" s="5"/>
      <c r="X692" s="5"/>
      <c r="Y692" s="5"/>
      <c r="Z692" s="8"/>
      <c r="AA692" s="8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>
      <c r="A693" s="5"/>
      <c r="B693" s="2" t="str">
        <f>A694</f>
        <v/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 t="str">
        <f>N694</f>
        <v/>
      </c>
      <c r="P693" s="5"/>
      <c r="Q693" s="5"/>
      <c r="R693" s="5"/>
      <c r="S693" s="5"/>
      <c r="T693" s="8"/>
      <c r="U693" s="8"/>
      <c r="V693" s="8"/>
      <c r="W693" s="5"/>
      <c r="X693" s="5"/>
      <c r="Y693" s="5"/>
      <c r="Z693" s="8"/>
      <c r="AA693" s="8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>
      <c r="A694" s="5"/>
      <c r="B694" s="2" t="str">
        <f>A693</f>
        <v/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 t="str">
        <f>N693</f>
        <v/>
      </c>
      <c r="P694" s="5"/>
      <c r="Q694" s="5"/>
      <c r="R694" s="5"/>
      <c r="S694" s="5"/>
      <c r="T694" s="8"/>
      <c r="U694" s="8"/>
      <c r="V694" s="8"/>
      <c r="W694" s="5"/>
      <c r="X694" s="5"/>
      <c r="Y694" s="5"/>
      <c r="Z694" s="8"/>
      <c r="AA694" s="8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>
      <c r="A695" s="5"/>
      <c r="B695" s="2" t="str">
        <f>A696</f>
        <v/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 t="str">
        <f>N696</f>
        <v/>
      </c>
      <c r="P695" s="5"/>
      <c r="Q695" s="5"/>
      <c r="R695" s="5"/>
      <c r="S695" s="5"/>
      <c r="T695" s="8"/>
      <c r="U695" s="8"/>
      <c r="V695" s="8"/>
      <c r="W695" s="5"/>
      <c r="X695" s="5"/>
      <c r="Y695" s="5"/>
      <c r="Z695" s="8"/>
      <c r="AA695" s="8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>
      <c r="A696" s="5"/>
      <c r="B696" s="2" t="str">
        <f>A695</f>
        <v/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 t="str">
        <f>N695</f>
        <v/>
      </c>
      <c r="P696" s="5"/>
      <c r="Q696" s="5"/>
      <c r="R696" s="5"/>
      <c r="S696" s="5"/>
      <c r="T696" s="8"/>
      <c r="U696" s="8"/>
      <c r="V696" s="8"/>
      <c r="W696" s="5"/>
      <c r="X696" s="5"/>
      <c r="Y696" s="5"/>
      <c r="Z696" s="8"/>
      <c r="AA696" s="8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>
      <c r="A697" s="5"/>
      <c r="B697" s="2" t="str">
        <f>A698</f>
        <v/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 t="str">
        <f>N698</f>
        <v/>
      </c>
      <c r="P697" s="5"/>
      <c r="Q697" s="5"/>
      <c r="R697" s="5"/>
      <c r="S697" s="5"/>
      <c r="T697" s="8"/>
      <c r="U697" s="8"/>
      <c r="V697" s="8"/>
      <c r="W697" s="5"/>
      <c r="X697" s="5"/>
      <c r="Y697" s="5"/>
      <c r="Z697" s="8"/>
      <c r="AA697" s="8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>
      <c r="A698" s="5"/>
      <c r="B698" s="2" t="str">
        <f>A697</f>
        <v/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 t="str">
        <f>N697</f>
        <v/>
      </c>
      <c r="P698" s="5"/>
      <c r="Q698" s="5"/>
      <c r="R698" s="5"/>
      <c r="S698" s="5"/>
      <c r="T698" s="8"/>
      <c r="U698" s="8"/>
      <c r="V698" s="8"/>
      <c r="W698" s="5"/>
      <c r="X698" s="5"/>
      <c r="Y698" s="5"/>
      <c r="Z698" s="8"/>
      <c r="AA698" s="8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>
      <c r="A699" s="5"/>
      <c r="B699" s="2" t="str">
        <f>A700</f>
        <v/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 t="str">
        <f>N700</f>
        <v/>
      </c>
      <c r="P699" s="5"/>
      <c r="Q699" s="5"/>
      <c r="R699" s="5"/>
      <c r="S699" s="5"/>
      <c r="T699" s="8"/>
      <c r="U699" s="8"/>
      <c r="V699" s="8"/>
      <c r="W699" s="5"/>
      <c r="X699" s="5"/>
      <c r="Y699" s="5"/>
      <c r="Z699" s="8"/>
      <c r="AA699" s="8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>
      <c r="A700" s="5"/>
      <c r="B700" s="2" t="str">
        <f>A699</f>
        <v/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 t="str">
        <f>N699</f>
        <v/>
      </c>
      <c r="P700" s="5"/>
      <c r="Q700" s="5"/>
      <c r="R700" s="5"/>
      <c r="S700" s="5"/>
      <c r="T700" s="8"/>
      <c r="U700" s="8"/>
      <c r="V700" s="8"/>
      <c r="W700" s="5"/>
      <c r="X700" s="5"/>
      <c r="Y700" s="5"/>
      <c r="Z700" s="8"/>
      <c r="AA700" s="8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>
      <c r="A701" s="5"/>
      <c r="B701" s="2" t="str">
        <f>A702</f>
        <v/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 t="str">
        <f>N702</f>
        <v/>
      </c>
      <c r="P701" s="5"/>
      <c r="Q701" s="5"/>
      <c r="R701" s="5"/>
      <c r="S701" s="5"/>
      <c r="T701" s="8"/>
      <c r="U701" s="8"/>
      <c r="V701" s="8"/>
      <c r="W701" s="5"/>
      <c r="X701" s="5"/>
      <c r="Y701" s="5"/>
      <c r="Z701" s="8"/>
      <c r="AA701" s="8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>
      <c r="A702" s="5"/>
      <c r="B702" s="2" t="str">
        <f>A701</f>
        <v/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 t="str">
        <f>N701</f>
        <v/>
      </c>
      <c r="P702" s="5"/>
      <c r="Q702" s="5"/>
      <c r="R702" s="5"/>
      <c r="S702" s="5"/>
      <c r="T702" s="8"/>
      <c r="U702" s="8"/>
      <c r="V702" s="8"/>
      <c r="W702" s="5"/>
      <c r="X702" s="5"/>
      <c r="Y702" s="5"/>
      <c r="Z702" s="8"/>
      <c r="AA702" s="8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>
      <c r="A703" s="5"/>
      <c r="B703" s="2" t="str">
        <f>A704</f>
        <v/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 t="str">
        <f>N704</f>
        <v/>
      </c>
      <c r="P703" s="5"/>
      <c r="Q703" s="5"/>
      <c r="R703" s="5"/>
      <c r="S703" s="5"/>
      <c r="T703" s="8"/>
      <c r="U703" s="8"/>
      <c r="V703" s="8"/>
      <c r="W703" s="5"/>
      <c r="X703" s="5"/>
      <c r="Y703" s="5"/>
      <c r="Z703" s="8"/>
      <c r="AA703" s="8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>
      <c r="A704" s="5"/>
      <c r="B704" s="2" t="str">
        <f>A703</f>
        <v/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 t="str">
        <f>N703</f>
        <v/>
      </c>
      <c r="P704" s="5"/>
      <c r="Q704" s="5"/>
      <c r="R704" s="5"/>
      <c r="S704" s="5"/>
      <c r="T704" s="8"/>
      <c r="U704" s="8"/>
      <c r="V704" s="8"/>
      <c r="W704" s="5"/>
      <c r="X704" s="5"/>
      <c r="Y704" s="5"/>
      <c r="Z704" s="8"/>
      <c r="AA704" s="8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>
      <c r="A705" s="5"/>
      <c r="B705" s="2" t="str">
        <f>A706</f>
        <v/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 t="str">
        <f>N706</f>
        <v/>
      </c>
      <c r="P705" s="5"/>
      <c r="Q705" s="5"/>
      <c r="R705" s="5"/>
      <c r="S705" s="5"/>
      <c r="T705" s="8"/>
      <c r="U705" s="8"/>
      <c r="V705" s="8"/>
      <c r="W705" s="5"/>
      <c r="X705" s="5"/>
      <c r="Y705" s="5"/>
      <c r="Z705" s="8"/>
      <c r="AA705" s="8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>
      <c r="A706" s="5"/>
      <c r="B706" s="2" t="str">
        <f>A705</f>
        <v/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 t="str">
        <f>N705</f>
        <v/>
      </c>
      <c r="P706" s="5"/>
      <c r="Q706" s="5"/>
      <c r="R706" s="5"/>
      <c r="S706" s="5"/>
      <c r="T706" s="8"/>
      <c r="U706" s="8"/>
      <c r="V706" s="8"/>
      <c r="W706" s="5"/>
      <c r="X706" s="5"/>
      <c r="Y706" s="5"/>
      <c r="Z706" s="8"/>
      <c r="AA706" s="8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>
      <c r="A707" s="5"/>
      <c r="B707" s="2" t="str">
        <f>A708</f>
        <v/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 t="str">
        <f>N708</f>
        <v/>
      </c>
      <c r="P707" s="5"/>
      <c r="Q707" s="5"/>
      <c r="R707" s="5"/>
      <c r="S707" s="5"/>
      <c r="T707" s="8"/>
      <c r="U707" s="8"/>
      <c r="V707" s="8"/>
      <c r="W707" s="5"/>
      <c r="X707" s="5"/>
      <c r="Y707" s="5"/>
      <c r="Z707" s="8"/>
      <c r="AA707" s="8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>
      <c r="A708" s="5"/>
      <c r="B708" s="2" t="str">
        <f>A707</f>
        <v/>
      </c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 t="str">
        <f>N707</f>
        <v/>
      </c>
      <c r="P708" s="5"/>
      <c r="Q708" s="5"/>
      <c r="R708" s="5"/>
      <c r="S708" s="5"/>
      <c r="T708" s="8"/>
      <c r="U708" s="8"/>
      <c r="V708" s="8"/>
      <c r="W708" s="5"/>
      <c r="X708" s="5"/>
      <c r="Y708" s="5"/>
      <c r="Z708" s="8"/>
      <c r="AA708" s="8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>
      <c r="A709" s="5"/>
      <c r="B709" s="2" t="str">
        <f>A710</f>
        <v/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 t="str">
        <f>N710</f>
        <v/>
      </c>
      <c r="P709" s="5"/>
      <c r="Q709" s="5"/>
      <c r="R709" s="5"/>
      <c r="S709" s="5"/>
      <c r="T709" s="8"/>
      <c r="U709" s="8"/>
      <c r="V709" s="8"/>
      <c r="W709" s="5"/>
      <c r="X709" s="5"/>
      <c r="Y709" s="5"/>
      <c r="Z709" s="8"/>
      <c r="AA709" s="8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>
      <c r="A710" s="5"/>
      <c r="B710" s="2" t="str">
        <f>A709</f>
        <v/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 t="str">
        <f>N709</f>
        <v/>
      </c>
      <c r="P710" s="5"/>
      <c r="Q710" s="5"/>
      <c r="R710" s="5"/>
      <c r="S710" s="5"/>
      <c r="T710" s="8"/>
      <c r="U710" s="8"/>
      <c r="V710" s="8"/>
      <c r="W710" s="5"/>
      <c r="X710" s="5"/>
      <c r="Y710" s="5"/>
      <c r="Z710" s="8"/>
      <c r="AA710" s="8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>
      <c r="A711" s="5"/>
      <c r="B711" s="2" t="str">
        <f>A712</f>
        <v/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 t="str">
        <f>N712</f>
        <v/>
      </c>
      <c r="P711" s="5"/>
      <c r="Q711" s="5"/>
      <c r="R711" s="5"/>
      <c r="S711" s="5"/>
      <c r="T711" s="8"/>
      <c r="U711" s="8"/>
      <c r="V711" s="8"/>
      <c r="W711" s="5"/>
      <c r="X711" s="5"/>
      <c r="Y711" s="5"/>
      <c r="Z711" s="8"/>
      <c r="AA711" s="8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>
      <c r="A712" s="5"/>
      <c r="B712" s="2" t="str">
        <f>A711</f>
        <v/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 t="str">
        <f>N711</f>
        <v/>
      </c>
      <c r="P712" s="5"/>
      <c r="Q712" s="5"/>
      <c r="R712" s="5"/>
      <c r="S712" s="5"/>
      <c r="T712" s="8"/>
      <c r="U712" s="8"/>
      <c r="V712" s="8"/>
      <c r="W712" s="5"/>
      <c r="X712" s="5"/>
      <c r="Y712" s="5"/>
      <c r="Z712" s="8"/>
      <c r="AA712" s="8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>
      <c r="A713" s="5"/>
      <c r="B713" s="2" t="str">
        <f>A714</f>
        <v/>
      </c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 t="str">
        <f>N714</f>
        <v/>
      </c>
      <c r="P713" s="5"/>
      <c r="Q713" s="5"/>
      <c r="R713" s="5"/>
      <c r="S713" s="5"/>
      <c r="T713" s="8"/>
      <c r="U713" s="8"/>
      <c r="V713" s="8"/>
      <c r="W713" s="5"/>
      <c r="X713" s="5"/>
      <c r="Y713" s="5"/>
      <c r="Z713" s="8"/>
      <c r="AA713" s="8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>
      <c r="A714" s="5"/>
      <c r="B714" s="2" t="str">
        <f>A713</f>
        <v/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 t="str">
        <f>N713</f>
        <v/>
      </c>
      <c r="P714" s="5"/>
      <c r="Q714" s="5"/>
      <c r="R714" s="5"/>
      <c r="S714" s="5"/>
      <c r="T714" s="8"/>
      <c r="U714" s="8"/>
      <c r="V714" s="8"/>
      <c r="W714" s="5"/>
      <c r="X714" s="5"/>
      <c r="Y714" s="5"/>
      <c r="Z714" s="8"/>
      <c r="AA714" s="8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>
      <c r="A715" s="5"/>
      <c r="B715" s="2" t="str">
        <f>A716</f>
        <v/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 t="str">
        <f>N716</f>
        <v/>
      </c>
      <c r="P715" s="5"/>
      <c r="Q715" s="5"/>
      <c r="R715" s="5"/>
      <c r="S715" s="5"/>
      <c r="T715" s="8"/>
      <c r="U715" s="8"/>
      <c r="V715" s="8"/>
      <c r="W715" s="5"/>
      <c r="X715" s="5"/>
      <c r="Y715" s="5"/>
      <c r="Z715" s="8"/>
      <c r="AA715" s="8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>
      <c r="A716" s="5"/>
      <c r="B716" s="2" t="str">
        <f>A715</f>
        <v/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 t="str">
        <f>N715</f>
        <v/>
      </c>
      <c r="P716" s="5"/>
      <c r="Q716" s="5"/>
      <c r="R716" s="5"/>
      <c r="S716" s="5"/>
      <c r="T716" s="8"/>
      <c r="U716" s="8"/>
      <c r="V716" s="8"/>
      <c r="W716" s="5"/>
      <c r="X716" s="5"/>
      <c r="Y716" s="5"/>
      <c r="Z716" s="8"/>
      <c r="AA716" s="8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>
      <c r="A717" s="5"/>
      <c r="B717" s="2" t="str">
        <f>A718</f>
        <v/>
      </c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 t="str">
        <f>N718</f>
        <v/>
      </c>
      <c r="P717" s="5"/>
      <c r="Q717" s="5"/>
      <c r="R717" s="5"/>
      <c r="S717" s="5"/>
      <c r="T717" s="8"/>
      <c r="U717" s="8"/>
      <c r="V717" s="8"/>
      <c r="W717" s="5"/>
      <c r="X717" s="5"/>
      <c r="Y717" s="5"/>
      <c r="Z717" s="8"/>
      <c r="AA717" s="8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>
      <c r="A718" s="5"/>
      <c r="B718" s="2" t="str">
        <f>A717</f>
        <v/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 t="str">
        <f>N717</f>
        <v/>
      </c>
      <c r="P718" s="5"/>
      <c r="Q718" s="5"/>
      <c r="R718" s="5"/>
      <c r="S718" s="5"/>
      <c r="T718" s="8"/>
      <c r="U718" s="8"/>
      <c r="V718" s="8"/>
      <c r="W718" s="5"/>
      <c r="X718" s="5"/>
      <c r="Y718" s="5"/>
      <c r="Z718" s="8"/>
      <c r="AA718" s="8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>
      <c r="A719" s="5"/>
      <c r="B719" s="2" t="str">
        <f>A720</f>
        <v/>
      </c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 t="str">
        <f>N720</f>
        <v/>
      </c>
      <c r="P719" s="5"/>
      <c r="Q719" s="5"/>
      <c r="R719" s="5"/>
      <c r="S719" s="5"/>
      <c r="T719" s="8"/>
      <c r="U719" s="8"/>
      <c r="V719" s="8"/>
      <c r="W719" s="5"/>
      <c r="X719" s="5"/>
      <c r="Y719" s="5"/>
      <c r="Z719" s="8"/>
      <c r="AA719" s="8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>
      <c r="A720" s="5"/>
      <c r="B720" s="2" t="str">
        <f>A719</f>
        <v/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 t="str">
        <f>N719</f>
        <v/>
      </c>
      <c r="P720" s="5"/>
      <c r="Q720" s="5"/>
      <c r="R720" s="5"/>
      <c r="S720" s="5"/>
      <c r="T720" s="8"/>
      <c r="U720" s="8"/>
      <c r="V720" s="8"/>
      <c r="W720" s="5"/>
      <c r="X720" s="5"/>
      <c r="Y720" s="5"/>
      <c r="Z720" s="8"/>
      <c r="AA720" s="8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>
      <c r="A721" s="5"/>
      <c r="B721" s="2" t="str">
        <f>A722</f>
        <v/>
      </c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 t="str">
        <f>N722</f>
        <v/>
      </c>
      <c r="P721" s="5"/>
      <c r="Q721" s="5"/>
      <c r="R721" s="5"/>
      <c r="S721" s="5"/>
      <c r="T721" s="8"/>
      <c r="U721" s="8"/>
      <c r="V721" s="8"/>
      <c r="W721" s="5"/>
      <c r="X721" s="5"/>
      <c r="Y721" s="5"/>
      <c r="Z721" s="8"/>
      <c r="AA721" s="8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>
      <c r="A722" s="5"/>
      <c r="B722" s="2" t="str">
        <f>A721</f>
        <v/>
      </c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 t="str">
        <f>N721</f>
        <v/>
      </c>
      <c r="P722" s="5"/>
      <c r="Q722" s="5"/>
      <c r="R722" s="5"/>
      <c r="S722" s="5"/>
      <c r="T722" s="8"/>
      <c r="U722" s="8"/>
      <c r="V722" s="8"/>
      <c r="W722" s="5"/>
      <c r="X722" s="5"/>
      <c r="Y722" s="5"/>
      <c r="Z722" s="8"/>
      <c r="AA722" s="8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>
      <c r="A723" s="5"/>
      <c r="B723" s="2" t="str">
        <f>A724</f>
        <v/>
      </c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 t="str">
        <f>N724</f>
        <v/>
      </c>
      <c r="P723" s="5"/>
      <c r="Q723" s="5"/>
      <c r="R723" s="5"/>
      <c r="S723" s="5"/>
      <c r="T723" s="8"/>
      <c r="U723" s="8"/>
      <c r="V723" s="8"/>
      <c r="W723" s="5"/>
      <c r="X723" s="5"/>
      <c r="Y723" s="5"/>
      <c r="Z723" s="8"/>
      <c r="AA723" s="8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>
      <c r="A724" s="5"/>
      <c r="B724" s="2" t="str">
        <f>A723</f>
        <v/>
      </c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 t="str">
        <f>N723</f>
        <v/>
      </c>
      <c r="P724" s="5"/>
      <c r="Q724" s="5"/>
      <c r="R724" s="5"/>
      <c r="S724" s="5"/>
      <c r="T724" s="8"/>
      <c r="U724" s="8"/>
      <c r="V724" s="8"/>
      <c r="W724" s="5"/>
      <c r="X724" s="5"/>
      <c r="Y724" s="5"/>
      <c r="Z724" s="8"/>
      <c r="AA724" s="8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>
      <c r="A725" s="5"/>
      <c r="B725" s="2" t="str">
        <f>A726</f>
        <v/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 t="str">
        <f>N726</f>
        <v/>
      </c>
      <c r="P725" s="5"/>
      <c r="Q725" s="5"/>
      <c r="R725" s="5"/>
      <c r="S725" s="5"/>
      <c r="T725" s="8"/>
      <c r="U725" s="8"/>
      <c r="V725" s="8"/>
      <c r="W725" s="5"/>
      <c r="X725" s="5"/>
      <c r="Y725" s="5"/>
      <c r="Z725" s="8"/>
      <c r="AA725" s="8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>
      <c r="A726" s="5"/>
      <c r="B726" s="2" t="str">
        <f>A725</f>
        <v/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 t="str">
        <f>N725</f>
        <v/>
      </c>
      <c r="P726" s="5"/>
      <c r="Q726" s="5"/>
      <c r="R726" s="5"/>
      <c r="S726" s="5"/>
      <c r="T726" s="8"/>
      <c r="U726" s="8"/>
      <c r="V726" s="8"/>
      <c r="W726" s="5"/>
      <c r="X726" s="5"/>
      <c r="Y726" s="5"/>
      <c r="Z726" s="8"/>
      <c r="AA726" s="8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>
      <c r="A727" s="5"/>
      <c r="B727" s="2" t="str">
        <f>A728</f>
        <v/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 t="str">
        <f>N728</f>
        <v/>
      </c>
      <c r="P727" s="5"/>
      <c r="Q727" s="5"/>
      <c r="R727" s="5"/>
      <c r="S727" s="5"/>
      <c r="T727" s="8"/>
      <c r="U727" s="8"/>
      <c r="V727" s="8"/>
      <c r="W727" s="5"/>
      <c r="X727" s="5"/>
      <c r="Y727" s="5"/>
      <c r="Z727" s="8"/>
      <c r="AA727" s="8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>
      <c r="A728" s="5"/>
      <c r="B728" s="2" t="str">
        <f>A727</f>
        <v/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 t="str">
        <f>N727</f>
        <v/>
      </c>
      <c r="P728" s="5"/>
      <c r="Q728" s="5"/>
      <c r="R728" s="5"/>
      <c r="S728" s="5"/>
      <c r="T728" s="8"/>
      <c r="U728" s="8"/>
      <c r="V728" s="8"/>
      <c r="W728" s="5"/>
      <c r="X728" s="5"/>
      <c r="Y728" s="5"/>
      <c r="Z728" s="8"/>
      <c r="AA728" s="8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>
      <c r="A729" s="5"/>
      <c r="B729" s="2" t="str">
        <f>A730</f>
        <v/>
      </c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 t="str">
        <f>N730</f>
        <v/>
      </c>
      <c r="P729" s="5"/>
      <c r="Q729" s="5"/>
      <c r="R729" s="5"/>
      <c r="S729" s="5"/>
      <c r="T729" s="8"/>
      <c r="U729" s="8"/>
      <c r="V729" s="8"/>
      <c r="W729" s="5"/>
      <c r="X729" s="5"/>
      <c r="Y729" s="5"/>
      <c r="Z729" s="8"/>
      <c r="AA729" s="8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>
      <c r="A730" s="5"/>
      <c r="B730" s="2" t="str">
        <f>A729</f>
        <v/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 t="str">
        <f>N729</f>
        <v/>
      </c>
      <c r="P730" s="5"/>
      <c r="Q730" s="5"/>
      <c r="R730" s="5"/>
      <c r="S730" s="5"/>
      <c r="T730" s="8"/>
      <c r="U730" s="8"/>
      <c r="V730" s="8"/>
      <c r="W730" s="5"/>
      <c r="X730" s="5"/>
      <c r="Y730" s="5"/>
      <c r="Z730" s="8"/>
      <c r="AA730" s="8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>
      <c r="A731" s="5"/>
      <c r="B731" s="2" t="str">
        <f>A732</f>
        <v/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 t="str">
        <f>N732</f>
        <v/>
      </c>
      <c r="P731" s="5"/>
      <c r="Q731" s="5"/>
      <c r="R731" s="5"/>
      <c r="S731" s="5"/>
      <c r="T731" s="8"/>
      <c r="U731" s="8"/>
      <c r="V731" s="8"/>
      <c r="W731" s="5"/>
      <c r="X731" s="5"/>
      <c r="Y731" s="5"/>
      <c r="Z731" s="8"/>
      <c r="AA731" s="8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>
      <c r="A732" s="5"/>
      <c r="B732" s="2" t="str">
        <f>A731</f>
        <v/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 t="str">
        <f>N731</f>
        <v/>
      </c>
      <c r="P732" s="5"/>
      <c r="Q732" s="5"/>
      <c r="R732" s="5"/>
      <c r="S732" s="5"/>
      <c r="T732" s="8"/>
      <c r="U732" s="8"/>
      <c r="V732" s="8"/>
      <c r="W732" s="5"/>
      <c r="X732" s="5"/>
      <c r="Y732" s="5"/>
      <c r="Z732" s="8"/>
      <c r="AA732" s="8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>
      <c r="A733" s="5"/>
      <c r="B733" s="2" t="str">
        <f>A734</f>
        <v/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 t="str">
        <f>N734</f>
        <v/>
      </c>
      <c r="P733" s="5"/>
      <c r="Q733" s="5"/>
      <c r="R733" s="5"/>
      <c r="S733" s="5"/>
      <c r="T733" s="8"/>
      <c r="U733" s="8"/>
      <c r="V733" s="8"/>
      <c r="W733" s="5"/>
      <c r="X733" s="5"/>
      <c r="Y733" s="5"/>
      <c r="Z733" s="8"/>
      <c r="AA733" s="8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>
      <c r="A734" s="5"/>
      <c r="B734" s="2" t="str">
        <f>A733</f>
        <v/>
      </c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 t="str">
        <f>N733</f>
        <v/>
      </c>
      <c r="P734" s="5"/>
      <c r="Q734" s="5"/>
      <c r="R734" s="5"/>
      <c r="S734" s="5"/>
      <c r="T734" s="8"/>
      <c r="U734" s="8"/>
      <c r="V734" s="8"/>
      <c r="W734" s="5"/>
      <c r="X734" s="5"/>
      <c r="Y734" s="5"/>
      <c r="Z734" s="8"/>
      <c r="AA734" s="8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>
      <c r="A735" s="5"/>
      <c r="B735" s="2" t="str">
        <f>A736</f>
        <v/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 t="str">
        <f>N736</f>
        <v/>
      </c>
      <c r="P735" s="5"/>
      <c r="Q735" s="5"/>
      <c r="R735" s="5"/>
      <c r="S735" s="5"/>
      <c r="T735" s="8"/>
      <c r="U735" s="8"/>
      <c r="V735" s="8"/>
      <c r="W735" s="5"/>
      <c r="X735" s="5"/>
      <c r="Y735" s="5"/>
      <c r="Z735" s="8"/>
      <c r="AA735" s="8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>
      <c r="A736" s="5"/>
      <c r="B736" s="2" t="str">
        <f>A735</f>
        <v/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 t="str">
        <f>N735</f>
        <v/>
      </c>
      <c r="P736" s="5"/>
      <c r="Q736" s="5"/>
      <c r="R736" s="5"/>
      <c r="S736" s="5"/>
      <c r="T736" s="8"/>
      <c r="U736" s="8"/>
      <c r="V736" s="8"/>
      <c r="W736" s="5"/>
      <c r="X736" s="5"/>
      <c r="Y736" s="5"/>
      <c r="Z736" s="8"/>
      <c r="AA736" s="8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>
      <c r="A737" s="5"/>
      <c r="B737" s="2" t="str">
        <f>A738</f>
        <v/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 t="str">
        <f>N738</f>
        <v/>
      </c>
      <c r="P737" s="5"/>
      <c r="Q737" s="5"/>
      <c r="R737" s="5"/>
      <c r="S737" s="5"/>
      <c r="T737" s="8"/>
      <c r="U737" s="8"/>
      <c r="V737" s="8"/>
      <c r="W737" s="5"/>
      <c r="X737" s="5"/>
      <c r="Y737" s="5"/>
      <c r="Z737" s="8"/>
      <c r="AA737" s="8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>
      <c r="A738" s="5"/>
      <c r="B738" s="2" t="str">
        <f>A737</f>
        <v/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 t="str">
        <f>N737</f>
        <v/>
      </c>
      <c r="P738" s="5"/>
      <c r="Q738" s="5"/>
      <c r="R738" s="5"/>
      <c r="S738" s="5"/>
      <c r="T738" s="8"/>
      <c r="U738" s="8"/>
      <c r="V738" s="8"/>
      <c r="W738" s="5"/>
      <c r="X738" s="5"/>
      <c r="Y738" s="5"/>
      <c r="Z738" s="8"/>
      <c r="AA738" s="8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>
      <c r="A739" s="5"/>
      <c r="B739" s="2" t="str">
        <f>A740</f>
        <v/>
      </c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 t="str">
        <f>N740</f>
        <v/>
      </c>
      <c r="P739" s="5"/>
      <c r="Q739" s="5"/>
      <c r="R739" s="5"/>
      <c r="S739" s="5"/>
      <c r="T739" s="8"/>
      <c r="U739" s="8"/>
      <c r="V739" s="8"/>
      <c r="W739" s="5"/>
      <c r="X739" s="5"/>
      <c r="Y739" s="5"/>
      <c r="Z739" s="8"/>
      <c r="AA739" s="8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>
      <c r="A740" s="5"/>
      <c r="B740" s="2" t="str">
        <f>A739</f>
        <v/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 t="str">
        <f>N739</f>
        <v/>
      </c>
      <c r="P740" s="5"/>
      <c r="Q740" s="5"/>
      <c r="R740" s="5"/>
      <c r="S740" s="5"/>
      <c r="T740" s="8"/>
      <c r="U740" s="8"/>
      <c r="V740" s="8"/>
      <c r="W740" s="5"/>
      <c r="X740" s="5"/>
      <c r="Y740" s="5"/>
      <c r="Z740" s="8"/>
      <c r="AA740" s="8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>
      <c r="A741" s="5"/>
      <c r="B741" s="2" t="str">
        <f>A742</f>
        <v/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 t="str">
        <f>N742</f>
        <v/>
      </c>
      <c r="P741" s="5"/>
      <c r="Q741" s="5"/>
      <c r="R741" s="5"/>
      <c r="S741" s="5"/>
      <c r="T741" s="8"/>
      <c r="U741" s="8"/>
      <c r="V741" s="8"/>
      <c r="W741" s="5"/>
      <c r="X741" s="5"/>
      <c r="Y741" s="5"/>
      <c r="Z741" s="8"/>
      <c r="AA741" s="8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>
      <c r="A742" s="5"/>
      <c r="B742" s="2" t="str">
        <f>A741</f>
        <v/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 t="str">
        <f>N741</f>
        <v/>
      </c>
      <c r="P742" s="5"/>
      <c r="Q742" s="5"/>
      <c r="R742" s="5"/>
      <c r="S742" s="5"/>
      <c r="T742" s="8"/>
      <c r="U742" s="8"/>
      <c r="V742" s="8"/>
      <c r="W742" s="5"/>
      <c r="X742" s="5"/>
      <c r="Y742" s="5"/>
      <c r="Z742" s="8"/>
      <c r="AA742" s="8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>
      <c r="A743" s="5"/>
      <c r="B743" s="2" t="str">
        <f>A744</f>
        <v/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 t="str">
        <f>N744</f>
        <v/>
      </c>
      <c r="P743" s="5"/>
      <c r="Q743" s="5"/>
      <c r="R743" s="5"/>
      <c r="S743" s="5"/>
      <c r="T743" s="8"/>
      <c r="U743" s="8"/>
      <c r="V743" s="8"/>
      <c r="W743" s="5"/>
      <c r="X743" s="5"/>
      <c r="Y743" s="5"/>
      <c r="Z743" s="8"/>
      <c r="AA743" s="8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>
      <c r="A744" s="5"/>
      <c r="B744" s="2" t="str">
        <f>A743</f>
        <v/>
      </c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 t="str">
        <f>N743</f>
        <v/>
      </c>
      <c r="P744" s="5"/>
      <c r="Q744" s="5"/>
      <c r="R744" s="5"/>
      <c r="S744" s="5"/>
      <c r="T744" s="8"/>
      <c r="U744" s="8"/>
      <c r="V744" s="8"/>
      <c r="W744" s="5"/>
      <c r="X744" s="5"/>
      <c r="Y744" s="5"/>
      <c r="Z744" s="8"/>
      <c r="AA744" s="8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>
      <c r="A745" s="5"/>
      <c r="B745" s="2" t="str">
        <f>A746</f>
        <v/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 t="str">
        <f>N746</f>
        <v/>
      </c>
      <c r="P745" s="5"/>
      <c r="Q745" s="5"/>
      <c r="R745" s="5"/>
      <c r="S745" s="5"/>
      <c r="T745" s="8"/>
      <c r="U745" s="8"/>
      <c r="V745" s="8"/>
      <c r="W745" s="5"/>
      <c r="X745" s="5"/>
      <c r="Y745" s="5"/>
      <c r="Z745" s="8"/>
      <c r="AA745" s="8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>
      <c r="A746" s="5"/>
      <c r="B746" s="2" t="str">
        <f>A745</f>
        <v/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 t="str">
        <f>N745</f>
        <v/>
      </c>
      <c r="P746" s="5"/>
      <c r="Q746" s="5"/>
      <c r="R746" s="5"/>
      <c r="S746" s="5"/>
      <c r="T746" s="8"/>
      <c r="U746" s="8"/>
      <c r="V746" s="8"/>
      <c r="W746" s="5"/>
      <c r="X746" s="5"/>
      <c r="Y746" s="5"/>
      <c r="Z746" s="8"/>
      <c r="AA746" s="8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>
      <c r="A747" s="5"/>
      <c r="B747" s="2" t="str">
        <f>A748</f>
        <v/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 t="str">
        <f>N748</f>
        <v/>
      </c>
      <c r="P747" s="5"/>
      <c r="Q747" s="5"/>
      <c r="R747" s="5"/>
      <c r="S747" s="5"/>
      <c r="T747" s="8"/>
      <c r="U747" s="8"/>
      <c r="V747" s="8"/>
      <c r="W747" s="5"/>
      <c r="X747" s="5"/>
      <c r="Y747" s="5"/>
      <c r="Z747" s="8"/>
      <c r="AA747" s="8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>
      <c r="A748" s="5"/>
      <c r="B748" s="2" t="str">
        <f>A747</f>
        <v/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 t="str">
        <f>N747</f>
        <v/>
      </c>
      <c r="P748" s="5"/>
      <c r="Q748" s="5"/>
      <c r="R748" s="5"/>
      <c r="S748" s="5"/>
      <c r="T748" s="8"/>
      <c r="U748" s="8"/>
      <c r="V748" s="8"/>
      <c r="W748" s="5"/>
      <c r="X748" s="5"/>
      <c r="Y748" s="5"/>
      <c r="Z748" s="8"/>
      <c r="AA748" s="8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>
      <c r="A749" s="5"/>
      <c r="B749" s="2" t="str">
        <f>A750</f>
        <v/>
      </c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 t="str">
        <f>N750</f>
        <v/>
      </c>
      <c r="P749" s="5"/>
      <c r="Q749" s="5"/>
      <c r="R749" s="5"/>
      <c r="S749" s="5"/>
      <c r="T749" s="8"/>
      <c r="U749" s="8"/>
      <c r="V749" s="8"/>
      <c r="W749" s="5"/>
      <c r="X749" s="5"/>
      <c r="Y749" s="5"/>
      <c r="Z749" s="8"/>
      <c r="AA749" s="8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>
      <c r="A750" s="5"/>
      <c r="B750" s="2" t="str">
        <f>A749</f>
        <v/>
      </c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 t="str">
        <f>N749</f>
        <v/>
      </c>
      <c r="P750" s="5"/>
      <c r="Q750" s="5"/>
      <c r="R750" s="5"/>
      <c r="S750" s="5"/>
      <c r="T750" s="8"/>
      <c r="U750" s="8"/>
      <c r="V750" s="8"/>
      <c r="W750" s="5"/>
      <c r="X750" s="5"/>
      <c r="Y750" s="5"/>
      <c r="Z750" s="8"/>
      <c r="AA750" s="8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>
      <c r="A751" s="5"/>
      <c r="B751" s="2" t="str">
        <f>A752</f>
        <v/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 t="str">
        <f>N752</f>
        <v/>
      </c>
      <c r="P751" s="5"/>
      <c r="Q751" s="5"/>
      <c r="R751" s="5"/>
      <c r="S751" s="5"/>
      <c r="T751" s="8"/>
      <c r="U751" s="8"/>
      <c r="V751" s="8"/>
      <c r="W751" s="5"/>
      <c r="X751" s="5"/>
      <c r="Y751" s="5"/>
      <c r="Z751" s="8"/>
      <c r="AA751" s="8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>
      <c r="A752" s="5"/>
      <c r="B752" s="2" t="str">
        <f>A751</f>
        <v/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 t="str">
        <f>N751</f>
        <v/>
      </c>
      <c r="P752" s="5"/>
      <c r="Q752" s="5"/>
      <c r="R752" s="5"/>
      <c r="S752" s="5"/>
      <c r="T752" s="8"/>
      <c r="U752" s="8"/>
      <c r="V752" s="8"/>
      <c r="W752" s="5"/>
      <c r="X752" s="5"/>
      <c r="Y752" s="5"/>
      <c r="Z752" s="8"/>
      <c r="AA752" s="8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>
      <c r="A753" s="5"/>
      <c r="B753" s="2" t="str">
        <f>A754</f>
        <v/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 t="str">
        <f>N754</f>
        <v/>
      </c>
      <c r="P753" s="5"/>
      <c r="Q753" s="5"/>
      <c r="R753" s="5"/>
      <c r="S753" s="5"/>
      <c r="T753" s="8"/>
      <c r="U753" s="8"/>
      <c r="V753" s="8"/>
      <c r="W753" s="5"/>
      <c r="X753" s="5"/>
      <c r="Y753" s="5"/>
      <c r="Z753" s="8"/>
      <c r="AA753" s="8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>
      <c r="A754" s="5"/>
      <c r="B754" s="2" t="str">
        <f>A753</f>
        <v/>
      </c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 t="str">
        <f>N753</f>
        <v/>
      </c>
      <c r="P754" s="5"/>
      <c r="Q754" s="5"/>
      <c r="R754" s="5"/>
      <c r="S754" s="5"/>
      <c r="T754" s="8"/>
      <c r="U754" s="8"/>
      <c r="V754" s="8"/>
      <c r="W754" s="5"/>
      <c r="X754" s="5"/>
      <c r="Y754" s="5"/>
      <c r="Z754" s="8"/>
      <c r="AA754" s="8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>
      <c r="A755" s="5"/>
      <c r="B755" s="2" t="str">
        <f>A756</f>
        <v/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 t="str">
        <f>N756</f>
        <v/>
      </c>
      <c r="P755" s="5"/>
      <c r="Q755" s="5"/>
      <c r="R755" s="5"/>
      <c r="S755" s="5"/>
      <c r="T755" s="8"/>
      <c r="U755" s="8"/>
      <c r="V755" s="8"/>
      <c r="W755" s="5"/>
      <c r="X755" s="5"/>
      <c r="Y755" s="5"/>
      <c r="Z755" s="8"/>
      <c r="AA755" s="8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>
      <c r="A756" s="5"/>
      <c r="B756" s="2" t="str">
        <f>A755</f>
        <v/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 t="str">
        <f>N755</f>
        <v/>
      </c>
      <c r="P756" s="5"/>
      <c r="Q756" s="5"/>
      <c r="R756" s="5"/>
      <c r="S756" s="5"/>
      <c r="T756" s="8"/>
      <c r="U756" s="8"/>
      <c r="V756" s="8"/>
      <c r="W756" s="5"/>
      <c r="X756" s="5"/>
      <c r="Y756" s="5"/>
      <c r="Z756" s="8"/>
      <c r="AA756" s="8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>
      <c r="A757" s="5"/>
      <c r="B757" s="2" t="str">
        <f>A758</f>
        <v/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 t="str">
        <f>N758</f>
        <v/>
      </c>
      <c r="P757" s="5"/>
      <c r="Q757" s="5"/>
      <c r="R757" s="5"/>
      <c r="S757" s="5"/>
      <c r="T757" s="8"/>
      <c r="U757" s="8"/>
      <c r="V757" s="8"/>
      <c r="W757" s="5"/>
      <c r="X757" s="5"/>
      <c r="Y757" s="5"/>
      <c r="Z757" s="8"/>
      <c r="AA757" s="8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>
      <c r="A758" s="5"/>
      <c r="B758" s="2" t="str">
        <f>A757</f>
        <v/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 t="str">
        <f>N757</f>
        <v/>
      </c>
      <c r="P758" s="5"/>
      <c r="Q758" s="5"/>
      <c r="R758" s="5"/>
      <c r="S758" s="5"/>
      <c r="T758" s="8"/>
      <c r="U758" s="8"/>
      <c r="V758" s="8"/>
      <c r="W758" s="5"/>
      <c r="X758" s="5"/>
      <c r="Y758" s="5"/>
      <c r="Z758" s="8"/>
      <c r="AA758" s="8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>
      <c r="A759" s="5"/>
      <c r="B759" s="2" t="str">
        <f>A760</f>
        <v/>
      </c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 t="str">
        <f>N760</f>
        <v/>
      </c>
      <c r="P759" s="5"/>
      <c r="Q759" s="5"/>
      <c r="R759" s="5"/>
      <c r="S759" s="5"/>
      <c r="T759" s="8"/>
      <c r="U759" s="8"/>
      <c r="V759" s="8"/>
      <c r="W759" s="5"/>
      <c r="X759" s="5"/>
      <c r="Y759" s="5"/>
      <c r="Z759" s="8"/>
      <c r="AA759" s="8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>
      <c r="A760" s="5"/>
      <c r="B760" s="2" t="str">
        <f>A759</f>
        <v/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 t="str">
        <f>N759</f>
        <v/>
      </c>
      <c r="P760" s="5"/>
      <c r="Q760" s="5"/>
      <c r="R760" s="5"/>
      <c r="S760" s="5"/>
      <c r="T760" s="8"/>
      <c r="U760" s="8"/>
      <c r="V760" s="8"/>
      <c r="W760" s="5"/>
      <c r="X760" s="5"/>
      <c r="Y760" s="5"/>
      <c r="Z760" s="8"/>
      <c r="AA760" s="8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>
      <c r="A761" s="5"/>
      <c r="B761" s="2" t="str">
        <f>A762</f>
        <v/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 t="str">
        <f>N762</f>
        <v/>
      </c>
      <c r="P761" s="5"/>
      <c r="Q761" s="5"/>
      <c r="R761" s="5"/>
      <c r="S761" s="5"/>
      <c r="T761" s="8"/>
      <c r="U761" s="8"/>
      <c r="V761" s="8"/>
      <c r="W761" s="5"/>
      <c r="X761" s="5"/>
      <c r="Y761" s="5"/>
      <c r="Z761" s="8"/>
      <c r="AA761" s="8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>
      <c r="A762" s="5"/>
      <c r="B762" s="2" t="str">
        <f>A761</f>
        <v/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 t="str">
        <f>N761</f>
        <v/>
      </c>
      <c r="P762" s="5"/>
      <c r="Q762" s="5"/>
      <c r="R762" s="5"/>
      <c r="S762" s="5"/>
      <c r="T762" s="8"/>
      <c r="U762" s="8"/>
      <c r="V762" s="8"/>
      <c r="W762" s="5"/>
      <c r="X762" s="5"/>
      <c r="Y762" s="5"/>
      <c r="Z762" s="8"/>
      <c r="AA762" s="8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>
      <c r="A763" s="5"/>
      <c r="B763" s="2" t="str">
        <f>A764</f>
        <v/>
      </c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 t="str">
        <f>N764</f>
        <v/>
      </c>
      <c r="P763" s="5"/>
      <c r="Q763" s="5"/>
      <c r="R763" s="5"/>
      <c r="S763" s="5"/>
      <c r="T763" s="8"/>
      <c r="U763" s="8"/>
      <c r="V763" s="8"/>
      <c r="W763" s="5"/>
      <c r="X763" s="5"/>
      <c r="Y763" s="5"/>
      <c r="Z763" s="8"/>
      <c r="AA763" s="8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>
      <c r="A764" s="5"/>
      <c r="B764" s="2" t="str">
        <f>A763</f>
        <v/>
      </c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 t="str">
        <f>N763</f>
        <v/>
      </c>
      <c r="P764" s="5"/>
      <c r="Q764" s="5"/>
      <c r="R764" s="5"/>
      <c r="S764" s="5"/>
      <c r="T764" s="8"/>
      <c r="U764" s="8"/>
      <c r="V764" s="8"/>
      <c r="W764" s="5"/>
      <c r="X764" s="5"/>
      <c r="Y764" s="5"/>
      <c r="Z764" s="8"/>
      <c r="AA764" s="8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>
      <c r="A765" s="5"/>
      <c r="B765" s="2" t="str">
        <f>A766</f>
        <v/>
      </c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 t="str">
        <f>N766</f>
        <v/>
      </c>
      <c r="P765" s="5"/>
      <c r="Q765" s="5"/>
      <c r="R765" s="5"/>
      <c r="S765" s="5"/>
      <c r="T765" s="8"/>
      <c r="U765" s="8"/>
      <c r="V765" s="8"/>
      <c r="W765" s="5"/>
      <c r="X765" s="5"/>
      <c r="Y765" s="5"/>
      <c r="Z765" s="8"/>
      <c r="AA765" s="8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>
      <c r="A766" s="5"/>
      <c r="B766" s="2" t="str">
        <f>A765</f>
        <v/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 t="str">
        <f>N765</f>
        <v/>
      </c>
      <c r="P766" s="5"/>
      <c r="Q766" s="5"/>
      <c r="R766" s="5"/>
      <c r="S766" s="5"/>
      <c r="T766" s="8"/>
      <c r="U766" s="8"/>
      <c r="V766" s="8"/>
      <c r="W766" s="5"/>
      <c r="X766" s="5"/>
      <c r="Y766" s="5"/>
      <c r="Z766" s="8"/>
      <c r="AA766" s="8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>
      <c r="A767" s="5"/>
      <c r="B767" s="2" t="str">
        <f>A768</f>
        <v/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 t="str">
        <f>N768</f>
        <v/>
      </c>
      <c r="P767" s="5"/>
      <c r="Q767" s="5"/>
      <c r="R767" s="5"/>
      <c r="S767" s="5"/>
      <c r="T767" s="8"/>
      <c r="U767" s="8"/>
      <c r="V767" s="8"/>
      <c r="W767" s="5"/>
      <c r="X767" s="5"/>
      <c r="Y767" s="5"/>
      <c r="Z767" s="8"/>
      <c r="AA767" s="8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>
      <c r="A768" s="5"/>
      <c r="B768" s="2" t="str">
        <f>A767</f>
        <v/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 t="str">
        <f>N767</f>
        <v/>
      </c>
      <c r="P768" s="5"/>
      <c r="Q768" s="5"/>
      <c r="R768" s="5"/>
      <c r="S768" s="5"/>
      <c r="T768" s="8"/>
      <c r="U768" s="8"/>
      <c r="V768" s="8"/>
      <c r="W768" s="5"/>
      <c r="X768" s="5"/>
      <c r="Y768" s="5"/>
      <c r="Z768" s="8"/>
      <c r="AA768" s="8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>
      <c r="A769" s="5"/>
      <c r="B769" s="2" t="str">
        <f>A770</f>
        <v/>
      </c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 t="str">
        <f>N770</f>
        <v/>
      </c>
      <c r="P769" s="5"/>
      <c r="Q769" s="5"/>
      <c r="R769" s="5"/>
      <c r="S769" s="5"/>
      <c r="T769" s="8"/>
      <c r="U769" s="8"/>
      <c r="V769" s="8"/>
      <c r="W769" s="5"/>
      <c r="X769" s="5"/>
      <c r="Y769" s="5"/>
      <c r="Z769" s="8"/>
      <c r="AA769" s="8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>
      <c r="A770" s="5"/>
      <c r="B770" s="2" t="str">
        <f>A769</f>
        <v/>
      </c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 t="str">
        <f>N769</f>
        <v/>
      </c>
      <c r="P770" s="5"/>
      <c r="Q770" s="5"/>
      <c r="R770" s="5"/>
      <c r="S770" s="5"/>
      <c r="T770" s="8"/>
      <c r="U770" s="8"/>
      <c r="V770" s="8"/>
      <c r="W770" s="5"/>
      <c r="X770" s="5"/>
      <c r="Y770" s="5"/>
      <c r="Z770" s="8"/>
      <c r="AA770" s="8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>
      <c r="A771" s="5"/>
      <c r="B771" s="2" t="str">
        <f>A772</f>
        <v/>
      </c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 t="str">
        <f>N772</f>
        <v/>
      </c>
      <c r="P771" s="5"/>
      <c r="Q771" s="5"/>
      <c r="R771" s="5"/>
      <c r="S771" s="5"/>
      <c r="T771" s="8"/>
      <c r="U771" s="8"/>
      <c r="V771" s="8"/>
      <c r="W771" s="5"/>
      <c r="X771" s="5"/>
      <c r="Y771" s="5"/>
      <c r="Z771" s="8"/>
      <c r="AA771" s="8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>
      <c r="A772" s="5"/>
      <c r="B772" s="2" t="str">
        <f>A771</f>
        <v/>
      </c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 t="str">
        <f>N771</f>
        <v/>
      </c>
      <c r="P772" s="5"/>
      <c r="Q772" s="5"/>
      <c r="R772" s="5"/>
      <c r="S772" s="5"/>
      <c r="T772" s="8"/>
      <c r="U772" s="8"/>
      <c r="V772" s="8"/>
      <c r="W772" s="5"/>
      <c r="X772" s="5"/>
      <c r="Y772" s="5"/>
      <c r="Z772" s="8"/>
      <c r="AA772" s="8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>
      <c r="A773" s="5"/>
      <c r="B773" s="2" t="str">
        <f>A774</f>
        <v/>
      </c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 t="str">
        <f>N774</f>
        <v/>
      </c>
      <c r="P773" s="5"/>
      <c r="Q773" s="5"/>
      <c r="R773" s="5"/>
      <c r="S773" s="5"/>
      <c r="T773" s="8"/>
      <c r="U773" s="8"/>
      <c r="V773" s="8"/>
      <c r="W773" s="5"/>
      <c r="X773" s="5"/>
      <c r="Y773" s="5"/>
      <c r="Z773" s="8"/>
      <c r="AA773" s="8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>
      <c r="A774" s="5"/>
      <c r="B774" s="2" t="str">
        <f>A773</f>
        <v/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 t="str">
        <f>N773</f>
        <v/>
      </c>
      <c r="P774" s="5"/>
      <c r="Q774" s="5"/>
      <c r="R774" s="5"/>
      <c r="S774" s="5"/>
      <c r="T774" s="8"/>
      <c r="U774" s="8"/>
      <c r="V774" s="8"/>
      <c r="W774" s="5"/>
      <c r="X774" s="5"/>
      <c r="Y774" s="5"/>
      <c r="Z774" s="8"/>
      <c r="AA774" s="8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>
      <c r="A775" s="5"/>
      <c r="B775" s="2" t="str">
        <f>A776</f>
        <v/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 t="str">
        <f>N776</f>
        <v/>
      </c>
      <c r="P775" s="5"/>
      <c r="Q775" s="5"/>
      <c r="R775" s="5"/>
      <c r="S775" s="5"/>
      <c r="T775" s="8"/>
      <c r="U775" s="8"/>
      <c r="V775" s="8"/>
      <c r="W775" s="5"/>
      <c r="X775" s="5"/>
      <c r="Y775" s="5"/>
      <c r="Z775" s="8"/>
      <c r="AA775" s="8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>
      <c r="A776" s="5"/>
      <c r="B776" s="2" t="str">
        <f>A775</f>
        <v/>
      </c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 t="str">
        <f>N775</f>
        <v/>
      </c>
      <c r="P776" s="5"/>
      <c r="Q776" s="5"/>
      <c r="R776" s="5"/>
      <c r="S776" s="5"/>
      <c r="T776" s="8"/>
      <c r="U776" s="8"/>
      <c r="V776" s="8"/>
      <c r="W776" s="5"/>
      <c r="X776" s="5"/>
      <c r="Y776" s="5"/>
      <c r="Z776" s="8"/>
      <c r="AA776" s="8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>
      <c r="A777" s="5"/>
      <c r="B777" s="2" t="str">
        <f>A778</f>
        <v/>
      </c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 t="str">
        <f>N778</f>
        <v/>
      </c>
      <c r="P777" s="5"/>
      <c r="Q777" s="5"/>
      <c r="R777" s="5"/>
      <c r="S777" s="5"/>
      <c r="T777" s="8"/>
      <c r="U777" s="8"/>
      <c r="V777" s="8"/>
      <c r="W777" s="5"/>
      <c r="X777" s="5"/>
      <c r="Y777" s="5"/>
      <c r="Z777" s="8"/>
      <c r="AA777" s="8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>
      <c r="A778" s="5"/>
      <c r="B778" s="2" t="str">
        <f>A777</f>
        <v/>
      </c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 t="str">
        <f>N777</f>
        <v/>
      </c>
      <c r="P778" s="5"/>
      <c r="Q778" s="5"/>
      <c r="R778" s="5"/>
      <c r="S778" s="5"/>
      <c r="T778" s="8"/>
      <c r="U778" s="8"/>
      <c r="V778" s="8"/>
      <c r="W778" s="5"/>
      <c r="X778" s="5"/>
      <c r="Y778" s="5"/>
      <c r="Z778" s="8"/>
      <c r="AA778" s="8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>
      <c r="A779" s="5"/>
      <c r="B779" s="2" t="str">
        <f>A780</f>
        <v/>
      </c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 t="str">
        <f>N780</f>
        <v/>
      </c>
      <c r="P779" s="5"/>
      <c r="Q779" s="5"/>
      <c r="R779" s="5"/>
      <c r="S779" s="5"/>
      <c r="T779" s="8"/>
      <c r="U779" s="8"/>
      <c r="V779" s="8"/>
      <c r="W779" s="5"/>
      <c r="X779" s="5"/>
      <c r="Y779" s="5"/>
      <c r="Z779" s="8"/>
      <c r="AA779" s="8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>
      <c r="A780" s="5"/>
      <c r="B780" s="2" t="str">
        <f>A779</f>
        <v/>
      </c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 t="str">
        <f>N779</f>
        <v/>
      </c>
      <c r="P780" s="5"/>
      <c r="Q780" s="5"/>
      <c r="R780" s="5"/>
      <c r="S780" s="5"/>
      <c r="T780" s="8"/>
      <c r="U780" s="8"/>
      <c r="V780" s="8"/>
      <c r="W780" s="5"/>
      <c r="X780" s="5"/>
      <c r="Y780" s="5"/>
      <c r="Z780" s="8"/>
      <c r="AA780" s="8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>
      <c r="A781" s="5"/>
      <c r="B781" s="2" t="str">
        <f>A782</f>
        <v/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 t="str">
        <f>N782</f>
        <v/>
      </c>
      <c r="P781" s="5"/>
      <c r="Q781" s="5"/>
      <c r="R781" s="5"/>
      <c r="S781" s="5"/>
      <c r="T781" s="8"/>
      <c r="U781" s="8"/>
      <c r="V781" s="8"/>
      <c r="W781" s="5"/>
      <c r="X781" s="5"/>
      <c r="Y781" s="5"/>
      <c r="Z781" s="8"/>
      <c r="AA781" s="8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>
      <c r="A782" s="5"/>
      <c r="B782" s="2" t="str">
        <f>A781</f>
        <v/>
      </c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 t="str">
        <f>N781</f>
        <v/>
      </c>
      <c r="P782" s="5"/>
      <c r="Q782" s="5"/>
      <c r="R782" s="5"/>
      <c r="S782" s="5"/>
      <c r="T782" s="8"/>
      <c r="U782" s="8"/>
      <c r="V782" s="8"/>
      <c r="W782" s="5"/>
      <c r="X782" s="5"/>
      <c r="Y782" s="5"/>
      <c r="Z782" s="8"/>
      <c r="AA782" s="8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>
      <c r="A783" s="5"/>
      <c r="B783" s="2" t="str">
        <f>A784</f>
        <v/>
      </c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 t="str">
        <f>N784</f>
        <v/>
      </c>
      <c r="P783" s="5"/>
      <c r="Q783" s="5"/>
      <c r="R783" s="5"/>
      <c r="S783" s="5"/>
      <c r="T783" s="8"/>
      <c r="U783" s="8"/>
      <c r="V783" s="8"/>
      <c r="W783" s="5"/>
      <c r="X783" s="5"/>
      <c r="Y783" s="5"/>
      <c r="Z783" s="8"/>
      <c r="AA783" s="8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>
      <c r="A784" s="5"/>
      <c r="B784" s="2" t="str">
        <f>A783</f>
        <v/>
      </c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 t="str">
        <f>N783</f>
        <v/>
      </c>
      <c r="P784" s="5"/>
      <c r="Q784" s="5"/>
      <c r="R784" s="5"/>
      <c r="S784" s="5"/>
      <c r="T784" s="8"/>
      <c r="U784" s="8"/>
      <c r="V784" s="8"/>
      <c r="W784" s="5"/>
      <c r="X784" s="5"/>
      <c r="Y784" s="5"/>
      <c r="Z784" s="8"/>
      <c r="AA784" s="8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>
      <c r="A785" s="5"/>
      <c r="B785" s="2" t="str">
        <f>A786</f>
        <v/>
      </c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 t="str">
        <f>N786</f>
        <v/>
      </c>
      <c r="P785" s="5"/>
      <c r="Q785" s="5"/>
      <c r="R785" s="5"/>
      <c r="S785" s="5"/>
      <c r="T785" s="8"/>
      <c r="U785" s="8"/>
      <c r="V785" s="8"/>
      <c r="W785" s="5"/>
      <c r="X785" s="5"/>
      <c r="Y785" s="5"/>
      <c r="Z785" s="8"/>
      <c r="AA785" s="8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>
      <c r="A786" s="5"/>
      <c r="B786" s="2" t="str">
        <f>A785</f>
        <v/>
      </c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 t="str">
        <f>N785</f>
        <v/>
      </c>
      <c r="P786" s="5"/>
      <c r="Q786" s="5"/>
      <c r="R786" s="5"/>
      <c r="S786" s="5"/>
      <c r="T786" s="8"/>
      <c r="U786" s="8"/>
      <c r="V786" s="8"/>
      <c r="W786" s="5"/>
      <c r="X786" s="5"/>
      <c r="Y786" s="5"/>
      <c r="Z786" s="8"/>
      <c r="AA786" s="8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>
      <c r="A787" s="5"/>
      <c r="B787" s="2" t="str">
        <f>A788</f>
        <v/>
      </c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 t="str">
        <f>N788</f>
        <v/>
      </c>
      <c r="P787" s="5"/>
      <c r="Q787" s="5"/>
      <c r="R787" s="5"/>
      <c r="S787" s="5"/>
      <c r="T787" s="8"/>
      <c r="U787" s="8"/>
      <c r="V787" s="8"/>
      <c r="W787" s="5"/>
      <c r="X787" s="5"/>
      <c r="Y787" s="5"/>
      <c r="Z787" s="8"/>
      <c r="AA787" s="8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>
      <c r="A788" s="5"/>
      <c r="B788" s="2" t="str">
        <f>A787</f>
        <v/>
      </c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 t="str">
        <f>N787</f>
        <v/>
      </c>
      <c r="P788" s="5"/>
      <c r="Q788" s="5"/>
      <c r="R788" s="5"/>
      <c r="S788" s="5"/>
      <c r="T788" s="8"/>
      <c r="U788" s="8"/>
      <c r="V788" s="8"/>
      <c r="W788" s="5"/>
      <c r="X788" s="5"/>
      <c r="Y788" s="5"/>
      <c r="Z788" s="8"/>
      <c r="AA788" s="8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>
      <c r="A789" s="5"/>
      <c r="B789" s="2" t="str">
        <f>A790</f>
        <v/>
      </c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 t="str">
        <f>N790</f>
        <v/>
      </c>
      <c r="P789" s="5"/>
      <c r="Q789" s="5"/>
      <c r="R789" s="5"/>
      <c r="S789" s="5"/>
      <c r="T789" s="8"/>
      <c r="U789" s="8"/>
      <c r="V789" s="8"/>
      <c r="W789" s="5"/>
      <c r="X789" s="5"/>
      <c r="Y789" s="5"/>
      <c r="Z789" s="8"/>
      <c r="AA789" s="8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>
      <c r="A790" s="5"/>
      <c r="B790" s="2" t="str">
        <f>A789</f>
        <v/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 t="str">
        <f>N789</f>
        <v/>
      </c>
      <c r="P790" s="5"/>
      <c r="Q790" s="5"/>
      <c r="R790" s="5"/>
      <c r="S790" s="5"/>
      <c r="T790" s="8"/>
      <c r="U790" s="8"/>
      <c r="V790" s="8"/>
      <c r="W790" s="5"/>
      <c r="X790" s="5"/>
      <c r="Y790" s="5"/>
      <c r="Z790" s="8"/>
      <c r="AA790" s="8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>
      <c r="A791" s="5"/>
      <c r="B791" s="2" t="str">
        <f>A792</f>
        <v/>
      </c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 t="str">
        <f>N792</f>
        <v/>
      </c>
      <c r="P791" s="5"/>
      <c r="Q791" s="5"/>
      <c r="R791" s="5"/>
      <c r="S791" s="5"/>
      <c r="T791" s="8"/>
      <c r="U791" s="8"/>
      <c r="V791" s="8"/>
      <c r="W791" s="5"/>
      <c r="X791" s="5"/>
      <c r="Y791" s="5"/>
      <c r="Z791" s="8"/>
      <c r="AA791" s="8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>
      <c r="A792" s="5"/>
      <c r="B792" s="2" t="str">
        <f>A791</f>
        <v/>
      </c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 t="str">
        <f>N791</f>
        <v/>
      </c>
      <c r="P792" s="5"/>
      <c r="Q792" s="5"/>
      <c r="R792" s="5"/>
      <c r="S792" s="5"/>
      <c r="T792" s="8"/>
      <c r="U792" s="8"/>
      <c r="V792" s="8"/>
      <c r="W792" s="5"/>
      <c r="X792" s="5"/>
      <c r="Y792" s="5"/>
      <c r="Z792" s="8"/>
      <c r="AA792" s="8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>
      <c r="A793" s="5"/>
      <c r="B793" s="2" t="str">
        <f>A794</f>
        <v/>
      </c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 t="str">
        <f>N794</f>
        <v/>
      </c>
      <c r="P793" s="5"/>
      <c r="Q793" s="5"/>
      <c r="R793" s="5"/>
      <c r="S793" s="5"/>
      <c r="T793" s="8"/>
      <c r="U793" s="8"/>
      <c r="V793" s="8"/>
      <c r="W793" s="5"/>
      <c r="X793" s="5"/>
      <c r="Y793" s="5"/>
      <c r="Z793" s="8"/>
      <c r="AA793" s="8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>
      <c r="A794" s="5"/>
      <c r="B794" s="2" t="str">
        <f>A793</f>
        <v/>
      </c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 t="str">
        <f>N793</f>
        <v/>
      </c>
      <c r="P794" s="5"/>
      <c r="Q794" s="5"/>
      <c r="R794" s="5"/>
      <c r="S794" s="5"/>
      <c r="T794" s="8"/>
      <c r="U794" s="8"/>
      <c r="V794" s="8"/>
      <c r="W794" s="5"/>
      <c r="X794" s="5"/>
      <c r="Y794" s="5"/>
      <c r="Z794" s="8"/>
      <c r="AA794" s="8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>
      <c r="A795" s="5"/>
      <c r="B795" s="2" t="str">
        <f>A796</f>
        <v/>
      </c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 t="str">
        <f>N796</f>
        <v/>
      </c>
      <c r="P795" s="5"/>
      <c r="Q795" s="5"/>
      <c r="R795" s="5"/>
      <c r="S795" s="5"/>
      <c r="T795" s="8"/>
      <c r="U795" s="8"/>
      <c r="V795" s="8"/>
      <c r="W795" s="5"/>
      <c r="X795" s="5"/>
      <c r="Y795" s="5"/>
      <c r="Z795" s="8"/>
      <c r="AA795" s="8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>
      <c r="A796" s="5"/>
      <c r="B796" s="2" t="str">
        <f>A795</f>
        <v/>
      </c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 t="str">
        <f>N795</f>
        <v/>
      </c>
      <c r="P796" s="5"/>
      <c r="Q796" s="5"/>
      <c r="R796" s="5"/>
      <c r="S796" s="5"/>
      <c r="T796" s="8"/>
      <c r="U796" s="8"/>
      <c r="V796" s="8"/>
      <c r="W796" s="5"/>
      <c r="X796" s="5"/>
      <c r="Y796" s="5"/>
      <c r="Z796" s="8"/>
      <c r="AA796" s="8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>
      <c r="A797" s="5"/>
      <c r="B797" s="2" t="str">
        <f>A798</f>
        <v/>
      </c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 t="str">
        <f>N798</f>
        <v/>
      </c>
      <c r="P797" s="5"/>
      <c r="Q797" s="5"/>
      <c r="R797" s="5"/>
      <c r="S797" s="5"/>
      <c r="T797" s="8"/>
      <c r="U797" s="8"/>
      <c r="V797" s="8"/>
      <c r="W797" s="5"/>
      <c r="X797" s="5"/>
      <c r="Y797" s="5"/>
      <c r="Z797" s="8"/>
      <c r="AA797" s="8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>
      <c r="A798" s="5"/>
      <c r="B798" s="2" t="str">
        <f>A797</f>
        <v/>
      </c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 t="str">
        <f>N797</f>
        <v/>
      </c>
      <c r="P798" s="5"/>
      <c r="Q798" s="5"/>
      <c r="R798" s="5"/>
      <c r="S798" s="5"/>
      <c r="T798" s="8"/>
      <c r="U798" s="8"/>
      <c r="V798" s="8"/>
      <c r="W798" s="5"/>
      <c r="X798" s="5"/>
      <c r="Y798" s="5"/>
      <c r="Z798" s="8"/>
      <c r="AA798" s="8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>
      <c r="A799" s="5"/>
      <c r="B799" s="2" t="str">
        <f>A800</f>
        <v/>
      </c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 t="str">
        <f>N800</f>
        <v/>
      </c>
      <c r="P799" s="5"/>
      <c r="Q799" s="5"/>
      <c r="R799" s="5"/>
      <c r="S799" s="5"/>
      <c r="T799" s="8"/>
      <c r="U799" s="8"/>
      <c r="V799" s="8"/>
      <c r="W799" s="5"/>
      <c r="X799" s="5"/>
      <c r="Y799" s="5"/>
      <c r="Z799" s="8"/>
      <c r="AA799" s="8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>
      <c r="A800" s="5"/>
      <c r="B800" s="2" t="str">
        <f>A799</f>
        <v/>
      </c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 t="str">
        <f>N799</f>
        <v/>
      </c>
      <c r="P800" s="5"/>
      <c r="Q800" s="5"/>
      <c r="R800" s="5"/>
      <c r="S800" s="5"/>
      <c r="T800" s="8"/>
      <c r="U800" s="8"/>
      <c r="V800" s="8"/>
      <c r="W800" s="5"/>
      <c r="X800" s="5"/>
      <c r="Y800" s="5"/>
      <c r="Z800" s="8"/>
      <c r="AA800" s="8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>
      <c r="A801" s="5"/>
      <c r="B801" s="2" t="str">
        <f>A802</f>
        <v/>
      </c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 t="str">
        <f>N802</f>
        <v/>
      </c>
      <c r="P801" s="5"/>
      <c r="Q801" s="5"/>
      <c r="R801" s="5"/>
      <c r="S801" s="5"/>
      <c r="T801" s="8"/>
      <c r="U801" s="8"/>
      <c r="V801" s="8"/>
      <c r="W801" s="5"/>
      <c r="X801" s="5"/>
      <c r="Y801" s="5"/>
      <c r="Z801" s="8"/>
      <c r="AA801" s="8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>
      <c r="A802" s="5"/>
      <c r="B802" s="2" t="str">
        <f>A801</f>
        <v/>
      </c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 t="str">
        <f>N801</f>
        <v/>
      </c>
      <c r="P802" s="5"/>
      <c r="Q802" s="5"/>
      <c r="R802" s="5"/>
      <c r="S802" s="5"/>
      <c r="T802" s="8"/>
      <c r="U802" s="8"/>
      <c r="V802" s="8"/>
      <c r="W802" s="5"/>
      <c r="X802" s="5"/>
      <c r="Y802" s="5"/>
      <c r="Z802" s="8"/>
      <c r="AA802" s="8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>
      <c r="A803" s="5"/>
      <c r="B803" s="2" t="str">
        <f>A804</f>
        <v/>
      </c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 t="str">
        <f>N804</f>
        <v/>
      </c>
      <c r="P803" s="5"/>
      <c r="Q803" s="5"/>
      <c r="R803" s="5"/>
      <c r="S803" s="5"/>
      <c r="T803" s="8"/>
      <c r="U803" s="8"/>
      <c r="V803" s="8"/>
      <c r="W803" s="5"/>
      <c r="X803" s="5"/>
      <c r="Y803" s="5"/>
      <c r="Z803" s="8"/>
      <c r="AA803" s="8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>
      <c r="A804" s="5"/>
      <c r="B804" s="2" t="str">
        <f>A803</f>
        <v/>
      </c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 t="str">
        <f>N803</f>
        <v/>
      </c>
      <c r="P804" s="5"/>
      <c r="Q804" s="5"/>
      <c r="R804" s="5"/>
      <c r="S804" s="5"/>
      <c r="T804" s="8"/>
      <c r="U804" s="8"/>
      <c r="V804" s="8"/>
      <c r="W804" s="5"/>
      <c r="X804" s="5"/>
      <c r="Y804" s="5"/>
      <c r="Z804" s="8"/>
      <c r="AA804" s="8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>
      <c r="A805" s="5"/>
      <c r="B805" s="2" t="str">
        <f>A806</f>
        <v/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 t="str">
        <f>N806</f>
        <v/>
      </c>
      <c r="P805" s="5"/>
      <c r="Q805" s="5"/>
      <c r="R805" s="5"/>
      <c r="S805" s="5"/>
      <c r="T805" s="8"/>
      <c r="U805" s="8"/>
      <c r="V805" s="8"/>
      <c r="W805" s="5"/>
      <c r="X805" s="5"/>
      <c r="Y805" s="5"/>
      <c r="Z805" s="8"/>
      <c r="AA805" s="8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>
      <c r="A806" s="5"/>
      <c r="B806" s="2" t="str">
        <f>A805</f>
        <v/>
      </c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 t="str">
        <f>N805</f>
        <v/>
      </c>
      <c r="P806" s="5"/>
      <c r="Q806" s="5"/>
      <c r="R806" s="5"/>
      <c r="S806" s="5"/>
      <c r="T806" s="8"/>
      <c r="U806" s="8"/>
      <c r="V806" s="8"/>
      <c r="W806" s="5"/>
      <c r="X806" s="5"/>
      <c r="Y806" s="5"/>
      <c r="Z806" s="8"/>
      <c r="AA806" s="8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>
      <c r="A807" s="5"/>
      <c r="B807" s="2" t="str">
        <f>A808</f>
        <v/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 t="str">
        <f>N808</f>
        <v/>
      </c>
      <c r="P807" s="5"/>
      <c r="Q807" s="5"/>
      <c r="R807" s="5"/>
      <c r="S807" s="5"/>
      <c r="T807" s="8"/>
      <c r="U807" s="8"/>
      <c r="V807" s="8"/>
      <c r="W807" s="5"/>
      <c r="X807" s="5"/>
      <c r="Y807" s="5"/>
      <c r="Z807" s="8"/>
      <c r="AA807" s="8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>
      <c r="A808" s="5"/>
      <c r="B808" s="2" t="str">
        <f>A807</f>
        <v/>
      </c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 t="str">
        <f>N807</f>
        <v/>
      </c>
      <c r="P808" s="5"/>
      <c r="Q808" s="5"/>
      <c r="R808" s="5"/>
      <c r="S808" s="5"/>
      <c r="T808" s="8"/>
      <c r="U808" s="8"/>
      <c r="V808" s="8"/>
      <c r="W808" s="5"/>
      <c r="X808" s="5"/>
      <c r="Y808" s="5"/>
      <c r="Z808" s="8"/>
      <c r="AA808" s="8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>
      <c r="A809" s="5"/>
      <c r="B809" s="2" t="str">
        <f>A810</f>
        <v/>
      </c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 t="str">
        <f>N810</f>
        <v/>
      </c>
      <c r="P809" s="5"/>
      <c r="Q809" s="5"/>
      <c r="R809" s="5"/>
      <c r="S809" s="5"/>
      <c r="T809" s="8"/>
      <c r="U809" s="8"/>
      <c r="V809" s="8"/>
      <c r="W809" s="5"/>
      <c r="X809" s="5"/>
      <c r="Y809" s="5"/>
      <c r="Z809" s="8"/>
      <c r="AA809" s="8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>
      <c r="A810" s="5"/>
      <c r="B810" s="2" t="str">
        <f>A809</f>
        <v/>
      </c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 t="str">
        <f>N809</f>
        <v/>
      </c>
      <c r="P810" s="5"/>
      <c r="Q810" s="5"/>
      <c r="R810" s="5"/>
      <c r="S810" s="5"/>
      <c r="T810" s="8"/>
      <c r="U810" s="8"/>
      <c r="V810" s="8"/>
      <c r="W810" s="5"/>
      <c r="X810" s="5"/>
      <c r="Y810" s="5"/>
      <c r="Z810" s="8"/>
      <c r="AA810" s="8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>
      <c r="A811" s="5"/>
      <c r="B811" s="2" t="str">
        <f>A812</f>
        <v/>
      </c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 t="str">
        <f>N812</f>
        <v/>
      </c>
      <c r="P811" s="5"/>
      <c r="Q811" s="5"/>
      <c r="R811" s="5"/>
      <c r="S811" s="5"/>
      <c r="T811" s="8"/>
      <c r="U811" s="8"/>
      <c r="V811" s="8"/>
      <c r="W811" s="5"/>
      <c r="X811" s="5"/>
      <c r="Y811" s="5"/>
      <c r="Z811" s="8"/>
      <c r="AA811" s="8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>
      <c r="A812" s="5"/>
      <c r="B812" s="2" t="str">
        <f>A811</f>
        <v/>
      </c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 t="str">
        <f>N811</f>
        <v/>
      </c>
      <c r="P812" s="5"/>
      <c r="Q812" s="5"/>
      <c r="R812" s="5"/>
      <c r="S812" s="5"/>
      <c r="T812" s="8"/>
      <c r="U812" s="8"/>
      <c r="V812" s="8"/>
      <c r="W812" s="5"/>
      <c r="X812" s="5"/>
      <c r="Y812" s="5"/>
      <c r="Z812" s="8"/>
      <c r="AA812" s="8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>
      <c r="A813" s="5"/>
      <c r="B813" s="2" t="str">
        <f>A814</f>
        <v/>
      </c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 t="str">
        <f>N814</f>
        <v/>
      </c>
      <c r="P813" s="5"/>
      <c r="Q813" s="5"/>
      <c r="R813" s="5"/>
      <c r="S813" s="5"/>
      <c r="T813" s="8"/>
      <c r="U813" s="8"/>
      <c r="V813" s="8"/>
      <c r="W813" s="5"/>
      <c r="X813" s="5"/>
      <c r="Y813" s="5"/>
      <c r="Z813" s="8"/>
      <c r="AA813" s="8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>
      <c r="A814" s="5"/>
      <c r="B814" s="2" t="str">
        <f>A813</f>
        <v/>
      </c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 t="str">
        <f>N813</f>
        <v/>
      </c>
      <c r="P814" s="5"/>
      <c r="Q814" s="5"/>
      <c r="R814" s="5"/>
      <c r="S814" s="5"/>
      <c r="T814" s="8"/>
      <c r="U814" s="8"/>
      <c r="V814" s="8"/>
      <c r="W814" s="5"/>
      <c r="X814" s="5"/>
      <c r="Y814" s="5"/>
      <c r="Z814" s="8"/>
      <c r="AA814" s="8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>
      <c r="A815" s="5"/>
      <c r="B815" s="2" t="str">
        <f>A816</f>
        <v/>
      </c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 t="str">
        <f>N816</f>
        <v/>
      </c>
      <c r="P815" s="5"/>
      <c r="Q815" s="5"/>
      <c r="R815" s="5"/>
      <c r="S815" s="5"/>
      <c r="T815" s="8"/>
      <c r="U815" s="8"/>
      <c r="V815" s="8"/>
      <c r="W815" s="5"/>
      <c r="X815" s="5"/>
      <c r="Y815" s="5"/>
      <c r="Z815" s="8"/>
      <c r="AA815" s="8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>
      <c r="A816" s="5"/>
      <c r="B816" s="2" t="str">
        <f>A815</f>
        <v/>
      </c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 t="str">
        <f>N815</f>
        <v/>
      </c>
      <c r="P816" s="5"/>
      <c r="Q816" s="5"/>
      <c r="R816" s="5"/>
      <c r="S816" s="5"/>
      <c r="T816" s="8"/>
      <c r="U816" s="8"/>
      <c r="V816" s="8"/>
      <c r="W816" s="5"/>
      <c r="X816" s="5"/>
      <c r="Y816" s="5"/>
      <c r="Z816" s="8"/>
      <c r="AA816" s="8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>
      <c r="A817" s="5"/>
      <c r="B817" s="2" t="str">
        <f>A818</f>
        <v/>
      </c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 t="str">
        <f>N818</f>
        <v/>
      </c>
      <c r="P817" s="5"/>
      <c r="Q817" s="5"/>
      <c r="R817" s="5"/>
      <c r="S817" s="5"/>
      <c r="T817" s="8"/>
      <c r="U817" s="8"/>
      <c r="V817" s="8"/>
      <c r="W817" s="5"/>
      <c r="X817" s="5"/>
      <c r="Y817" s="5"/>
      <c r="Z817" s="8"/>
      <c r="AA817" s="8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>
      <c r="A818" s="5"/>
      <c r="B818" s="2" t="str">
        <f>A817</f>
        <v/>
      </c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 t="str">
        <f>N817</f>
        <v/>
      </c>
      <c r="P818" s="5"/>
      <c r="Q818" s="5"/>
      <c r="R818" s="5"/>
      <c r="S818" s="5"/>
      <c r="T818" s="8"/>
      <c r="U818" s="8"/>
      <c r="V818" s="8"/>
      <c r="W818" s="5"/>
      <c r="X818" s="5"/>
      <c r="Y818" s="5"/>
      <c r="Z818" s="8"/>
      <c r="AA818" s="8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>
      <c r="A819" s="5"/>
      <c r="B819" s="2" t="str">
        <f>A820</f>
        <v/>
      </c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 t="str">
        <f>N820</f>
        <v/>
      </c>
      <c r="P819" s="5"/>
      <c r="Q819" s="5"/>
      <c r="R819" s="5"/>
      <c r="S819" s="5"/>
      <c r="T819" s="8"/>
      <c r="U819" s="8"/>
      <c r="V819" s="8"/>
      <c r="W819" s="5"/>
      <c r="X819" s="5"/>
      <c r="Y819" s="5"/>
      <c r="Z819" s="8"/>
      <c r="AA819" s="8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>
      <c r="A820" s="5"/>
      <c r="B820" s="2" t="str">
        <f>A819</f>
        <v/>
      </c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 t="str">
        <f>N819</f>
        <v/>
      </c>
      <c r="P820" s="5"/>
      <c r="Q820" s="5"/>
      <c r="R820" s="5"/>
      <c r="S820" s="5"/>
      <c r="T820" s="8"/>
      <c r="U820" s="8"/>
      <c r="V820" s="8"/>
      <c r="W820" s="5"/>
      <c r="X820" s="5"/>
      <c r="Y820" s="5"/>
      <c r="Z820" s="8"/>
      <c r="AA820" s="8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>
      <c r="A821" s="5"/>
      <c r="B821" s="2" t="str">
        <f>A822</f>
        <v/>
      </c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 t="str">
        <f>N822</f>
        <v/>
      </c>
      <c r="P821" s="5"/>
      <c r="Q821" s="5"/>
      <c r="R821" s="5"/>
      <c r="S821" s="5"/>
      <c r="T821" s="8"/>
      <c r="U821" s="8"/>
      <c r="V821" s="8"/>
      <c r="W821" s="5"/>
      <c r="X821" s="5"/>
      <c r="Y821" s="5"/>
      <c r="Z821" s="8"/>
      <c r="AA821" s="8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>
      <c r="A822" s="5"/>
      <c r="B822" s="2" t="str">
        <f>A821</f>
        <v/>
      </c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 t="str">
        <f>N821</f>
        <v/>
      </c>
      <c r="P822" s="5"/>
      <c r="Q822" s="5"/>
      <c r="R822" s="5"/>
      <c r="S822" s="5"/>
      <c r="T822" s="8"/>
      <c r="U822" s="8"/>
      <c r="V822" s="8"/>
      <c r="W822" s="5"/>
      <c r="X822" s="5"/>
      <c r="Y822" s="5"/>
      <c r="Z822" s="8"/>
      <c r="AA822" s="8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>
      <c r="A823" s="5"/>
      <c r="B823" s="2" t="str">
        <f>A824</f>
        <v/>
      </c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 t="str">
        <f>N824</f>
        <v/>
      </c>
      <c r="P823" s="5"/>
      <c r="Q823" s="5"/>
      <c r="R823" s="5"/>
      <c r="S823" s="5"/>
      <c r="T823" s="8"/>
      <c r="U823" s="8"/>
      <c r="V823" s="8"/>
      <c r="W823" s="5"/>
      <c r="X823" s="5"/>
      <c r="Y823" s="5"/>
      <c r="Z823" s="8"/>
      <c r="AA823" s="8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>
      <c r="A824" s="5"/>
      <c r="B824" s="2" t="str">
        <f>A823</f>
        <v/>
      </c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 t="str">
        <f>N823</f>
        <v/>
      </c>
      <c r="P824" s="5"/>
      <c r="Q824" s="5"/>
      <c r="R824" s="5"/>
      <c r="S824" s="5"/>
      <c r="T824" s="8"/>
      <c r="U824" s="8"/>
      <c r="V824" s="8"/>
      <c r="W824" s="5"/>
      <c r="X824" s="5"/>
      <c r="Y824" s="5"/>
      <c r="Z824" s="8"/>
      <c r="AA824" s="8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>
      <c r="A825" s="5"/>
      <c r="B825" s="2" t="str">
        <f>A826</f>
        <v/>
      </c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 t="str">
        <f>N826</f>
        <v/>
      </c>
      <c r="P825" s="5"/>
      <c r="Q825" s="5"/>
      <c r="R825" s="5"/>
      <c r="S825" s="5"/>
      <c r="T825" s="8"/>
      <c r="U825" s="8"/>
      <c r="V825" s="8"/>
      <c r="W825" s="5"/>
      <c r="X825" s="5"/>
      <c r="Y825" s="5"/>
      <c r="Z825" s="8"/>
      <c r="AA825" s="8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>
      <c r="A826" s="5"/>
      <c r="B826" s="2" t="str">
        <f>A825</f>
        <v/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 t="str">
        <f>N825</f>
        <v/>
      </c>
      <c r="P826" s="5"/>
      <c r="Q826" s="5"/>
      <c r="R826" s="5"/>
      <c r="S826" s="5"/>
      <c r="T826" s="8"/>
      <c r="U826" s="8"/>
      <c r="V826" s="8"/>
      <c r="W826" s="5"/>
      <c r="X826" s="5"/>
      <c r="Y826" s="5"/>
      <c r="Z826" s="8"/>
      <c r="AA826" s="8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>
      <c r="A827" s="5"/>
      <c r="B827" s="2" t="str">
        <f>A828</f>
        <v/>
      </c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 t="str">
        <f>N828</f>
        <v/>
      </c>
      <c r="P827" s="5"/>
      <c r="Q827" s="5"/>
      <c r="R827" s="5"/>
      <c r="S827" s="5"/>
      <c r="T827" s="8"/>
      <c r="U827" s="8"/>
      <c r="V827" s="8"/>
      <c r="W827" s="5"/>
      <c r="X827" s="5"/>
      <c r="Y827" s="5"/>
      <c r="Z827" s="8"/>
      <c r="AA827" s="8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>
      <c r="A828" s="5"/>
      <c r="B828" s="2" t="str">
        <f>A827</f>
        <v/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 t="str">
        <f>N827</f>
        <v/>
      </c>
      <c r="P828" s="5"/>
      <c r="Q828" s="5"/>
      <c r="R828" s="5"/>
      <c r="S828" s="5"/>
      <c r="T828" s="8"/>
      <c r="U828" s="8"/>
      <c r="V828" s="8"/>
      <c r="W828" s="5"/>
      <c r="X828" s="5"/>
      <c r="Y828" s="5"/>
      <c r="Z828" s="8"/>
      <c r="AA828" s="8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>
      <c r="A829" s="5"/>
      <c r="B829" s="2" t="str">
        <f>A830</f>
        <v/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 t="str">
        <f>N830</f>
        <v/>
      </c>
      <c r="P829" s="5"/>
      <c r="Q829" s="5"/>
      <c r="R829" s="5"/>
      <c r="S829" s="5"/>
      <c r="T829" s="8"/>
      <c r="U829" s="8"/>
      <c r="V829" s="8"/>
      <c r="W829" s="5"/>
      <c r="X829" s="5"/>
      <c r="Y829" s="5"/>
      <c r="Z829" s="8"/>
      <c r="AA829" s="8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>
      <c r="A830" s="5"/>
      <c r="B830" s="2" t="str">
        <f>A829</f>
        <v/>
      </c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 t="str">
        <f>N829</f>
        <v/>
      </c>
      <c r="P830" s="5"/>
      <c r="Q830" s="5"/>
      <c r="R830" s="5"/>
      <c r="S830" s="5"/>
      <c r="T830" s="8"/>
      <c r="U830" s="8"/>
      <c r="V830" s="8"/>
      <c r="W830" s="5"/>
      <c r="X830" s="5"/>
      <c r="Y830" s="5"/>
      <c r="Z830" s="8"/>
      <c r="AA830" s="8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>
      <c r="A831" s="5"/>
      <c r="B831" s="2" t="str">
        <f>A832</f>
        <v/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 t="str">
        <f>N832</f>
        <v/>
      </c>
      <c r="P831" s="5"/>
      <c r="Q831" s="5"/>
      <c r="R831" s="5"/>
      <c r="S831" s="5"/>
      <c r="T831" s="8"/>
      <c r="U831" s="8"/>
      <c r="V831" s="8"/>
      <c r="W831" s="5"/>
      <c r="X831" s="5"/>
      <c r="Y831" s="5"/>
      <c r="Z831" s="8"/>
      <c r="AA831" s="8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>
      <c r="A832" s="5"/>
      <c r="B832" s="2" t="str">
        <f>A831</f>
        <v/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 t="str">
        <f>N831</f>
        <v/>
      </c>
      <c r="P832" s="5"/>
      <c r="Q832" s="5"/>
      <c r="R832" s="5"/>
      <c r="S832" s="5"/>
      <c r="T832" s="8"/>
      <c r="U832" s="8"/>
      <c r="V832" s="8"/>
      <c r="W832" s="5"/>
      <c r="X832" s="5"/>
      <c r="Y832" s="5"/>
      <c r="Z832" s="8"/>
      <c r="AA832" s="8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>
      <c r="A833" s="5"/>
      <c r="B833" s="2" t="str">
        <f>A834</f>
        <v/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 t="str">
        <f>N834</f>
        <v/>
      </c>
      <c r="P833" s="5"/>
      <c r="Q833" s="5"/>
      <c r="R833" s="5"/>
      <c r="S833" s="5"/>
      <c r="T833" s="8"/>
      <c r="U833" s="8"/>
      <c r="V833" s="8"/>
      <c r="W833" s="5"/>
      <c r="X833" s="5"/>
      <c r="Y833" s="5"/>
      <c r="Z833" s="8"/>
      <c r="AA833" s="8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>
      <c r="A834" s="5"/>
      <c r="B834" s="2" t="str">
        <f>A833</f>
        <v/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 t="str">
        <f>N833</f>
        <v/>
      </c>
      <c r="P834" s="5"/>
      <c r="Q834" s="5"/>
      <c r="R834" s="5"/>
      <c r="S834" s="5"/>
      <c r="T834" s="8"/>
      <c r="U834" s="8"/>
      <c r="V834" s="8"/>
      <c r="W834" s="5"/>
      <c r="X834" s="5"/>
      <c r="Y834" s="5"/>
      <c r="Z834" s="8"/>
      <c r="AA834" s="8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>
      <c r="A835" s="5"/>
      <c r="B835" s="2" t="str">
        <f>A836</f>
        <v/>
      </c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 t="str">
        <f>N836</f>
        <v/>
      </c>
      <c r="P835" s="5"/>
      <c r="Q835" s="5"/>
      <c r="R835" s="5"/>
      <c r="S835" s="5"/>
      <c r="T835" s="8"/>
      <c r="U835" s="8"/>
      <c r="V835" s="8"/>
      <c r="W835" s="5"/>
      <c r="X835" s="5"/>
      <c r="Y835" s="5"/>
      <c r="Z835" s="8"/>
      <c r="AA835" s="8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>
      <c r="A836" s="5"/>
      <c r="B836" s="2" t="str">
        <f>A835</f>
        <v/>
      </c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 t="str">
        <f>N835</f>
        <v/>
      </c>
      <c r="P836" s="5"/>
      <c r="Q836" s="5"/>
      <c r="R836" s="5"/>
      <c r="S836" s="5"/>
      <c r="T836" s="8"/>
      <c r="U836" s="8"/>
      <c r="V836" s="8"/>
      <c r="W836" s="5"/>
      <c r="X836" s="5"/>
      <c r="Y836" s="5"/>
      <c r="Z836" s="8"/>
      <c r="AA836" s="8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>
      <c r="A837" s="5"/>
      <c r="B837" s="2" t="str">
        <f>A838</f>
        <v/>
      </c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 t="str">
        <f>N838</f>
        <v/>
      </c>
      <c r="P837" s="5"/>
      <c r="Q837" s="5"/>
      <c r="R837" s="5"/>
      <c r="S837" s="5"/>
      <c r="T837" s="8"/>
      <c r="U837" s="8"/>
      <c r="V837" s="8"/>
      <c r="W837" s="5"/>
      <c r="X837" s="5"/>
      <c r="Y837" s="5"/>
      <c r="Z837" s="8"/>
      <c r="AA837" s="8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>
      <c r="A838" s="5"/>
      <c r="B838" s="2" t="str">
        <f>A837</f>
        <v/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 t="str">
        <f>N837</f>
        <v/>
      </c>
      <c r="P838" s="5"/>
      <c r="Q838" s="5"/>
      <c r="R838" s="5"/>
      <c r="S838" s="5"/>
      <c r="T838" s="8"/>
      <c r="U838" s="8"/>
      <c r="V838" s="8"/>
      <c r="W838" s="5"/>
      <c r="X838" s="5"/>
      <c r="Y838" s="5"/>
      <c r="Z838" s="8"/>
      <c r="AA838" s="8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>
      <c r="A839" s="5"/>
      <c r="B839" s="2" t="str">
        <f>A840</f>
        <v/>
      </c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 t="str">
        <f>N840</f>
        <v/>
      </c>
      <c r="P839" s="5"/>
      <c r="Q839" s="5"/>
      <c r="R839" s="5"/>
      <c r="S839" s="5"/>
      <c r="T839" s="8"/>
      <c r="U839" s="8"/>
      <c r="V839" s="8"/>
      <c r="W839" s="5"/>
      <c r="X839" s="5"/>
      <c r="Y839" s="5"/>
      <c r="Z839" s="8"/>
      <c r="AA839" s="8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>
      <c r="A840" s="5"/>
      <c r="B840" s="2" t="str">
        <f>A839</f>
        <v/>
      </c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 t="str">
        <f>N839</f>
        <v/>
      </c>
      <c r="P840" s="5"/>
      <c r="Q840" s="5"/>
      <c r="R840" s="5"/>
      <c r="S840" s="5"/>
      <c r="T840" s="8"/>
      <c r="U840" s="8"/>
      <c r="V840" s="8"/>
      <c r="W840" s="5"/>
      <c r="X840" s="5"/>
      <c r="Y840" s="5"/>
      <c r="Z840" s="8"/>
      <c r="AA840" s="8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>
      <c r="A841" s="5"/>
      <c r="B841" s="2" t="str">
        <f>A842</f>
        <v/>
      </c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 t="str">
        <f>N842</f>
        <v/>
      </c>
      <c r="P841" s="5"/>
      <c r="Q841" s="5"/>
      <c r="R841" s="5"/>
      <c r="S841" s="5"/>
      <c r="T841" s="8"/>
      <c r="U841" s="8"/>
      <c r="V841" s="8"/>
      <c r="W841" s="5"/>
      <c r="X841" s="5"/>
      <c r="Y841" s="5"/>
      <c r="Z841" s="8"/>
      <c r="AA841" s="8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>
      <c r="A842" s="5"/>
      <c r="B842" s="2" t="str">
        <f>A841</f>
        <v/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 t="str">
        <f>N841</f>
        <v/>
      </c>
      <c r="P842" s="5"/>
      <c r="Q842" s="5"/>
      <c r="R842" s="5"/>
      <c r="S842" s="5"/>
      <c r="T842" s="8"/>
      <c r="U842" s="8"/>
      <c r="V842" s="8"/>
      <c r="W842" s="5"/>
      <c r="X842" s="5"/>
      <c r="Y842" s="5"/>
      <c r="Z842" s="8"/>
      <c r="AA842" s="8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>
      <c r="A843" s="5"/>
      <c r="B843" s="2" t="str">
        <f>A844</f>
        <v/>
      </c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 t="str">
        <f>N844</f>
        <v/>
      </c>
      <c r="P843" s="5"/>
      <c r="Q843" s="5"/>
      <c r="R843" s="5"/>
      <c r="S843" s="5"/>
      <c r="T843" s="8"/>
      <c r="U843" s="8"/>
      <c r="V843" s="8"/>
      <c r="W843" s="5"/>
      <c r="X843" s="5"/>
      <c r="Y843" s="5"/>
      <c r="Z843" s="8"/>
      <c r="AA843" s="8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>
      <c r="A844" s="5"/>
      <c r="B844" s="2" t="str">
        <f>A843</f>
        <v/>
      </c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 t="str">
        <f>N843</f>
        <v/>
      </c>
      <c r="P844" s="5"/>
      <c r="Q844" s="5"/>
      <c r="R844" s="5"/>
      <c r="S844" s="5"/>
      <c r="T844" s="8"/>
      <c r="U844" s="8"/>
      <c r="V844" s="8"/>
      <c r="W844" s="5"/>
      <c r="X844" s="5"/>
      <c r="Y844" s="5"/>
      <c r="Z844" s="8"/>
      <c r="AA844" s="8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>
      <c r="A845" s="5"/>
      <c r="B845" s="2" t="str">
        <f>A846</f>
        <v/>
      </c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 t="str">
        <f>N846</f>
        <v/>
      </c>
      <c r="P845" s="5"/>
      <c r="Q845" s="5"/>
      <c r="R845" s="5"/>
      <c r="S845" s="5"/>
      <c r="T845" s="8"/>
      <c r="U845" s="8"/>
      <c r="V845" s="8"/>
      <c r="W845" s="5"/>
      <c r="X845" s="5"/>
      <c r="Y845" s="5"/>
      <c r="Z845" s="8"/>
      <c r="AA845" s="8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>
      <c r="A846" s="5"/>
      <c r="B846" s="2" t="str">
        <f>A845</f>
        <v/>
      </c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 t="str">
        <f>N845</f>
        <v/>
      </c>
      <c r="P846" s="5"/>
      <c r="Q846" s="5"/>
      <c r="R846" s="5"/>
      <c r="S846" s="5"/>
      <c r="T846" s="8"/>
      <c r="U846" s="8"/>
      <c r="V846" s="8"/>
      <c r="W846" s="5"/>
      <c r="X846" s="5"/>
      <c r="Y846" s="5"/>
      <c r="Z846" s="8"/>
      <c r="AA846" s="8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>
      <c r="A847" s="5"/>
      <c r="B847" s="2" t="str">
        <f>A848</f>
        <v/>
      </c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 t="str">
        <f>N848</f>
        <v/>
      </c>
      <c r="P847" s="5"/>
      <c r="Q847" s="5"/>
      <c r="R847" s="5"/>
      <c r="S847" s="5"/>
      <c r="T847" s="8"/>
      <c r="U847" s="8"/>
      <c r="V847" s="8"/>
      <c r="W847" s="5"/>
      <c r="X847" s="5"/>
      <c r="Y847" s="5"/>
      <c r="Z847" s="8"/>
      <c r="AA847" s="8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>
      <c r="A848" s="5"/>
      <c r="B848" s="2" t="str">
        <f>A847</f>
        <v/>
      </c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 t="str">
        <f>N847</f>
        <v/>
      </c>
      <c r="P848" s="5"/>
      <c r="Q848" s="5"/>
      <c r="R848" s="5"/>
      <c r="S848" s="5"/>
      <c r="T848" s="8"/>
      <c r="U848" s="8"/>
      <c r="V848" s="8"/>
      <c r="W848" s="5"/>
      <c r="X848" s="5"/>
      <c r="Y848" s="5"/>
      <c r="Z848" s="8"/>
      <c r="AA848" s="8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>
      <c r="A849" s="5"/>
      <c r="B849" s="2" t="str">
        <f>A850</f>
        <v/>
      </c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 t="str">
        <f>N850</f>
        <v/>
      </c>
      <c r="P849" s="5"/>
      <c r="Q849" s="5"/>
      <c r="R849" s="5"/>
      <c r="S849" s="5"/>
      <c r="T849" s="8"/>
      <c r="U849" s="8"/>
      <c r="V849" s="8"/>
      <c r="W849" s="5"/>
      <c r="X849" s="5"/>
      <c r="Y849" s="5"/>
      <c r="Z849" s="8"/>
      <c r="AA849" s="8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>
      <c r="A850" s="5"/>
      <c r="B850" s="2" t="str">
        <f>A849</f>
        <v/>
      </c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 t="str">
        <f>N849</f>
        <v/>
      </c>
      <c r="P850" s="5"/>
      <c r="Q850" s="5"/>
      <c r="R850" s="5"/>
      <c r="S850" s="5"/>
      <c r="T850" s="8"/>
      <c r="U850" s="8"/>
      <c r="V850" s="8"/>
      <c r="W850" s="5"/>
      <c r="X850" s="5"/>
      <c r="Y850" s="5"/>
      <c r="Z850" s="8"/>
      <c r="AA850" s="8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>
      <c r="A851" s="5"/>
      <c r="B851" s="2" t="str">
        <f>A852</f>
        <v/>
      </c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 t="str">
        <f>N852</f>
        <v/>
      </c>
      <c r="P851" s="5"/>
      <c r="Q851" s="5"/>
      <c r="R851" s="5"/>
      <c r="S851" s="5"/>
      <c r="T851" s="8"/>
      <c r="U851" s="8"/>
      <c r="V851" s="8"/>
      <c r="W851" s="5"/>
      <c r="X851" s="5"/>
      <c r="Y851" s="5"/>
      <c r="Z851" s="8"/>
      <c r="AA851" s="8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>
      <c r="A852" s="5"/>
      <c r="B852" s="2" t="str">
        <f>A851</f>
        <v/>
      </c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 t="str">
        <f>N851</f>
        <v/>
      </c>
      <c r="P852" s="5"/>
      <c r="Q852" s="5"/>
      <c r="R852" s="5"/>
      <c r="S852" s="5"/>
      <c r="T852" s="8"/>
      <c r="U852" s="8"/>
      <c r="V852" s="8"/>
      <c r="W852" s="5"/>
      <c r="X852" s="5"/>
      <c r="Y852" s="5"/>
      <c r="Z852" s="8"/>
      <c r="AA852" s="8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>
      <c r="A853" s="5"/>
      <c r="B853" s="2" t="str">
        <f>A854</f>
        <v/>
      </c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 t="str">
        <f>N854</f>
        <v/>
      </c>
      <c r="P853" s="5"/>
      <c r="Q853" s="5"/>
      <c r="R853" s="5"/>
      <c r="S853" s="5"/>
      <c r="T853" s="8"/>
      <c r="U853" s="8"/>
      <c r="V853" s="8"/>
      <c r="W853" s="5"/>
      <c r="X853" s="5"/>
      <c r="Y853" s="5"/>
      <c r="Z853" s="8"/>
      <c r="AA853" s="8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>
      <c r="A854" s="5"/>
      <c r="B854" s="2" t="str">
        <f>A853</f>
        <v/>
      </c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 t="str">
        <f>N853</f>
        <v/>
      </c>
      <c r="P854" s="5"/>
      <c r="Q854" s="5"/>
      <c r="R854" s="5"/>
      <c r="S854" s="5"/>
      <c r="T854" s="8"/>
      <c r="U854" s="8"/>
      <c r="V854" s="8"/>
      <c r="W854" s="5"/>
      <c r="X854" s="5"/>
      <c r="Y854" s="5"/>
      <c r="Z854" s="8"/>
      <c r="AA854" s="8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>
      <c r="A855" s="5"/>
      <c r="B855" s="2" t="str">
        <f>A856</f>
        <v/>
      </c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 t="str">
        <f>N856</f>
        <v/>
      </c>
      <c r="P855" s="5"/>
      <c r="Q855" s="5"/>
      <c r="R855" s="5"/>
      <c r="S855" s="5"/>
      <c r="T855" s="8"/>
      <c r="U855" s="8"/>
      <c r="V855" s="8"/>
      <c r="W855" s="5"/>
      <c r="X855" s="5"/>
      <c r="Y855" s="5"/>
      <c r="Z855" s="8"/>
      <c r="AA855" s="8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>
      <c r="A856" s="5"/>
      <c r="B856" s="2" t="str">
        <f>A855</f>
        <v/>
      </c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 t="str">
        <f>N855</f>
        <v/>
      </c>
      <c r="P856" s="5"/>
      <c r="Q856" s="5"/>
      <c r="R856" s="5"/>
      <c r="S856" s="5"/>
      <c r="T856" s="8"/>
      <c r="U856" s="8"/>
      <c r="V856" s="8"/>
      <c r="W856" s="5"/>
      <c r="X856" s="5"/>
      <c r="Y856" s="5"/>
      <c r="Z856" s="8"/>
      <c r="AA856" s="8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>
      <c r="A857" s="5"/>
      <c r="B857" s="2" t="str">
        <f>A858</f>
        <v/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 t="str">
        <f>N858</f>
        <v/>
      </c>
      <c r="P857" s="5"/>
      <c r="Q857" s="5"/>
      <c r="R857" s="5"/>
      <c r="S857" s="5"/>
      <c r="T857" s="8"/>
      <c r="U857" s="8"/>
      <c r="V857" s="8"/>
      <c r="W857" s="5"/>
      <c r="X857" s="5"/>
      <c r="Y857" s="5"/>
      <c r="Z857" s="8"/>
      <c r="AA857" s="8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>
      <c r="A858" s="5"/>
      <c r="B858" s="2" t="str">
        <f>A857</f>
        <v/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 t="str">
        <f>N857</f>
        <v/>
      </c>
      <c r="P858" s="5"/>
      <c r="Q858" s="5"/>
      <c r="R858" s="5"/>
      <c r="S858" s="5"/>
      <c r="T858" s="8"/>
      <c r="U858" s="8"/>
      <c r="V858" s="8"/>
      <c r="W858" s="5"/>
      <c r="X858" s="5"/>
      <c r="Y858" s="5"/>
      <c r="Z858" s="8"/>
      <c r="AA858" s="8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>
      <c r="A859" s="5"/>
      <c r="B859" s="2" t="str">
        <f>A860</f>
        <v/>
      </c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 t="str">
        <f>N860</f>
        <v/>
      </c>
      <c r="P859" s="5"/>
      <c r="Q859" s="5"/>
      <c r="R859" s="5"/>
      <c r="S859" s="5"/>
      <c r="T859" s="8"/>
      <c r="U859" s="8"/>
      <c r="V859" s="8"/>
      <c r="W859" s="5"/>
      <c r="X859" s="5"/>
      <c r="Y859" s="5"/>
      <c r="Z859" s="8"/>
      <c r="AA859" s="8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>
      <c r="A860" s="5"/>
      <c r="B860" s="2" t="str">
        <f>A859</f>
        <v/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 t="str">
        <f>N859</f>
        <v/>
      </c>
      <c r="P860" s="5"/>
      <c r="Q860" s="5"/>
      <c r="R860" s="5"/>
      <c r="S860" s="5"/>
      <c r="T860" s="8"/>
      <c r="U860" s="8"/>
      <c r="V860" s="8"/>
      <c r="W860" s="5"/>
      <c r="X860" s="5"/>
      <c r="Y860" s="5"/>
      <c r="Z860" s="8"/>
      <c r="AA860" s="8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>
      <c r="A861" s="5"/>
      <c r="B861" s="2" t="str">
        <f>A862</f>
        <v/>
      </c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 t="str">
        <f>N862</f>
        <v/>
      </c>
      <c r="P861" s="5"/>
      <c r="Q861" s="5"/>
      <c r="R861" s="5"/>
      <c r="S861" s="5"/>
      <c r="T861" s="8"/>
      <c r="U861" s="8"/>
      <c r="V861" s="8"/>
      <c r="W861" s="5"/>
      <c r="X861" s="5"/>
      <c r="Y861" s="5"/>
      <c r="Z861" s="8"/>
      <c r="AA861" s="8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>
      <c r="A862" s="5"/>
      <c r="B862" s="2" t="str">
        <f>A861</f>
        <v/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 t="str">
        <f>N861</f>
        <v/>
      </c>
      <c r="P862" s="5"/>
      <c r="Q862" s="5"/>
      <c r="R862" s="5"/>
      <c r="S862" s="5"/>
      <c r="T862" s="8"/>
      <c r="U862" s="8"/>
      <c r="V862" s="8"/>
      <c r="W862" s="5"/>
      <c r="X862" s="5"/>
      <c r="Y862" s="5"/>
      <c r="Z862" s="8"/>
      <c r="AA862" s="8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>
      <c r="A863" s="5"/>
      <c r="B863" s="2" t="str">
        <f>A864</f>
        <v/>
      </c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 t="str">
        <f>N864</f>
        <v/>
      </c>
      <c r="P863" s="5"/>
      <c r="Q863" s="5"/>
      <c r="R863" s="5"/>
      <c r="S863" s="5"/>
      <c r="T863" s="8"/>
      <c r="U863" s="8"/>
      <c r="V863" s="8"/>
      <c r="W863" s="5"/>
      <c r="X863" s="5"/>
      <c r="Y863" s="5"/>
      <c r="Z863" s="8"/>
      <c r="AA863" s="8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>
      <c r="A864" s="5"/>
      <c r="B864" s="2" t="str">
        <f>A863</f>
        <v/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 t="str">
        <f>N863</f>
        <v/>
      </c>
      <c r="P864" s="5"/>
      <c r="Q864" s="5"/>
      <c r="R864" s="5"/>
      <c r="S864" s="5"/>
      <c r="T864" s="8"/>
      <c r="U864" s="8"/>
      <c r="V864" s="8"/>
      <c r="W864" s="5"/>
      <c r="X864" s="5"/>
      <c r="Y864" s="5"/>
      <c r="Z864" s="8"/>
      <c r="AA864" s="8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>
      <c r="A865" s="5"/>
      <c r="B865" s="2" t="str">
        <f>A866</f>
        <v/>
      </c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 t="str">
        <f>N866</f>
        <v/>
      </c>
      <c r="P865" s="5"/>
      <c r="Q865" s="5"/>
      <c r="R865" s="5"/>
      <c r="S865" s="5"/>
      <c r="T865" s="8"/>
      <c r="U865" s="8"/>
      <c r="V865" s="8"/>
      <c r="W865" s="5"/>
      <c r="X865" s="5"/>
      <c r="Y865" s="5"/>
      <c r="Z865" s="8"/>
      <c r="AA865" s="8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>
      <c r="A866" s="5"/>
      <c r="B866" s="2" t="str">
        <f>A865</f>
        <v/>
      </c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 t="str">
        <f>N865</f>
        <v/>
      </c>
      <c r="P866" s="5"/>
      <c r="Q866" s="5"/>
      <c r="R866" s="5"/>
      <c r="S866" s="5"/>
      <c r="T866" s="8"/>
      <c r="U866" s="8"/>
      <c r="V866" s="8"/>
      <c r="W866" s="5"/>
      <c r="X866" s="5"/>
      <c r="Y866" s="5"/>
      <c r="Z866" s="8"/>
      <c r="AA866" s="8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>
      <c r="A867" s="5"/>
      <c r="B867" s="2" t="str">
        <f>A868</f>
        <v/>
      </c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 t="str">
        <f>N868</f>
        <v/>
      </c>
      <c r="P867" s="5"/>
      <c r="Q867" s="5"/>
      <c r="R867" s="5"/>
      <c r="S867" s="5"/>
      <c r="T867" s="8"/>
      <c r="U867" s="8"/>
      <c r="V867" s="8"/>
      <c r="W867" s="5"/>
      <c r="X867" s="5"/>
      <c r="Y867" s="5"/>
      <c r="Z867" s="8"/>
      <c r="AA867" s="8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>
      <c r="A868" s="5"/>
      <c r="B868" s="2" t="str">
        <f>A867</f>
        <v/>
      </c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 t="str">
        <f>N867</f>
        <v/>
      </c>
      <c r="P868" s="5"/>
      <c r="Q868" s="5"/>
      <c r="R868" s="5"/>
      <c r="S868" s="5"/>
      <c r="T868" s="8"/>
      <c r="U868" s="8"/>
      <c r="V868" s="8"/>
      <c r="W868" s="5"/>
      <c r="X868" s="5"/>
      <c r="Y868" s="5"/>
      <c r="Z868" s="8"/>
      <c r="AA868" s="8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>
      <c r="A869" s="5"/>
      <c r="B869" s="2" t="str">
        <f>A870</f>
        <v/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 t="str">
        <f>N870</f>
        <v/>
      </c>
      <c r="P869" s="5"/>
      <c r="Q869" s="5"/>
      <c r="R869" s="5"/>
      <c r="S869" s="5"/>
      <c r="T869" s="8"/>
      <c r="U869" s="8"/>
      <c r="V869" s="8"/>
      <c r="W869" s="5"/>
      <c r="X869" s="5"/>
      <c r="Y869" s="5"/>
      <c r="Z869" s="8"/>
      <c r="AA869" s="8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>
      <c r="A870" s="5"/>
      <c r="B870" s="2" t="str">
        <f>A869</f>
        <v/>
      </c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 t="str">
        <f>N869</f>
        <v/>
      </c>
      <c r="P870" s="5"/>
      <c r="Q870" s="5"/>
      <c r="R870" s="5"/>
      <c r="S870" s="5"/>
      <c r="T870" s="8"/>
      <c r="U870" s="8"/>
      <c r="V870" s="8"/>
      <c r="W870" s="5"/>
      <c r="X870" s="5"/>
      <c r="Y870" s="5"/>
      <c r="Z870" s="8"/>
      <c r="AA870" s="8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>
      <c r="A871" s="5"/>
      <c r="B871" s="2" t="str">
        <f>A872</f>
        <v/>
      </c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 t="str">
        <f>N872</f>
        <v/>
      </c>
      <c r="P871" s="5"/>
      <c r="Q871" s="5"/>
      <c r="R871" s="5"/>
      <c r="S871" s="5"/>
      <c r="T871" s="8"/>
      <c r="U871" s="8"/>
      <c r="V871" s="8"/>
      <c r="W871" s="5"/>
      <c r="X871" s="5"/>
      <c r="Y871" s="5"/>
      <c r="Z871" s="8"/>
      <c r="AA871" s="8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>
      <c r="A872" s="5"/>
      <c r="B872" s="2" t="str">
        <f>A871</f>
        <v/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 t="str">
        <f>N871</f>
        <v/>
      </c>
      <c r="P872" s="5"/>
      <c r="Q872" s="5"/>
      <c r="R872" s="5"/>
      <c r="S872" s="5"/>
      <c r="T872" s="8"/>
      <c r="U872" s="8"/>
      <c r="V872" s="8"/>
      <c r="W872" s="5"/>
      <c r="X872" s="5"/>
      <c r="Y872" s="5"/>
      <c r="Z872" s="8"/>
      <c r="AA872" s="8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>
      <c r="A873" s="5"/>
      <c r="B873" s="2" t="str">
        <f>A874</f>
        <v/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 t="str">
        <f>N874</f>
        <v/>
      </c>
      <c r="P873" s="5"/>
      <c r="Q873" s="5"/>
      <c r="R873" s="5"/>
      <c r="S873" s="5"/>
      <c r="T873" s="8"/>
      <c r="U873" s="8"/>
      <c r="V873" s="8"/>
      <c r="W873" s="5"/>
      <c r="X873" s="5"/>
      <c r="Y873" s="5"/>
      <c r="Z873" s="8"/>
      <c r="AA873" s="8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>
      <c r="A874" s="5"/>
      <c r="B874" s="2" t="str">
        <f>A873</f>
        <v/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 t="str">
        <f>N873</f>
        <v/>
      </c>
      <c r="P874" s="5"/>
      <c r="Q874" s="5"/>
      <c r="R874" s="5"/>
      <c r="S874" s="5"/>
      <c r="T874" s="8"/>
      <c r="U874" s="8"/>
      <c r="V874" s="8"/>
      <c r="W874" s="5"/>
      <c r="X874" s="5"/>
      <c r="Y874" s="5"/>
      <c r="Z874" s="8"/>
      <c r="AA874" s="8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>
      <c r="A875" s="5"/>
      <c r="B875" s="2" t="str">
        <f>A876</f>
        <v/>
      </c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 t="str">
        <f>N876</f>
        <v/>
      </c>
      <c r="P875" s="5"/>
      <c r="Q875" s="5"/>
      <c r="R875" s="5"/>
      <c r="S875" s="5"/>
      <c r="T875" s="8"/>
      <c r="U875" s="8"/>
      <c r="V875" s="8"/>
      <c r="W875" s="5"/>
      <c r="X875" s="5"/>
      <c r="Y875" s="5"/>
      <c r="Z875" s="8"/>
      <c r="AA875" s="8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>
      <c r="A876" s="5"/>
      <c r="B876" s="2" t="str">
        <f>A875</f>
        <v/>
      </c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 t="str">
        <f>N875</f>
        <v/>
      </c>
      <c r="P876" s="5"/>
      <c r="Q876" s="5"/>
      <c r="R876" s="5"/>
      <c r="S876" s="5"/>
      <c r="T876" s="8"/>
      <c r="U876" s="8"/>
      <c r="V876" s="8"/>
      <c r="W876" s="5"/>
      <c r="X876" s="5"/>
      <c r="Y876" s="5"/>
      <c r="Z876" s="8"/>
      <c r="AA876" s="8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>
      <c r="A877" s="5"/>
      <c r="B877" s="2" t="str">
        <f>A878</f>
        <v/>
      </c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 t="str">
        <f>N878</f>
        <v/>
      </c>
      <c r="P877" s="5"/>
      <c r="Q877" s="5"/>
      <c r="R877" s="5"/>
      <c r="S877" s="5"/>
      <c r="T877" s="8"/>
      <c r="U877" s="8"/>
      <c r="V877" s="8"/>
      <c r="W877" s="5"/>
      <c r="X877" s="5"/>
      <c r="Y877" s="5"/>
      <c r="Z877" s="8"/>
      <c r="AA877" s="8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>
      <c r="A878" s="5"/>
      <c r="B878" s="2" t="str">
        <f>A877</f>
        <v/>
      </c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 t="str">
        <f>N877</f>
        <v/>
      </c>
      <c r="P878" s="5"/>
      <c r="Q878" s="5"/>
      <c r="R878" s="5"/>
      <c r="S878" s="5"/>
      <c r="T878" s="8"/>
      <c r="U878" s="8"/>
      <c r="V878" s="8"/>
      <c r="W878" s="5"/>
      <c r="X878" s="5"/>
      <c r="Y878" s="5"/>
      <c r="Z878" s="8"/>
      <c r="AA878" s="8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>
      <c r="A879" s="5"/>
      <c r="B879" s="2" t="str">
        <f>A880</f>
        <v/>
      </c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 t="str">
        <f>N880</f>
        <v/>
      </c>
      <c r="P879" s="5"/>
      <c r="Q879" s="5"/>
      <c r="R879" s="5"/>
      <c r="S879" s="5"/>
      <c r="T879" s="8"/>
      <c r="U879" s="8"/>
      <c r="V879" s="8"/>
      <c r="W879" s="5"/>
      <c r="X879" s="5"/>
      <c r="Y879" s="5"/>
      <c r="Z879" s="8"/>
      <c r="AA879" s="8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>
      <c r="A880" s="5"/>
      <c r="B880" s="2" t="str">
        <f>A879</f>
        <v/>
      </c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 t="str">
        <f>N879</f>
        <v/>
      </c>
      <c r="P880" s="5"/>
      <c r="Q880" s="5"/>
      <c r="R880" s="5"/>
      <c r="S880" s="5"/>
      <c r="T880" s="8"/>
      <c r="U880" s="8"/>
      <c r="V880" s="8"/>
      <c r="W880" s="5"/>
      <c r="X880" s="5"/>
      <c r="Y880" s="5"/>
      <c r="Z880" s="8"/>
      <c r="AA880" s="8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>
      <c r="A881" s="5"/>
      <c r="B881" s="2" t="str">
        <f>A882</f>
        <v/>
      </c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 t="str">
        <f>N882</f>
        <v/>
      </c>
      <c r="P881" s="5"/>
      <c r="Q881" s="5"/>
      <c r="R881" s="5"/>
      <c r="S881" s="5"/>
      <c r="T881" s="8"/>
      <c r="U881" s="8"/>
      <c r="V881" s="8"/>
      <c r="W881" s="5"/>
      <c r="X881" s="5"/>
      <c r="Y881" s="5"/>
      <c r="Z881" s="8"/>
      <c r="AA881" s="8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>
      <c r="A882" s="5"/>
      <c r="B882" s="2" t="str">
        <f>A881</f>
        <v/>
      </c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 t="str">
        <f>N881</f>
        <v/>
      </c>
      <c r="P882" s="5"/>
      <c r="Q882" s="5"/>
      <c r="R882" s="5"/>
      <c r="S882" s="5"/>
      <c r="T882" s="8"/>
      <c r="U882" s="8"/>
      <c r="V882" s="8"/>
      <c r="W882" s="5"/>
      <c r="X882" s="5"/>
      <c r="Y882" s="5"/>
      <c r="Z882" s="8"/>
      <c r="AA882" s="8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>
      <c r="A883" s="5"/>
      <c r="B883" s="2" t="str">
        <f>A884</f>
        <v/>
      </c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 t="str">
        <f>N884</f>
        <v/>
      </c>
      <c r="P883" s="5"/>
      <c r="Q883" s="5"/>
      <c r="R883" s="5"/>
      <c r="S883" s="5"/>
      <c r="T883" s="8"/>
      <c r="U883" s="8"/>
      <c r="V883" s="8"/>
      <c r="W883" s="5"/>
      <c r="X883" s="5"/>
      <c r="Y883" s="5"/>
      <c r="Z883" s="8"/>
      <c r="AA883" s="8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>
      <c r="A884" s="5"/>
      <c r="B884" s="2" t="str">
        <f>A883</f>
        <v/>
      </c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 t="str">
        <f>N883</f>
        <v/>
      </c>
      <c r="P884" s="5"/>
      <c r="Q884" s="5"/>
      <c r="R884" s="5"/>
      <c r="S884" s="5"/>
      <c r="T884" s="8"/>
      <c r="U884" s="8"/>
      <c r="V884" s="8"/>
      <c r="W884" s="5"/>
      <c r="X884" s="5"/>
      <c r="Y884" s="5"/>
      <c r="Z884" s="8"/>
      <c r="AA884" s="8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>
      <c r="A885" s="5"/>
      <c r="B885" s="2" t="str">
        <f>A886</f>
        <v/>
      </c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 t="str">
        <f>N886</f>
        <v/>
      </c>
      <c r="P885" s="5"/>
      <c r="Q885" s="5"/>
      <c r="R885" s="5"/>
      <c r="S885" s="5"/>
      <c r="T885" s="8"/>
      <c r="U885" s="8"/>
      <c r="V885" s="8"/>
      <c r="W885" s="5"/>
      <c r="X885" s="5"/>
      <c r="Y885" s="5"/>
      <c r="Z885" s="8"/>
      <c r="AA885" s="8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>
      <c r="A886" s="5"/>
      <c r="B886" s="2" t="str">
        <f>A885</f>
        <v/>
      </c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 t="str">
        <f>N885</f>
        <v/>
      </c>
      <c r="P886" s="5"/>
      <c r="Q886" s="5"/>
      <c r="R886" s="5"/>
      <c r="S886" s="5"/>
      <c r="T886" s="8"/>
      <c r="U886" s="8"/>
      <c r="V886" s="8"/>
      <c r="W886" s="5"/>
      <c r="X886" s="5"/>
      <c r="Y886" s="5"/>
      <c r="Z886" s="8"/>
      <c r="AA886" s="8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>
      <c r="A887" s="5"/>
      <c r="B887" s="2" t="str">
        <f>A888</f>
        <v/>
      </c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 t="str">
        <f>N888</f>
        <v/>
      </c>
      <c r="P887" s="5"/>
      <c r="Q887" s="5"/>
      <c r="R887" s="5"/>
      <c r="S887" s="5"/>
      <c r="T887" s="8"/>
      <c r="U887" s="8"/>
      <c r="V887" s="8"/>
      <c r="W887" s="5"/>
      <c r="X887" s="5"/>
      <c r="Y887" s="5"/>
      <c r="Z887" s="8"/>
      <c r="AA887" s="8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>
      <c r="A888" s="5"/>
      <c r="B888" s="2" t="str">
        <f>A887</f>
        <v/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 t="str">
        <f>N887</f>
        <v/>
      </c>
      <c r="P888" s="5"/>
      <c r="Q888" s="5"/>
      <c r="R888" s="5"/>
      <c r="S888" s="5"/>
      <c r="T888" s="8"/>
      <c r="U888" s="8"/>
      <c r="V888" s="8"/>
      <c r="W888" s="5"/>
      <c r="X888" s="5"/>
      <c r="Y888" s="5"/>
      <c r="Z888" s="8"/>
      <c r="AA888" s="8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>
      <c r="A889" s="5"/>
      <c r="B889" s="2" t="str">
        <f>A890</f>
        <v/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 t="str">
        <f>N890</f>
        <v/>
      </c>
      <c r="P889" s="5"/>
      <c r="Q889" s="5"/>
      <c r="R889" s="5"/>
      <c r="S889" s="5"/>
      <c r="T889" s="8"/>
      <c r="U889" s="8"/>
      <c r="V889" s="8"/>
      <c r="W889" s="5"/>
      <c r="X889" s="5"/>
      <c r="Y889" s="5"/>
      <c r="Z889" s="8"/>
      <c r="AA889" s="8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>
      <c r="A890" s="5"/>
      <c r="B890" s="2" t="str">
        <f>A889</f>
        <v/>
      </c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 t="str">
        <f>N889</f>
        <v/>
      </c>
      <c r="P890" s="5"/>
      <c r="Q890" s="5"/>
      <c r="R890" s="5"/>
      <c r="S890" s="5"/>
      <c r="T890" s="8"/>
      <c r="U890" s="8"/>
      <c r="V890" s="8"/>
      <c r="W890" s="5"/>
      <c r="X890" s="5"/>
      <c r="Y890" s="5"/>
      <c r="Z890" s="8"/>
      <c r="AA890" s="8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>
      <c r="A891" s="5"/>
      <c r="B891" s="2" t="str">
        <f>A892</f>
        <v/>
      </c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 t="str">
        <f>N892</f>
        <v/>
      </c>
      <c r="P891" s="5"/>
      <c r="Q891" s="5"/>
      <c r="R891" s="5"/>
      <c r="S891" s="5"/>
      <c r="T891" s="8"/>
      <c r="U891" s="8"/>
      <c r="V891" s="8"/>
      <c r="W891" s="5"/>
      <c r="X891" s="5"/>
      <c r="Y891" s="5"/>
      <c r="Z891" s="8"/>
      <c r="AA891" s="8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>
      <c r="A892" s="5"/>
      <c r="B892" s="2" t="str">
        <f>A891</f>
        <v/>
      </c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 t="str">
        <f>N891</f>
        <v/>
      </c>
      <c r="P892" s="5"/>
      <c r="Q892" s="5"/>
      <c r="R892" s="5"/>
      <c r="S892" s="5"/>
      <c r="T892" s="8"/>
      <c r="U892" s="8"/>
      <c r="V892" s="8"/>
      <c r="W892" s="5"/>
      <c r="X892" s="5"/>
      <c r="Y892" s="5"/>
      <c r="Z892" s="8"/>
      <c r="AA892" s="8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>
      <c r="A893" s="5"/>
      <c r="B893" s="2" t="str">
        <f>A894</f>
        <v/>
      </c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 t="str">
        <f>N894</f>
        <v/>
      </c>
      <c r="P893" s="5"/>
      <c r="Q893" s="5"/>
      <c r="R893" s="5"/>
      <c r="S893" s="5"/>
      <c r="T893" s="8"/>
      <c r="U893" s="8"/>
      <c r="V893" s="8"/>
      <c r="W893" s="5"/>
      <c r="X893" s="5"/>
      <c r="Y893" s="5"/>
      <c r="Z893" s="8"/>
      <c r="AA893" s="8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>
      <c r="A894" s="5"/>
      <c r="B894" s="2" t="str">
        <f>A893</f>
        <v/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 t="str">
        <f>N893</f>
        <v/>
      </c>
      <c r="P894" s="5"/>
      <c r="Q894" s="5"/>
      <c r="R894" s="5"/>
      <c r="S894" s="5"/>
      <c r="T894" s="8"/>
      <c r="U894" s="8"/>
      <c r="V894" s="8"/>
      <c r="W894" s="5"/>
      <c r="X894" s="5"/>
      <c r="Y894" s="5"/>
      <c r="Z894" s="8"/>
      <c r="AA894" s="8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>
      <c r="A895" s="5"/>
      <c r="B895" s="2" t="str">
        <f>A896</f>
        <v/>
      </c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 t="str">
        <f>N896</f>
        <v/>
      </c>
      <c r="P895" s="5"/>
      <c r="Q895" s="5"/>
      <c r="R895" s="5"/>
      <c r="S895" s="5"/>
      <c r="T895" s="8"/>
      <c r="U895" s="8"/>
      <c r="V895" s="8"/>
      <c r="W895" s="5"/>
      <c r="X895" s="5"/>
      <c r="Y895" s="5"/>
      <c r="Z895" s="8"/>
      <c r="AA895" s="8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>
      <c r="A896" s="5"/>
      <c r="B896" s="2" t="str">
        <f>A895</f>
        <v/>
      </c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 t="str">
        <f>N895</f>
        <v/>
      </c>
      <c r="P896" s="5"/>
      <c r="Q896" s="5"/>
      <c r="R896" s="5"/>
      <c r="S896" s="5"/>
      <c r="T896" s="8"/>
      <c r="U896" s="8"/>
      <c r="V896" s="8"/>
      <c r="W896" s="5"/>
      <c r="X896" s="5"/>
      <c r="Y896" s="5"/>
      <c r="Z896" s="8"/>
      <c r="AA896" s="8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>
      <c r="A897" s="5"/>
      <c r="B897" s="2" t="str">
        <f>A898</f>
        <v/>
      </c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 t="str">
        <f>N898</f>
        <v/>
      </c>
      <c r="P897" s="5"/>
      <c r="Q897" s="5"/>
      <c r="R897" s="5"/>
      <c r="S897" s="5"/>
      <c r="T897" s="8"/>
      <c r="U897" s="8"/>
      <c r="V897" s="8"/>
      <c r="W897" s="5"/>
      <c r="X897" s="5"/>
      <c r="Y897" s="5"/>
      <c r="Z897" s="8"/>
      <c r="AA897" s="8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>
      <c r="A898" s="5"/>
      <c r="B898" s="2" t="str">
        <f>A897</f>
        <v/>
      </c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 t="str">
        <f>N897</f>
        <v/>
      </c>
      <c r="P898" s="5"/>
      <c r="Q898" s="5"/>
      <c r="R898" s="5"/>
      <c r="S898" s="5"/>
      <c r="T898" s="8"/>
      <c r="U898" s="8"/>
      <c r="V898" s="8"/>
      <c r="W898" s="5"/>
      <c r="X898" s="5"/>
      <c r="Y898" s="5"/>
      <c r="Z898" s="8"/>
      <c r="AA898" s="8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>
      <c r="A899" s="5"/>
      <c r="B899" s="2" t="str">
        <f>A900</f>
        <v/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 t="str">
        <f>N900</f>
        <v/>
      </c>
      <c r="P899" s="5"/>
      <c r="Q899" s="5"/>
      <c r="R899" s="5"/>
      <c r="S899" s="5"/>
      <c r="T899" s="8"/>
      <c r="U899" s="8"/>
      <c r="V899" s="8"/>
      <c r="W899" s="5"/>
      <c r="X899" s="5"/>
      <c r="Y899" s="5"/>
      <c r="Z899" s="8"/>
      <c r="AA899" s="8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>
      <c r="A900" s="5"/>
      <c r="B900" s="2" t="str">
        <f>A899</f>
        <v/>
      </c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 t="str">
        <f>N899</f>
        <v/>
      </c>
      <c r="P900" s="5"/>
      <c r="Q900" s="5"/>
      <c r="R900" s="5"/>
      <c r="S900" s="5"/>
      <c r="T900" s="8"/>
      <c r="U900" s="8"/>
      <c r="V900" s="8"/>
      <c r="W900" s="5"/>
      <c r="X900" s="5"/>
      <c r="Y900" s="5"/>
      <c r="Z900" s="8"/>
      <c r="AA900" s="8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>
      <c r="A901" s="5"/>
      <c r="B901" s="2" t="str">
        <f>A902</f>
        <v/>
      </c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 t="str">
        <f>N902</f>
        <v/>
      </c>
      <c r="P901" s="5"/>
      <c r="Q901" s="5"/>
      <c r="R901" s="5"/>
      <c r="S901" s="5"/>
      <c r="T901" s="8"/>
      <c r="U901" s="8"/>
      <c r="V901" s="8"/>
      <c r="W901" s="5"/>
      <c r="X901" s="5"/>
      <c r="Y901" s="5"/>
      <c r="Z901" s="8"/>
      <c r="AA901" s="8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>
      <c r="A902" s="5"/>
      <c r="B902" s="2" t="str">
        <f>A901</f>
        <v/>
      </c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 t="str">
        <f>N901</f>
        <v/>
      </c>
      <c r="P902" s="5"/>
      <c r="Q902" s="5"/>
      <c r="R902" s="5"/>
      <c r="S902" s="5"/>
      <c r="T902" s="8"/>
      <c r="U902" s="8"/>
      <c r="V902" s="8"/>
      <c r="W902" s="5"/>
      <c r="X902" s="5"/>
      <c r="Y902" s="5"/>
      <c r="Z902" s="8"/>
      <c r="AA902" s="8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>
      <c r="A903" s="5"/>
      <c r="B903" s="2" t="str">
        <f>A904</f>
        <v/>
      </c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 t="str">
        <f>N904</f>
        <v/>
      </c>
      <c r="P903" s="5"/>
      <c r="Q903" s="5"/>
      <c r="R903" s="5"/>
      <c r="S903" s="5"/>
      <c r="T903" s="8"/>
      <c r="U903" s="8"/>
      <c r="V903" s="8"/>
      <c r="W903" s="5"/>
      <c r="X903" s="5"/>
      <c r="Y903" s="5"/>
      <c r="Z903" s="8"/>
      <c r="AA903" s="8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>
      <c r="A904" s="5"/>
      <c r="B904" s="2" t="str">
        <f>A903</f>
        <v/>
      </c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 t="str">
        <f>N903</f>
        <v/>
      </c>
      <c r="P904" s="5"/>
      <c r="Q904" s="5"/>
      <c r="R904" s="5"/>
      <c r="S904" s="5"/>
      <c r="T904" s="8"/>
      <c r="U904" s="8"/>
      <c r="V904" s="8"/>
      <c r="W904" s="5"/>
      <c r="X904" s="5"/>
      <c r="Y904" s="5"/>
      <c r="Z904" s="8"/>
      <c r="AA904" s="8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>
      <c r="A905" s="5"/>
      <c r="B905" s="2" t="str">
        <f>A906</f>
        <v/>
      </c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 t="str">
        <f>N906</f>
        <v/>
      </c>
      <c r="P905" s="5"/>
      <c r="Q905" s="5"/>
      <c r="R905" s="5"/>
      <c r="S905" s="5"/>
      <c r="T905" s="8"/>
      <c r="U905" s="8"/>
      <c r="V905" s="8"/>
      <c r="W905" s="5"/>
      <c r="X905" s="5"/>
      <c r="Y905" s="5"/>
      <c r="Z905" s="8"/>
      <c r="AA905" s="8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>
      <c r="A906" s="5"/>
      <c r="B906" s="2" t="str">
        <f>A905</f>
        <v/>
      </c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 t="str">
        <f>N905</f>
        <v/>
      </c>
      <c r="P906" s="5"/>
      <c r="Q906" s="5"/>
      <c r="R906" s="5"/>
      <c r="S906" s="5"/>
      <c r="T906" s="8"/>
      <c r="U906" s="8"/>
      <c r="V906" s="8"/>
      <c r="W906" s="5"/>
      <c r="X906" s="5"/>
      <c r="Y906" s="5"/>
      <c r="Z906" s="8"/>
      <c r="AA906" s="8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>
      <c r="A907" s="5"/>
      <c r="B907" s="2" t="str">
        <f>A908</f>
        <v/>
      </c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 t="str">
        <f>N908</f>
        <v/>
      </c>
      <c r="P907" s="5"/>
      <c r="Q907" s="5"/>
      <c r="R907" s="5"/>
      <c r="S907" s="5"/>
      <c r="T907" s="8"/>
      <c r="U907" s="8"/>
      <c r="V907" s="8"/>
      <c r="W907" s="5"/>
      <c r="X907" s="5"/>
      <c r="Y907" s="5"/>
      <c r="Z907" s="8"/>
      <c r="AA907" s="8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>
      <c r="A908" s="5"/>
      <c r="B908" s="2" t="str">
        <f>A907</f>
        <v/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 t="str">
        <f>N907</f>
        <v/>
      </c>
      <c r="P908" s="5"/>
      <c r="Q908" s="5"/>
      <c r="R908" s="5"/>
      <c r="S908" s="5"/>
      <c r="T908" s="8"/>
      <c r="U908" s="8"/>
      <c r="V908" s="8"/>
      <c r="W908" s="5"/>
      <c r="X908" s="5"/>
      <c r="Y908" s="5"/>
      <c r="Z908" s="8"/>
      <c r="AA908" s="8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>
      <c r="A909" s="5"/>
      <c r="B909" s="2" t="str">
        <f>A910</f>
        <v/>
      </c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 t="str">
        <f>N910</f>
        <v/>
      </c>
      <c r="P909" s="5"/>
      <c r="Q909" s="5"/>
      <c r="R909" s="5"/>
      <c r="S909" s="5"/>
      <c r="T909" s="8"/>
      <c r="U909" s="8"/>
      <c r="V909" s="8"/>
      <c r="W909" s="5"/>
      <c r="X909" s="5"/>
      <c r="Y909" s="5"/>
      <c r="Z909" s="8"/>
      <c r="AA909" s="8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>
      <c r="A910" s="5"/>
      <c r="B910" s="2" t="str">
        <f>A909</f>
        <v/>
      </c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 t="str">
        <f>N909</f>
        <v/>
      </c>
      <c r="P910" s="5"/>
      <c r="Q910" s="5"/>
      <c r="R910" s="5"/>
      <c r="S910" s="5"/>
      <c r="T910" s="8"/>
      <c r="U910" s="8"/>
      <c r="V910" s="8"/>
      <c r="W910" s="5"/>
      <c r="X910" s="5"/>
      <c r="Y910" s="5"/>
      <c r="Z910" s="8"/>
      <c r="AA910" s="8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>
      <c r="A911" s="5"/>
      <c r="B911" s="2" t="str">
        <f>A912</f>
        <v/>
      </c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 t="str">
        <f>N912</f>
        <v/>
      </c>
      <c r="P911" s="5"/>
      <c r="Q911" s="5"/>
      <c r="R911" s="5"/>
      <c r="S911" s="5"/>
      <c r="T911" s="8"/>
      <c r="U911" s="8"/>
      <c r="V911" s="8"/>
      <c r="W911" s="5"/>
      <c r="X911" s="5"/>
      <c r="Y911" s="5"/>
      <c r="Z911" s="8"/>
      <c r="AA911" s="8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>
      <c r="A912" s="5"/>
      <c r="B912" s="2" t="str">
        <f>A911</f>
        <v/>
      </c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 t="str">
        <f>N911</f>
        <v/>
      </c>
      <c r="P912" s="5"/>
      <c r="Q912" s="5"/>
      <c r="R912" s="5"/>
      <c r="S912" s="5"/>
      <c r="T912" s="8"/>
      <c r="U912" s="8"/>
      <c r="V912" s="8"/>
      <c r="W912" s="5"/>
      <c r="X912" s="5"/>
      <c r="Y912" s="5"/>
      <c r="Z912" s="8"/>
      <c r="AA912" s="8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>
      <c r="A913" s="5"/>
      <c r="B913" s="2" t="str">
        <f>A914</f>
        <v/>
      </c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 t="str">
        <f>N914</f>
        <v/>
      </c>
      <c r="P913" s="5"/>
      <c r="Q913" s="5"/>
      <c r="R913" s="5"/>
      <c r="S913" s="5"/>
      <c r="T913" s="8"/>
      <c r="U913" s="8"/>
      <c r="V913" s="8"/>
      <c r="W913" s="5"/>
      <c r="X913" s="5"/>
      <c r="Y913" s="5"/>
      <c r="Z913" s="8"/>
      <c r="AA913" s="8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>
      <c r="A914" s="5"/>
      <c r="B914" s="2" t="str">
        <f>A913</f>
        <v/>
      </c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 t="str">
        <f>N913</f>
        <v/>
      </c>
      <c r="P914" s="5"/>
      <c r="Q914" s="5"/>
      <c r="R914" s="5"/>
      <c r="S914" s="5"/>
      <c r="T914" s="8"/>
      <c r="U914" s="8"/>
      <c r="V914" s="8"/>
      <c r="W914" s="5"/>
      <c r="X914" s="5"/>
      <c r="Y914" s="5"/>
      <c r="Z914" s="8"/>
      <c r="AA914" s="8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>
      <c r="A915" s="5"/>
      <c r="B915" s="2" t="str">
        <f>A916</f>
        <v/>
      </c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 t="str">
        <f>N916</f>
        <v/>
      </c>
      <c r="P915" s="5"/>
      <c r="Q915" s="5"/>
      <c r="R915" s="5"/>
      <c r="S915" s="5"/>
      <c r="T915" s="8"/>
      <c r="U915" s="8"/>
      <c r="V915" s="8"/>
      <c r="W915" s="5"/>
      <c r="X915" s="5"/>
      <c r="Y915" s="5"/>
      <c r="Z915" s="8"/>
      <c r="AA915" s="8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>
      <c r="A916" s="5"/>
      <c r="B916" s="2" t="str">
        <f>A915</f>
        <v/>
      </c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 t="str">
        <f>N915</f>
        <v/>
      </c>
      <c r="P916" s="5"/>
      <c r="Q916" s="5"/>
      <c r="R916" s="5"/>
      <c r="S916" s="5"/>
      <c r="T916" s="8"/>
      <c r="U916" s="8"/>
      <c r="V916" s="8"/>
      <c r="W916" s="5"/>
      <c r="X916" s="5"/>
      <c r="Y916" s="5"/>
      <c r="Z916" s="8"/>
      <c r="AA916" s="8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>
      <c r="A917" s="5"/>
      <c r="B917" s="2" t="str">
        <f>A918</f>
        <v/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 t="str">
        <f>N918</f>
        <v/>
      </c>
      <c r="P917" s="5"/>
      <c r="Q917" s="5"/>
      <c r="R917" s="5"/>
      <c r="S917" s="5"/>
      <c r="T917" s="8"/>
      <c r="U917" s="8"/>
      <c r="V917" s="8"/>
      <c r="W917" s="5"/>
      <c r="X917" s="5"/>
      <c r="Y917" s="5"/>
      <c r="Z917" s="8"/>
      <c r="AA917" s="8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>
      <c r="A918" s="5"/>
      <c r="B918" s="2" t="str">
        <f>A917</f>
        <v/>
      </c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 t="str">
        <f>N917</f>
        <v/>
      </c>
      <c r="P918" s="5"/>
      <c r="Q918" s="5"/>
      <c r="R918" s="5"/>
      <c r="S918" s="5"/>
      <c r="T918" s="8"/>
      <c r="U918" s="8"/>
      <c r="V918" s="8"/>
      <c r="W918" s="5"/>
      <c r="X918" s="5"/>
      <c r="Y918" s="5"/>
      <c r="Z918" s="8"/>
      <c r="AA918" s="8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>
      <c r="A919" s="5"/>
      <c r="B919" s="2" t="str">
        <f>A920</f>
        <v/>
      </c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 t="str">
        <f>N920</f>
        <v/>
      </c>
      <c r="P919" s="5"/>
      <c r="Q919" s="5"/>
      <c r="R919" s="5"/>
      <c r="S919" s="5"/>
      <c r="T919" s="8"/>
      <c r="U919" s="8"/>
      <c r="V919" s="8"/>
      <c r="W919" s="5"/>
      <c r="X919" s="5"/>
      <c r="Y919" s="5"/>
      <c r="Z919" s="8"/>
      <c r="AA919" s="8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>
      <c r="A920" s="5"/>
      <c r="B920" s="2" t="str">
        <f>A919</f>
        <v/>
      </c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 t="str">
        <f>N919</f>
        <v/>
      </c>
      <c r="P920" s="5"/>
      <c r="Q920" s="5"/>
      <c r="R920" s="5"/>
      <c r="S920" s="5"/>
      <c r="T920" s="8"/>
      <c r="U920" s="8"/>
      <c r="V920" s="8"/>
      <c r="W920" s="5"/>
      <c r="X920" s="5"/>
      <c r="Y920" s="5"/>
      <c r="Z920" s="8"/>
      <c r="AA920" s="8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>
      <c r="A921" s="5"/>
      <c r="B921" s="2" t="str">
        <f>A922</f>
        <v/>
      </c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 t="str">
        <f>N922</f>
        <v/>
      </c>
      <c r="P921" s="5"/>
      <c r="Q921" s="5"/>
      <c r="R921" s="5"/>
      <c r="S921" s="5"/>
      <c r="T921" s="8"/>
      <c r="U921" s="8"/>
      <c r="V921" s="8"/>
      <c r="W921" s="5"/>
      <c r="X921" s="5"/>
      <c r="Y921" s="5"/>
      <c r="Z921" s="8"/>
      <c r="AA921" s="8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>
      <c r="A922" s="5"/>
      <c r="B922" s="2" t="str">
        <f>A921</f>
        <v/>
      </c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 t="str">
        <f>N921</f>
        <v/>
      </c>
      <c r="P922" s="5"/>
      <c r="Q922" s="5"/>
      <c r="R922" s="5"/>
      <c r="S922" s="5"/>
      <c r="T922" s="8"/>
      <c r="U922" s="8"/>
      <c r="V922" s="8"/>
      <c r="W922" s="5"/>
      <c r="X922" s="5"/>
      <c r="Y922" s="5"/>
      <c r="Z922" s="8"/>
      <c r="AA922" s="8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>
      <c r="A923" s="5"/>
      <c r="B923" s="2" t="str">
        <f>A924</f>
        <v/>
      </c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 t="str">
        <f>N924</f>
        <v/>
      </c>
      <c r="P923" s="5"/>
      <c r="Q923" s="5"/>
      <c r="R923" s="5"/>
      <c r="S923" s="5"/>
      <c r="T923" s="8"/>
      <c r="U923" s="8"/>
      <c r="V923" s="8"/>
      <c r="W923" s="5"/>
      <c r="X923" s="5"/>
      <c r="Y923" s="5"/>
      <c r="Z923" s="8"/>
      <c r="AA923" s="8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>
      <c r="A924" s="5"/>
      <c r="B924" s="2" t="str">
        <f>A923</f>
        <v/>
      </c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 t="str">
        <f>N923</f>
        <v/>
      </c>
      <c r="P924" s="5"/>
      <c r="Q924" s="5"/>
      <c r="R924" s="5"/>
      <c r="S924" s="5"/>
      <c r="T924" s="8"/>
      <c r="U924" s="8"/>
      <c r="V924" s="8"/>
      <c r="W924" s="5"/>
      <c r="X924" s="5"/>
      <c r="Y924" s="5"/>
      <c r="Z924" s="8"/>
      <c r="AA924" s="8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>
      <c r="A925" s="5"/>
      <c r="B925" s="2" t="str">
        <f>A926</f>
        <v/>
      </c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 t="str">
        <f>N926</f>
        <v/>
      </c>
      <c r="P925" s="5"/>
      <c r="Q925" s="5"/>
      <c r="R925" s="5"/>
      <c r="S925" s="5"/>
      <c r="T925" s="8"/>
      <c r="U925" s="8"/>
      <c r="V925" s="8"/>
      <c r="W925" s="5"/>
      <c r="X925" s="5"/>
      <c r="Y925" s="5"/>
      <c r="Z925" s="8"/>
      <c r="AA925" s="8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>
      <c r="A926" s="5"/>
      <c r="B926" s="2" t="str">
        <f>A925</f>
        <v/>
      </c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 t="str">
        <f>N925</f>
        <v/>
      </c>
      <c r="P926" s="5"/>
      <c r="Q926" s="5"/>
      <c r="R926" s="5"/>
      <c r="S926" s="5"/>
      <c r="T926" s="8"/>
      <c r="U926" s="8"/>
      <c r="V926" s="8"/>
      <c r="W926" s="5"/>
      <c r="X926" s="5"/>
      <c r="Y926" s="5"/>
      <c r="Z926" s="8"/>
      <c r="AA926" s="8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>
      <c r="A927" s="5"/>
      <c r="B927" s="2" t="str">
        <f>A928</f>
        <v/>
      </c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 t="str">
        <f>N928</f>
        <v/>
      </c>
      <c r="P927" s="5"/>
      <c r="Q927" s="5"/>
      <c r="R927" s="5"/>
      <c r="S927" s="5"/>
      <c r="T927" s="8"/>
      <c r="U927" s="8"/>
      <c r="V927" s="8"/>
      <c r="W927" s="5"/>
      <c r="X927" s="5"/>
      <c r="Y927" s="5"/>
      <c r="Z927" s="8"/>
      <c r="AA927" s="8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>
      <c r="A928" s="5"/>
      <c r="B928" s="2" t="str">
        <f>A927</f>
        <v/>
      </c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 t="str">
        <f>N927</f>
        <v/>
      </c>
      <c r="P928" s="5"/>
      <c r="Q928" s="5"/>
      <c r="R928" s="5"/>
      <c r="S928" s="5"/>
      <c r="T928" s="8"/>
      <c r="U928" s="8"/>
      <c r="V928" s="8"/>
      <c r="W928" s="5"/>
      <c r="X928" s="5"/>
      <c r="Y928" s="5"/>
      <c r="Z928" s="8"/>
      <c r="AA928" s="8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>
      <c r="A929" s="5"/>
      <c r="B929" s="2" t="str">
        <f>A930</f>
        <v/>
      </c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 t="str">
        <f>N930</f>
        <v/>
      </c>
      <c r="P929" s="5"/>
      <c r="Q929" s="5"/>
      <c r="R929" s="5"/>
      <c r="S929" s="5"/>
      <c r="T929" s="8"/>
      <c r="U929" s="8"/>
      <c r="V929" s="8"/>
      <c r="W929" s="5"/>
      <c r="X929" s="5"/>
      <c r="Y929" s="5"/>
      <c r="Z929" s="8"/>
      <c r="AA929" s="8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>
      <c r="A930" s="5"/>
      <c r="B930" s="2" t="str">
        <f>A929</f>
        <v/>
      </c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 t="str">
        <f>N929</f>
        <v/>
      </c>
      <c r="P930" s="5"/>
      <c r="Q930" s="5"/>
      <c r="R930" s="5"/>
      <c r="S930" s="5"/>
      <c r="T930" s="8"/>
      <c r="U930" s="8"/>
      <c r="V930" s="8"/>
      <c r="W930" s="5"/>
      <c r="X930" s="5"/>
      <c r="Y930" s="5"/>
      <c r="Z930" s="8"/>
      <c r="AA930" s="8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>
      <c r="A931" s="5"/>
      <c r="B931" s="2" t="str">
        <f>A932</f>
        <v/>
      </c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 t="str">
        <f>N932</f>
        <v/>
      </c>
      <c r="P931" s="5"/>
      <c r="Q931" s="5"/>
      <c r="R931" s="5"/>
      <c r="S931" s="5"/>
      <c r="T931" s="8"/>
      <c r="U931" s="8"/>
      <c r="V931" s="8"/>
      <c r="W931" s="5"/>
      <c r="X931" s="5"/>
      <c r="Y931" s="5"/>
      <c r="Z931" s="8"/>
      <c r="AA931" s="8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>
      <c r="A932" s="5"/>
      <c r="B932" s="2" t="str">
        <f>A931</f>
        <v/>
      </c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 t="str">
        <f>N931</f>
        <v/>
      </c>
      <c r="P932" s="5"/>
      <c r="Q932" s="5"/>
      <c r="R932" s="5"/>
      <c r="S932" s="5"/>
      <c r="T932" s="8"/>
      <c r="U932" s="8"/>
      <c r="V932" s="8"/>
      <c r="W932" s="5"/>
      <c r="X932" s="5"/>
      <c r="Y932" s="5"/>
      <c r="Z932" s="8"/>
      <c r="AA932" s="8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>
      <c r="A933" s="5"/>
      <c r="B933" s="2" t="str">
        <f>A934</f>
        <v/>
      </c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 t="str">
        <f>N934</f>
        <v/>
      </c>
      <c r="P933" s="5"/>
      <c r="Q933" s="5"/>
      <c r="R933" s="5"/>
      <c r="S933" s="5"/>
      <c r="T933" s="8"/>
      <c r="U933" s="8"/>
      <c r="V933" s="8"/>
      <c r="W933" s="5"/>
      <c r="X933" s="5"/>
      <c r="Y933" s="5"/>
      <c r="Z933" s="8"/>
      <c r="AA933" s="8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>
      <c r="A934" s="5"/>
      <c r="B934" s="2" t="str">
        <f>A933</f>
        <v/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 t="str">
        <f>N933</f>
        <v/>
      </c>
      <c r="P934" s="5"/>
      <c r="Q934" s="5"/>
      <c r="R934" s="5"/>
      <c r="S934" s="5"/>
      <c r="T934" s="8"/>
      <c r="U934" s="8"/>
      <c r="V934" s="8"/>
      <c r="W934" s="5"/>
      <c r="X934" s="5"/>
      <c r="Y934" s="5"/>
      <c r="Z934" s="8"/>
      <c r="AA934" s="8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>
      <c r="A935" s="5"/>
      <c r="B935" s="2" t="str">
        <f>A936</f>
        <v/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 t="str">
        <f>N936</f>
        <v/>
      </c>
      <c r="P935" s="5"/>
      <c r="Q935" s="5"/>
      <c r="R935" s="5"/>
      <c r="S935" s="5"/>
      <c r="T935" s="8"/>
      <c r="U935" s="8"/>
      <c r="V935" s="8"/>
      <c r="W935" s="5"/>
      <c r="X935" s="5"/>
      <c r="Y935" s="5"/>
      <c r="Z935" s="8"/>
      <c r="AA935" s="8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>
      <c r="A936" s="5"/>
      <c r="B936" s="2" t="str">
        <f>A935</f>
        <v/>
      </c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 t="str">
        <f>N935</f>
        <v/>
      </c>
      <c r="P936" s="5"/>
      <c r="Q936" s="5"/>
      <c r="R936" s="5"/>
      <c r="S936" s="5"/>
      <c r="T936" s="8"/>
      <c r="U936" s="8"/>
      <c r="V936" s="8"/>
      <c r="W936" s="5"/>
      <c r="X936" s="5"/>
      <c r="Y936" s="5"/>
      <c r="Z936" s="8"/>
      <c r="AA936" s="8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>
      <c r="A937" s="5"/>
      <c r="B937" s="2" t="str">
        <f>A938</f>
        <v/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 t="str">
        <f>N938</f>
        <v/>
      </c>
      <c r="P937" s="5"/>
      <c r="Q937" s="5"/>
      <c r="R937" s="5"/>
      <c r="S937" s="5"/>
      <c r="T937" s="8"/>
      <c r="U937" s="8"/>
      <c r="V937" s="8"/>
      <c r="W937" s="5"/>
      <c r="X937" s="5"/>
      <c r="Y937" s="5"/>
      <c r="Z937" s="8"/>
      <c r="AA937" s="8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>
      <c r="A938" s="5"/>
      <c r="B938" s="2" t="str">
        <f>A937</f>
        <v/>
      </c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 t="str">
        <f>N937</f>
        <v/>
      </c>
      <c r="P938" s="5"/>
      <c r="Q938" s="5"/>
      <c r="R938" s="5"/>
      <c r="S938" s="5"/>
      <c r="T938" s="8"/>
      <c r="U938" s="8"/>
      <c r="V938" s="8"/>
      <c r="W938" s="5"/>
      <c r="X938" s="5"/>
      <c r="Y938" s="5"/>
      <c r="Z938" s="8"/>
      <c r="AA938" s="8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>
      <c r="A939" s="5"/>
      <c r="B939" s="2" t="str">
        <f>A940</f>
        <v/>
      </c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 t="str">
        <f>N940</f>
        <v/>
      </c>
      <c r="P939" s="5"/>
      <c r="Q939" s="5"/>
      <c r="R939" s="5"/>
      <c r="S939" s="5"/>
      <c r="T939" s="8"/>
      <c r="U939" s="8"/>
      <c r="V939" s="8"/>
      <c r="W939" s="5"/>
      <c r="X939" s="5"/>
      <c r="Y939" s="5"/>
      <c r="Z939" s="8"/>
      <c r="AA939" s="8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>
      <c r="A940" s="5"/>
      <c r="B940" s="2" t="str">
        <f>A939</f>
        <v/>
      </c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 t="str">
        <f>N939</f>
        <v/>
      </c>
      <c r="P940" s="5"/>
      <c r="Q940" s="5"/>
      <c r="R940" s="5"/>
      <c r="S940" s="5"/>
      <c r="T940" s="8"/>
      <c r="U940" s="8"/>
      <c r="V940" s="8"/>
      <c r="W940" s="5"/>
      <c r="X940" s="5"/>
      <c r="Y940" s="5"/>
      <c r="Z940" s="8"/>
      <c r="AA940" s="8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>
      <c r="A941" s="5"/>
      <c r="B941" s="2" t="str">
        <f>A942</f>
        <v/>
      </c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 t="str">
        <f>N942</f>
        <v/>
      </c>
      <c r="P941" s="5"/>
      <c r="Q941" s="5"/>
      <c r="R941" s="5"/>
      <c r="S941" s="5"/>
      <c r="T941" s="8"/>
      <c r="U941" s="8"/>
      <c r="V941" s="8"/>
      <c r="W941" s="5"/>
      <c r="X941" s="5"/>
      <c r="Y941" s="5"/>
      <c r="Z941" s="8"/>
      <c r="AA941" s="8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>
      <c r="A942" s="5"/>
      <c r="B942" s="2" t="str">
        <f>A941</f>
        <v/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 t="str">
        <f>N941</f>
        <v/>
      </c>
      <c r="P942" s="5"/>
      <c r="Q942" s="5"/>
      <c r="R942" s="5"/>
      <c r="S942" s="5"/>
      <c r="T942" s="8"/>
      <c r="U942" s="8"/>
      <c r="V942" s="8"/>
      <c r="W942" s="5"/>
      <c r="X942" s="5"/>
      <c r="Y942" s="5"/>
      <c r="Z942" s="8"/>
      <c r="AA942" s="8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>
      <c r="A943" s="5"/>
      <c r="B943" s="2" t="str">
        <f>A944</f>
        <v/>
      </c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 t="str">
        <f>N944</f>
        <v/>
      </c>
      <c r="P943" s="5"/>
      <c r="Q943" s="5"/>
      <c r="R943" s="5"/>
      <c r="S943" s="5"/>
      <c r="T943" s="8"/>
      <c r="U943" s="8"/>
      <c r="V943" s="8"/>
      <c r="W943" s="5"/>
      <c r="X943" s="5"/>
      <c r="Y943" s="5"/>
      <c r="Z943" s="8"/>
      <c r="AA943" s="8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>
      <c r="A944" s="5"/>
      <c r="B944" s="2" t="str">
        <f>A943</f>
        <v/>
      </c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 t="str">
        <f>N943</f>
        <v/>
      </c>
      <c r="P944" s="5"/>
      <c r="Q944" s="5"/>
      <c r="R944" s="5"/>
      <c r="S944" s="5"/>
      <c r="T944" s="8"/>
      <c r="U944" s="8"/>
      <c r="V944" s="8"/>
      <c r="W944" s="5"/>
      <c r="X944" s="5"/>
      <c r="Y944" s="5"/>
      <c r="Z944" s="8"/>
      <c r="AA944" s="8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>
      <c r="A945" s="5"/>
      <c r="B945" s="2" t="str">
        <f>A946</f>
        <v/>
      </c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 t="str">
        <f>N946</f>
        <v/>
      </c>
      <c r="P945" s="5"/>
      <c r="Q945" s="5"/>
      <c r="R945" s="5"/>
      <c r="S945" s="5"/>
      <c r="T945" s="8"/>
      <c r="U945" s="8"/>
      <c r="V945" s="8"/>
      <c r="W945" s="5"/>
      <c r="X945" s="5"/>
      <c r="Y945" s="5"/>
      <c r="Z945" s="8"/>
      <c r="AA945" s="8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>
      <c r="A946" s="5"/>
      <c r="B946" s="2" t="str">
        <f>A945</f>
        <v/>
      </c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 t="str">
        <f>N945</f>
        <v/>
      </c>
      <c r="P946" s="5"/>
      <c r="Q946" s="5"/>
      <c r="R946" s="5"/>
      <c r="S946" s="5"/>
      <c r="T946" s="8"/>
      <c r="U946" s="8"/>
      <c r="V946" s="8"/>
      <c r="W946" s="5"/>
      <c r="X946" s="5"/>
      <c r="Y946" s="5"/>
      <c r="Z946" s="8"/>
      <c r="AA946" s="8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>
      <c r="A947" s="5"/>
      <c r="B947" s="2" t="str">
        <f>A948</f>
        <v/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 t="str">
        <f>N948</f>
        <v/>
      </c>
      <c r="P947" s="5"/>
      <c r="Q947" s="5"/>
      <c r="R947" s="5"/>
      <c r="S947" s="5"/>
      <c r="T947" s="8"/>
      <c r="U947" s="8"/>
      <c r="V947" s="8"/>
      <c r="W947" s="5"/>
      <c r="X947" s="5"/>
      <c r="Y947" s="5"/>
      <c r="Z947" s="8"/>
      <c r="AA947" s="8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>
      <c r="A948" s="5"/>
      <c r="B948" s="2" t="str">
        <f>A947</f>
        <v/>
      </c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 t="str">
        <f>N947</f>
        <v/>
      </c>
      <c r="P948" s="5"/>
      <c r="Q948" s="5"/>
      <c r="R948" s="5"/>
      <c r="S948" s="5"/>
      <c r="T948" s="8"/>
      <c r="U948" s="8"/>
      <c r="V948" s="8"/>
      <c r="W948" s="5"/>
      <c r="X948" s="5"/>
      <c r="Y948" s="5"/>
      <c r="Z948" s="8"/>
      <c r="AA948" s="8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>
      <c r="A949" s="5"/>
      <c r="B949" s="2" t="str">
        <f>A950</f>
        <v/>
      </c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 t="str">
        <f>N950</f>
        <v/>
      </c>
      <c r="P949" s="5"/>
      <c r="Q949" s="5"/>
      <c r="R949" s="5"/>
      <c r="S949" s="5"/>
      <c r="T949" s="8"/>
      <c r="U949" s="8"/>
      <c r="V949" s="8"/>
      <c r="W949" s="5"/>
      <c r="X949" s="5"/>
      <c r="Y949" s="5"/>
      <c r="Z949" s="8"/>
      <c r="AA949" s="8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>
      <c r="A950" s="5"/>
      <c r="B950" s="2" t="str">
        <f>A949</f>
        <v/>
      </c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 t="str">
        <f>N949</f>
        <v/>
      </c>
      <c r="P950" s="5"/>
      <c r="Q950" s="5"/>
      <c r="R950" s="5"/>
      <c r="S950" s="5"/>
      <c r="T950" s="8"/>
      <c r="U950" s="8"/>
      <c r="V950" s="8"/>
      <c r="W950" s="5"/>
      <c r="X950" s="5"/>
      <c r="Y950" s="5"/>
      <c r="Z950" s="8"/>
      <c r="AA950" s="8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>
      <c r="A951" s="5"/>
      <c r="B951" s="2" t="str">
        <f>A952</f>
        <v/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 t="str">
        <f>N952</f>
        <v/>
      </c>
      <c r="P951" s="5"/>
      <c r="Q951" s="5"/>
      <c r="R951" s="5"/>
      <c r="S951" s="5"/>
      <c r="T951" s="8"/>
      <c r="U951" s="8"/>
      <c r="V951" s="8"/>
      <c r="W951" s="5"/>
      <c r="X951" s="5"/>
      <c r="Y951" s="5"/>
      <c r="Z951" s="8"/>
      <c r="AA951" s="8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>
      <c r="A952" s="5"/>
      <c r="B952" s="2" t="str">
        <f>A951</f>
        <v/>
      </c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 t="str">
        <f>N951</f>
        <v/>
      </c>
      <c r="P952" s="5"/>
      <c r="Q952" s="5"/>
      <c r="R952" s="5"/>
      <c r="S952" s="5"/>
      <c r="T952" s="8"/>
      <c r="U952" s="8"/>
      <c r="V952" s="8"/>
      <c r="W952" s="5"/>
      <c r="X952" s="5"/>
      <c r="Y952" s="5"/>
      <c r="Z952" s="8"/>
      <c r="AA952" s="8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>
      <c r="A953" s="5"/>
      <c r="B953" s="2" t="str">
        <f>A954</f>
        <v/>
      </c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 t="str">
        <f>N954</f>
        <v/>
      </c>
      <c r="P953" s="5"/>
      <c r="Q953" s="5"/>
      <c r="R953" s="5"/>
      <c r="S953" s="5"/>
      <c r="T953" s="8"/>
      <c r="U953" s="8"/>
      <c r="V953" s="8"/>
      <c r="W953" s="5"/>
      <c r="X953" s="5"/>
      <c r="Y953" s="5"/>
      <c r="Z953" s="8"/>
      <c r="AA953" s="8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>
      <c r="A954" s="5"/>
      <c r="B954" s="2" t="str">
        <f>A953</f>
        <v/>
      </c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 t="str">
        <f>N953</f>
        <v/>
      </c>
      <c r="P954" s="5"/>
      <c r="Q954" s="5"/>
      <c r="R954" s="5"/>
      <c r="S954" s="5"/>
      <c r="T954" s="8"/>
      <c r="U954" s="8"/>
      <c r="V954" s="8"/>
      <c r="W954" s="5"/>
      <c r="X954" s="5"/>
      <c r="Y954" s="5"/>
      <c r="Z954" s="8"/>
      <c r="AA954" s="8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>
      <c r="A955" s="5"/>
      <c r="B955" s="2" t="str">
        <f>A956</f>
        <v/>
      </c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 t="str">
        <f>N956</f>
        <v/>
      </c>
      <c r="P955" s="5"/>
      <c r="Q955" s="5"/>
      <c r="R955" s="5"/>
      <c r="S955" s="5"/>
      <c r="T955" s="8"/>
      <c r="U955" s="8"/>
      <c r="V955" s="8"/>
      <c r="W955" s="5"/>
      <c r="X955" s="5"/>
      <c r="Y955" s="5"/>
      <c r="Z955" s="8"/>
      <c r="AA955" s="8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>
      <c r="A956" s="5"/>
      <c r="B956" s="2" t="str">
        <f>A955</f>
        <v/>
      </c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 t="str">
        <f>N955</f>
        <v/>
      </c>
      <c r="P956" s="5"/>
      <c r="Q956" s="5"/>
      <c r="R956" s="5"/>
      <c r="S956" s="5"/>
      <c r="T956" s="8"/>
      <c r="U956" s="8"/>
      <c r="V956" s="8"/>
      <c r="W956" s="5"/>
      <c r="X956" s="5"/>
      <c r="Y956" s="5"/>
      <c r="Z956" s="8"/>
      <c r="AA956" s="8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>
      <c r="A957" s="5"/>
      <c r="B957" s="2" t="str">
        <f>A958</f>
        <v/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 t="str">
        <f>N958</f>
        <v/>
      </c>
      <c r="P957" s="5"/>
      <c r="Q957" s="5"/>
      <c r="R957" s="5"/>
      <c r="S957" s="5"/>
      <c r="T957" s="8"/>
      <c r="U957" s="8"/>
      <c r="V957" s="8"/>
      <c r="W957" s="5"/>
      <c r="X957" s="5"/>
      <c r="Y957" s="5"/>
      <c r="Z957" s="8"/>
      <c r="AA957" s="8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>
      <c r="A958" s="5"/>
      <c r="B958" s="2" t="str">
        <f>A957</f>
        <v/>
      </c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 t="str">
        <f>N957</f>
        <v/>
      </c>
      <c r="P958" s="5"/>
      <c r="Q958" s="5"/>
      <c r="R958" s="5"/>
      <c r="S958" s="5"/>
      <c r="T958" s="8"/>
      <c r="U958" s="8"/>
      <c r="V958" s="8"/>
      <c r="W958" s="5"/>
      <c r="X958" s="5"/>
      <c r="Y958" s="5"/>
      <c r="Z958" s="8"/>
      <c r="AA958" s="8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>
      <c r="A959" s="5"/>
      <c r="B959" s="2" t="str">
        <f>A960</f>
        <v/>
      </c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 t="str">
        <f>N960</f>
        <v/>
      </c>
      <c r="P959" s="5"/>
      <c r="Q959" s="5"/>
      <c r="R959" s="5"/>
      <c r="S959" s="5"/>
      <c r="T959" s="8"/>
      <c r="U959" s="8"/>
      <c r="V959" s="8"/>
      <c r="W959" s="5"/>
      <c r="X959" s="5"/>
      <c r="Y959" s="5"/>
      <c r="Z959" s="8"/>
      <c r="AA959" s="8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>
      <c r="A960" s="5"/>
      <c r="B960" s="2" t="str">
        <f>A959</f>
        <v/>
      </c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 t="str">
        <f>N959</f>
        <v/>
      </c>
      <c r="P960" s="5"/>
      <c r="Q960" s="5"/>
      <c r="R960" s="5"/>
      <c r="S960" s="5"/>
      <c r="T960" s="8"/>
      <c r="U960" s="8"/>
      <c r="V960" s="8"/>
      <c r="W960" s="5"/>
      <c r="X960" s="5"/>
      <c r="Y960" s="5"/>
      <c r="Z960" s="8"/>
      <c r="AA960" s="8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>
      <c r="A961" s="5"/>
      <c r="B961" s="2" t="str">
        <f>A962</f>
        <v/>
      </c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 t="str">
        <f>N962</f>
        <v/>
      </c>
      <c r="P961" s="5"/>
      <c r="Q961" s="5"/>
      <c r="R961" s="5"/>
      <c r="S961" s="5"/>
      <c r="T961" s="8"/>
      <c r="U961" s="8"/>
      <c r="V961" s="8"/>
      <c r="W961" s="5"/>
      <c r="X961" s="5"/>
      <c r="Y961" s="5"/>
      <c r="Z961" s="8"/>
      <c r="AA961" s="8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>
      <c r="A962" s="5"/>
      <c r="B962" s="2" t="str">
        <f>A961</f>
        <v/>
      </c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 t="str">
        <f>N961</f>
        <v/>
      </c>
      <c r="P962" s="5"/>
      <c r="Q962" s="5"/>
      <c r="R962" s="5"/>
      <c r="S962" s="5"/>
      <c r="T962" s="8"/>
      <c r="U962" s="8"/>
      <c r="V962" s="8"/>
      <c r="W962" s="5"/>
      <c r="X962" s="5"/>
      <c r="Y962" s="5"/>
      <c r="Z962" s="8"/>
      <c r="AA962" s="8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>
      <c r="A963" s="5"/>
      <c r="B963" s="2" t="str">
        <f>A964</f>
        <v/>
      </c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 t="str">
        <f>N964</f>
        <v/>
      </c>
      <c r="P963" s="5"/>
      <c r="Q963" s="5"/>
      <c r="R963" s="5"/>
      <c r="S963" s="5"/>
      <c r="T963" s="8"/>
      <c r="U963" s="8"/>
      <c r="V963" s="8"/>
      <c r="W963" s="5"/>
      <c r="X963" s="5"/>
      <c r="Y963" s="5"/>
      <c r="Z963" s="8"/>
      <c r="AA963" s="8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>
      <c r="A964" s="5"/>
      <c r="B964" s="2" t="str">
        <f>A963</f>
        <v/>
      </c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 t="str">
        <f>N963</f>
        <v/>
      </c>
      <c r="P964" s="5"/>
      <c r="Q964" s="5"/>
      <c r="R964" s="5"/>
      <c r="S964" s="5"/>
      <c r="T964" s="8"/>
      <c r="U964" s="8"/>
      <c r="V964" s="8"/>
      <c r="W964" s="5"/>
      <c r="X964" s="5"/>
      <c r="Y964" s="5"/>
      <c r="Z964" s="8"/>
      <c r="AA964" s="8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>
      <c r="A965" s="5"/>
      <c r="B965" s="2" t="str">
        <f>A966</f>
        <v/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 t="str">
        <f>N966</f>
        <v/>
      </c>
      <c r="P965" s="5"/>
      <c r="Q965" s="5"/>
      <c r="R965" s="5"/>
      <c r="S965" s="5"/>
      <c r="T965" s="8"/>
      <c r="U965" s="8"/>
      <c r="V965" s="8"/>
      <c r="W965" s="5"/>
      <c r="X965" s="5"/>
      <c r="Y965" s="5"/>
      <c r="Z965" s="8"/>
      <c r="AA965" s="8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>
      <c r="A966" s="5"/>
      <c r="B966" s="2" t="str">
        <f>A965</f>
        <v/>
      </c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 t="str">
        <f>N965</f>
        <v/>
      </c>
      <c r="P966" s="5"/>
      <c r="Q966" s="5"/>
      <c r="R966" s="5"/>
      <c r="S966" s="5"/>
      <c r="T966" s="8"/>
      <c r="U966" s="8"/>
      <c r="V966" s="8"/>
      <c r="W966" s="5"/>
      <c r="X966" s="5"/>
      <c r="Y966" s="5"/>
      <c r="Z966" s="8"/>
      <c r="AA966" s="8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>
      <c r="A967" s="5"/>
      <c r="B967" s="2" t="str">
        <f>A968</f>
        <v/>
      </c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 t="str">
        <f>N968</f>
        <v/>
      </c>
      <c r="P967" s="5"/>
      <c r="Q967" s="5"/>
      <c r="R967" s="5"/>
      <c r="S967" s="5"/>
      <c r="T967" s="8"/>
      <c r="U967" s="8"/>
      <c r="V967" s="8"/>
      <c r="W967" s="5"/>
      <c r="X967" s="5"/>
      <c r="Y967" s="5"/>
      <c r="Z967" s="8"/>
      <c r="AA967" s="8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>
      <c r="A968" s="5"/>
      <c r="B968" s="2" t="str">
        <f>A967</f>
        <v/>
      </c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 t="str">
        <f>N967</f>
        <v/>
      </c>
      <c r="P968" s="5"/>
      <c r="Q968" s="5"/>
      <c r="R968" s="5"/>
      <c r="S968" s="5"/>
      <c r="T968" s="8"/>
      <c r="U968" s="8"/>
      <c r="V968" s="8"/>
      <c r="W968" s="5"/>
      <c r="X968" s="5"/>
      <c r="Y968" s="5"/>
      <c r="Z968" s="8"/>
      <c r="AA968" s="8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>
      <c r="A969" s="5"/>
      <c r="B969" s="2" t="str">
        <f>A970</f>
        <v/>
      </c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 t="str">
        <f>N970</f>
        <v/>
      </c>
      <c r="P969" s="5"/>
      <c r="Q969" s="5"/>
      <c r="R969" s="5"/>
      <c r="S969" s="5"/>
      <c r="T969" s="8"/>
      <c r="U969" s="8"/>
      <c r="V969" s="8"/>
      <c r="W969" s="5"/>
      <c r="X969" s="5"/>
      <c r="Y969" s="5"/>
      <c r="Z969" s="8"/>
      <c r="AA969" s="8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>
      <c r="A970" s="5"/>
      <c r="B970" s="2" t="str">
        <f>A969</f>
        <v/>
      </c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 t="str">
        <f>N969</f>
        <v/>
      </c>
      <c r="P970" s="5"/>
      <c r="Q970" s="5"/>
      <c r="R970" s="5"/>
      <c r="S970" s="5"/>
      <c r="T970" s="8"/>
      <c r="U970" s="8"/>
      <c r="V970" s="8"/>
      <c r="W970" s="5"/>
      <c r="X970" s="5"/>
      <c r="Y970" s="5"/>
      <c r="Z970" s="8"/>
      <c r="AA970" s="8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>
      <c r="A971" s="5"/>
      <c r="B971" s="2" t="str">
        <f>A972</f>
        <v/>
      </c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 t="str">
        <f>N972</f>
        <v/>
      </c>
      <c r="P971" s="5"/>
      <c r="Q971" s="5"/>
      <c r="R971" s="5"/>
      <c r="S971" s="5"/>
      <c r="T971" s="8"/>
      <c r="U971" s="8"/>
      <c r="V971" s="8"/>
      <c r="W971" s="5"/>
      <c r="X971" s="5"/>
      <c r="Y971" s="5"/>
      <c r="Z971" s="8"/>
      <c r="AA971" s="8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>
      <c r="A972" s="5"/>
      <c r="B972" s="2" t="str">
        <f>A971</f>
        <v/>
      </c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 t="str">
        <f>N971</f>
        <v/>
      </c>
      <c r="P972" s="5"/>
      <c r="Q972" s="5"/>
      <c r="R972" s="5"/>
      <c r="S972" s="5"/>
      <c r="T972" s="8"/>
      <c r="U972" s="8"/>
      <c r="V972" s="8"/>
      <c r="W972" s="5"/>
      <c r="X972" s="5"/>
      <c r="Y972" s="5"/>
      <c r="Z972" s="8"/>
      <c r="AA972" s="8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>
      <c r="A973" s="5"/>
      <c r="B973" s="2" t="str">
        <f>A974</f>
        <v/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 t="str">
        <f>N974</f>
        <v/>
      </c>
      <c r="P973" s="5"/>
      <c r="Q973" s="5"/>
      <c r="R973" s="5"/>
      <c r="S973" s="5"/>
      <c r="T973" s="8"/>
      <c r="U973" s="8"/>
      <c r="V973" s="8"/>
      <c r="W973" s="5"/>
      <c r="X973" s="5"/>
      <c r="Y973" s="5"/>
      <c r="Z973" s="8"/>
      <c r="AA973" s="8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>
      <c r="A974" s="5"/>
      <c r="B974" s="2" t="str">
        <f>A973</f>
        <v/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 t="str">
        <f>N973</f>
        <v/>
      </c>
      <c r="P974" s="5"/>
      <c r="Q974" s="5"/>
      <c r="R974" s="5"/>
      <c r="S974" s="5"/>
      <c r="T974" s="8"/>
      <c r="U974" s="8"/>
      <c r="V974" s="8"/>
      <c r="W974" s="5"/>
      <c r="X974" s="5"/>
      <c r="Y974" s="5"/>
      <c r="Z974" s="8"/>
      <c r="AA974" s="8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>
      <c r="A975" s="5"/>
      <c r="B975" s="2" t="str">
        <f>A976</f>
        <v/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 t="str">
        <f>N976</f>
        <v/>
      </c>
      <c r="P975" s="5"/>
      <c r="Q975" s="5"/>
      <c r="R975" s="5"/>
      <c r="S975" s="5"/>
      <c r="T975" s="8"/>
      <c r="U975" s="8"/>
      <c r="V975" s="8"/>
      <c r="W975" s="5"/>
      <c r="X975" s="5"/>
      <c r="Y975" s="5"/>
      <c r="Z975" s="8"/>
      <c r="AA975" s="8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>
      <c r="A976" s="5"/>
      <c r="B976" s="2" t="str">
        <f>A975</f>
        <v/>
      </c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 t="str">
        <f>N975</f>
        <v/>
      </c>
      <c r="P976" s="5"/>
      <c r="Q976" s="5"/>
      <c r="R976" s="5"/>
      <c r="S976" s="5"/>
      <c r="T976" s="8"/>
      <c r="U976" s="8"/>
      <c r="V976" s="8"/>
      <c r="W976" s="5"/>
      <c r="X976" s="5"/>
      <c r="Y976" s="5"/>
      <c r="Z976" s="8"/>
      <c r="AA976" s="8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>
      <c r="A977" s="5"/>
      <c r="B977" s="2" t="str">
        <f>A978</f>
        <v/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 t="str">
        <f>N978</f>
        <v/>
      </c>
      <c r="P977" s="5"/>
      <c r="Q977" s="5"/>
      <c r="R977" s="5"/>
      <c r="S977" s="5"/>
      <c r="T977" s="8"/>
      <c r="U977" s="8"/>
      <c r="V977" s="8"/>
      <c r="W977" s="5"/>
      <c r="X977" s="5"/>
      <c r="Y977" s="5"/>
      <c r="Z977" s="8"/>
      <c r="AA977" s="8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>
      <c r="A978" s="5"/>
      <c r="B978" s="2" t="str">
        <f>A977</f>
        <v/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 t="str">
        <f>N977</f>
        <v/>
      </c>
      <c r="P978" s="5"/>
      <c r="Q978" s="5"/>
      <c r="R978" s="5"/>
      <c r="S978" s="5"/>
      <c r="T978" s="8"/>
      <c r="U978" s="8"/>
      <c r="V978" s="8"/>
      <c r="W978" s="5"/>
      <c r="X978" s="5"/>
      <c r="Y978" s="5"/>
      <c r="Z978" s="8"/>
      <c r="AA978" s="8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>
      <c r="A979" s="5"/>
      <c r="B979" s="2" t="str">
        <f>A980</f>
        <v/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 t="str">
        <f>N980</f>
        <v/>
      </c>
      <c r="P979" s="5"/>
      <c r="Q979" s="5"/>
      <c r="R979" s="5"/>
      <c r="S979" s="5"/>
      <c r="T979" s="8"/>
      <c r="U979" s="8"/>
      <c r="V979" s="8"/>
      <c r="W979" s="5"/>
      <c r="X979" s="5"/>
      <c r="Y979" s="5"/>
      <c r="Z979" s="8"/>
      <c r="AA979" s="8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>
      <c r="A980" s="5"/>
      <c r="B980" s="2" t="str">
        <f>A979</f>
        <v/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 t="str">
        <f>N979</f>
        <v/>
      </c>
      <c r="P980" s="5"/>
      <c r="Q980" s="5"/>
      <c r="R980" s="5"/>
      <c r="S980" s="5"/>
      <c r="T980" s="8"/>
      <c r="U980" s="8"/>
      <c r="V980" s="8"/>
      <c r="W980" s="5"/>
      <c r="X980" s="5"/>
      <c r="Y980" s="5"/>
      <c r="Z980" s="8"/>
      <c r="AA980" s="8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>
      <c r="A981" s="5"/>
      <c r="B981" s="2" t="str">
        <f>A982</f>
        <v/>
      </c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 t="str">
        <f>N982</f>
        <v/>
      </c>
      <c r="P981" s="5"/>
      <c r="Q981" s="5"/>
      <c r="R981" s="5"/>
      <c r="S981" s="5"/>
      <c r="T981" s="8"/>
      <c r="U981" s="8"/>
      <c r="V981" s="8"/>
      <c r="W981" s="5"/>
      <c r="X981" s="5"/>
      <c r="Y981" s="5"/>
      <c r="Z981" s="8"/>
      <c r="AA981" s="8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>
      <c r="A982" s="5"/>
      <c r="B982" s="2" t="str">
        <f>A981</f>
        <v/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 t="str">
        <f>N981</f>
        <v/>
      </c>
      <c r="P982" s="5"/>
      <c r="Q982" s="5"/>
      <c r="R982" s="5"/>
      <c r="S982" s="5"/>
      <c r="T982" s="8"/>
      <c r="U982" s="8"/>
      <c r="V982" s="8"/>
      <c r="W982" s="5"/>
      <c r="X982" s="5"/>
      <c r="Y982" s="5"/>
      <c r="Z982" s="8"/>
      <c r="AA982" s="8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>
      <c r="A983" s="5"/>
      <c r="B983" s="2" t="str">
        <f>A984</f>
        <v/>
      </c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 t="str">
        <f>N984</f>
        <v/>
      </c>
      <c r="P983" s="5"/>
      <c r="Q983" s="5"/>
      <c r="R983" s="5"/>
      <c r="S983" s="5"/>
      <c r="T983" s="8"/>
      <c r="U983" s="8"/>
      <c r="V983" s="8"/>
      <c r="W983" s="5"/>
      <c r="X983" s="5"/>
      <c r="Y983" s="5"/>
      <c r="Z983" s="8"/>
      <c r="AA983" s="8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>
      <c r="A984" s="5"/>
      <c r="B984" s="2" t="str">
        <f>A983</f>
        <v/>
      </c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 t="str">
        <f>N983</f>
        <v/>
      </c>
      <c r="P984" s="5"/>
      <c r="Q984" s="5"/>
      <c r="R984" s="5"/>
      <c r="S984" s="5"/>
      <c r="T984" s="8"/>
      <c r="U984" s="8"/>
      <c r="V984" s="8"/>
      <c r="W984" s="5"/>
      <c r="X984" s="5"/>
      <c r="Y984" s="5"/>
      <c r="Z984" s="8"/>
      <c r="AA984" s="8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>
      <c r="A985" s="5"/>
      <c r="B985" s="2" t="str">
        <f>A986</f>
        <v/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 t="str">
        <f>N986</f>
        <v/>
      </c>
      <c r="P985" s="5"/>
      <c r="Q985" s="5"/>
      <c r="R985" s="5"/>
      <c r="S985" s="5"/>
      <c r="T985" s="8"/>
      <c r="U985" s="8"/>
      <c r="V985" s="8"/>
      <c r="W985" s="5"/>
      <c r="X985" s="5"/>
      <c r="Y985" s="5"/>
      <c r="Z985" s="8"/>
      <c r="AA985" s="8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>
      <c r="A986" s="5"/>
      <c r="B986" s="2" t="str">
        <f>A985</f>
        <v/>
      </c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 t="str">
        <f>N985</f>
        <v/>
      </c>
      <c r="P986" s="5"/>
      <c r="Q986" s="5"/>
      <c r="R986" s="5"/>
      <c r="S986" s="5"/>
      <c r="T986" s="8"/>
      <c r="U986" s="8"/>
      <c r="V986" s="8"/>
      <c r="W986" s="5"/>
      <c r="X986" s="5"/>
      <c r="Y986" s="5"/>
      <c r="Z986" s="8"/>
      <c r="AA986" s="8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>
      <c r="A987" s="5"/>
      <c r="B987" s="2" t="str">
        <f>A988</f>
        <v/>
      </c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 t="str">
        <f>N988</f>
        <v/>
      </c>
      <c r="P987" s="5"/>
      <c r="Q987" s="5"/>
      <c r="R987" s="5"/>
      <c r="S987" s="5"/>
      <c r="T987" s="8"/>
      <c r="U987" s="8"/>
      <c r="V987" s="8"/>
      <c r="W987" s="5"/>
      <c r="X987" s="5"/>
      <c r="Y987" s="5"/>
      <c r="Z987" s="8"/>
      <c r="AA987" s="8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>
      <c r="A988" s="5"/>
      <c r="B988" s="2" t="str">
        <f>A987</f>
        <v/>
      </c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 t="str">
        <f>N987</f>
        <v/>
      </c>
      <c r="P988" s="5"/>
      <c r="Q988" s="5"/>
      <c r="R988" s="5"/>
      <c r="S988" s="5"/>
      <c r="T988" s="8"/>
      <c r="U988" s="8"/>
      <c r="V988" s="8"/>
      <c r="W988" s="5"/>
      <c r="X988" s="5"/>
      <c r="Y988" s="5"/>
      <c r="Z988" s="8"/>
      <c r="AA988" s="8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>
      <c r="A989" s="5"/>
      <c r="B989" s="2" t="str">
        <f>A990</f>
        <v/>
      </c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 t="str">
        <f>N990</f>
        <v/>
      </c>
      <c r="P989" s="5"/>
      <c r="Q989" s="5"/>
      <c r="R989" s="5"/>
      <c r="S989" s="5"/>
      <c r="T989" s="8"/>
      <c r="U989" s="8"/>
      <c r="V989" s="8"/>
      <c r="W989" s="5"/>
      <c r="X989" s="5"/>
      <c r="Y989" s="5"/>
      <c r="Z989" s="8"/>
      <c r="AA989" s="8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>
      <c r="A990" s="5"/>
      <c r="B990" s="2" t="str">
        <f>A989</f>
        <v/>
      </c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 t="str">
        <f>N989</f>
        <v/>
      </c>
      <c r="P990" s="5"/>
      <c r="Q990" s="5"/>
      <c r="R990" s="5"/>
      <c r="S990" s="5"/>
      <c r="T990" s="8"/>
      <c r="U990" s="8"/>
      <c r="V990" s="8"/>
      <c r="W990" s="5"/>
      <c r="X990" s="5"/>
      <c r="Y990" s="5"/>
      <c r="Z990" s="8"/>
      <c r="AA990" s="8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>
      <c r="A991" s="5"/>
      <c r="B991" s="2" t="str">
        <f>A992</f>
        <v/>
      </c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 t="str">
        <f>N992</f>
        <v/>
      </c>
      <c r="P991" s="5"/>
      <c r="Q991" s="5"/>
      <c r="R991" s="5"/>
      <c r="S991" s="5"/>
      <c r="T991" s="8"/>
      <c r="U991" s="8"/>
      <c r="V991" s="8"/>
      <c r="W991" s="5"/>
      <c r="X991" s="5"/>
      <c r="Y991" s="5"/>
      <c r="Z991" s="8"/>
      <c r="AA991" s="8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>
      <c r="A992" s="5"/>
      <c r="B992" s="2" t="str">
        <f>A991</f>
        <v/>
      </c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 t="str">
        <f>N991</f>
        <v/>
      </c>
      <c r="P992" s="5"/>
      <c r="Q992" s="5"/>
      <c r="R992" s="5"/>
      <c r="S992" s="5"/>
      <c r="T992" s="8"/>
      <c r="U992" s="8"/>
      <c r="V992" s="8"/>
      <c r="W992" s="5"/>
      <c r="X992" s="5"/>
      <c r="Y992" s="5"/>
      <c r="Z992" s="8"/>
      <c r="AA992" s="8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>
      <c r="A993" s="5"/>
      <c r="B993" s="2" t="str">
        <f>A994</f>
        <v/>
      </c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 t="str">
        <f>N994</f>
        <v/>
      </c>
      <c r="P993" s="5"/>
      <c r="Q993" s="5"/>
      <c r="R993" s="5"/>
      <c r="S993" s="5"/>
      <c r="T993" s="8"/>
      <c r="U993" s="8"/>
      <c r="V993" s="8"/>
      <c r="W993" s="5"/>
      <c r="X993" s="5"/>
      <c r="Y993" s="5"/>
      <c r="Z993" s="8"/>
      <c r="AA993" s="8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>
      <c r="A994" s="5"/>
      <c r="B994" s="2" t="str">
        <f>A993</f>
        <v/>
      </c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 t="str">
        <f>N993</f>
        <v/>
      </c>
      <c r="P994" s="5"/>
      <c r="Q994" s="5"/>
      <c r="R994" s="5"/>
      <c r="S994" s="5"/>
      <c r="T994" s="8"/>
      <c r="U994" s="8"/>
      <c r="V994" s="8"/>
      <c r="W994" s="5"/>
      <c r="X994" s="5"/>
      <c r="Y994" s="5"/>
      <c r="Z994" s="8"/>
      <c r="AA994" s="8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>
      <c r="A995" s="5"/>
      <c r="B995" s="2" t="str">
        <f>A996</f>
        <v/>
      </c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 t="str">
        <f>N996</f>
        <v/>
      </c>
      <c r="P995" s="5"/>
      <c r="Q995" s="5"/>
      <c r="R995" s="5"/>
      <c r="S995" s="5"/>
      <c r="T995" s="8"/>
      <c r="U995" s="8"/>
      <c r="V995" s="8"/>
      <c r="W995" s="5"/>
      <c r="X995" s="5"/>
      <c r="Y995" s="5"/>
      <c r="Z995" s="8"/>
      <c r="AA995" s="8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>
      <c r="A996" s="5"/>
      <c r="B996" s="2" t="str">
        <f>A995</f>
        <v/>
      </c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 t="str">
        <f>N995</f>
        <v/>
      </c>
      <c r="P996" s="5"/>
      <c r="Q996" s="5"/>
      <c r="R996" s="5"/>
      <c r="S996" s="5"/>
      <c r="T996" s="8"/>
      <c r="U996" s="8"/>
      <c r="V996" s="8"/>
      <c r="W996" s="5"/>
      <c r="X996" s="5"/>
      <c r="Y996" s="5"/>
      <c r="Z996" s="8"/>
      <c r="AA996" s="8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>
      <c r="A997" s="5"/>
      <c r="B997" s="2" t="str">
        <f>A998</f>
        <v/>
      </c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 t="str">
        <f>N998</f>
        <v/>
      </c>
      <c r="P997" s="5"/>
      <c r="Q997" s="5"/>
      <c r="R997" s="5"/>
      <c r="S997" s="5"/>
      <c r="T997" s="8"/>
      <c r="U997" s="8"/>
      <c r="V997" s="8"/>
      <c r="W997" s="5"/>
      <c r="X997" s="5"/>
      <c r="Y997" s="5"/>
      <c r="Z997" s="8"/>
      <c r="AA997" s="8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>
      <c r="A998" s="5"/>
      <c r="B998" s="2" t="str">
        <f>A997</f>
        <v/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 t="str">
        <f>N997</f>
        <v/>
      </c>
      <c r="P998" s="5"/>
      <c r="Q998" s="5"/>
      <c r="R998" s="5"/>
      <c r="S998" s="5"/>
      <c r="T998" s="8"/>
      <c r="U998" s="8"/>
      <c r="V998" s="8"/>
      <c r="W998" s="5"/>
      <c r="X998" s="5"/>
      <c r="Y998" s="5"/>
      <c r="Z998" s="8"/>
      <c r="AA998" s="8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>
      <c r="A999" s="5"/>
      <c r="B999" s="2" t="str">
        <f>A1000</f>
        <v/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 t="str">
        <f>N1000</f>
        <v/>
      </c>
      <c r="P999" s="5"/>
      <c r="Q999" s="5"/>
      <c r="R999" s="5"/>
      <c r="S999" s="5"/>
      <c r="T999" s="8"/>
      <c r="U999" s="8"/>
      <c r="V999" s="8"/>
      <c r="W999" s="5"/>
      <c r="X999" s="5"/>
      <c r="Y999" s="5"/>
      <c r="Z999" s="8"/>
      <c r="AA999" s="8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>
      <c r="A1000" s="5"/>
      <c r="B1000" s="2" t="str">
        <f>A999</f>
        <v/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 t="str">
        <f>N999</f>
        <v/>
      </c>
      <c r="P1000" s="5"/>
      <c r="Q1000" s="5"/>
      <c r="R1000" s="5"/>
      <c r="S1000" s="5"/>
      <c r="T1000" s="8"/>
      <c r="U1000" s="8"/>
      <c r="V1000" s="8"/>
      <c r="W1000" s="5"/>
      <c r="X1000" s="5"/>
      <c r="Y1000" s="5"/>
      <c r="Z1000" s="8"/>
      <c r="AA1000" s="8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19.43"/>
    <col customWidth="1" min="3" max="3" width="3.29"/>
    <col customWidth="1" min="4" max="4" width="2.57"/>
    <col customWidth="1" min="5" max="5" width="6.29"/>
    <col customWidth="1" min="6" max="6" width="16.0"/>
    <col customWidth="1" min="7" max="7" width="19.43"/>
    <col customWidth="1" min="8" max="8" width="12.43"/>
    <col customWidth="1" min="9" max="9" width="19.43"/>
    <col customWidth="1" min="10" max="10" width="12.43"/>
    <col customWidth="1" min="11" max="11" width="19.43"/>
    <col customWidth="1" min="12" max="12" width="12.43"/>
    <col customWidth="1" min="13" max="13" width="19.43"/>
    <col customWidth="1" min="14" max="14" width="12.43"/>
    <col customWidth="1" min="15" max="15" width="19.43"/>
    <col customWidth="1" min="16" max="16" width="12.43"/>
    <col customWidth="1" min="17" max="17" width="19.43"/>
    <col customWidth="1" min="18" max="18" width="12.43"/>
    <col customWidth="1" min="19" max="19" width="19.43"/>
    <col customWidth="1" min="20" max="20" width="12.43"/>
    <col customWidth="1" min="21" max="21" width="19.43"/>
    <col customWidth="1" min="22" max="22" width="12.43"/>
    <col customWidth="1" min="23" max="23" width="19.43"/>
    <col customWidth="1" min="24" max="24" width="12.43"/>
    <col customWidth="1" min="25" max="25" width="19.43"/>
    <col customWidth="1" min="26" max="26" width="13.57"/>
    <col customWidth="1" min="27" max="27" width="19.43"/>
    <col customWidth="1" min="28" max="28" width="13.57"/>
    <col customWidth="1" min="29" max="29" width="19.43"/>
    <col customWidth="1" min="30" max="30" width="13.57"/>
    <col customWidth="1" min="31" max="31" width="9.43"/>
    <col customWidth="1" min="32" max="32" width="13.57"/>
    <col customWidth="1" min="33" max="33" width="9.43"/>
    <col customWidth="1" min="34" max="34" width="13.57"/>
    <col customWidth="1" min="35" max="35" width="9.43"/>
    <col customWidth="1" min="36" max="36" width="13.57"/>
    <col customWidth="1" min="37" max="37" width="9.43"/>
    <col customWidth="1" min="38" max="38" width="13.57"/>
    <col customWidth="1" min="39" max="39" width="9.43"/>
    <col customWidth="1" min="40" max="40" width="13.57"/>
  </cols>
  <sheetData>
    <row r="1">
      <c r="A1" s="2" t="s">
        <v>0</v>
      </c>
      <c r="B1" s="2" t="s">
        <v>425</v>
      </c>
      <c r="C1" s="2" t="s">
        <v>367</v>
      </c>
      <c r="D1" s="2" t="s">
        <v>368</v>
      </c>
      <c r="E1" s="26" t="s">
        <v>443</v>
      </c>
      <c r="F1" s="3" t="s">
        <v>444</v>
      </c>
      <c r="G1" s="3" t="s">
        <v>445</v>
      </c>
      <c r="H1" s="3" t="s">
        <v>446</v>
      </c>
      <c r="I1" s="3" t="s">
        <v>447</v>
      </c>
      <c r="J1" s="2" t="s">
        <v>448</v>
      </c>
      <c r="K1" s="2" t="s">
        <v>449</v>
      </c>
      <c r="L1" s="2" t="s">
        <v>450</v>
      </c>
      <c r="M1" s="2" t="s">
        <v>451</v>
      </c>
      <c r="N1" s="2" t="s">
        <v>452</v>
      </c>
      <c r="O1" s="2" t="s">
        <v>453</v>
      </c>
      <c r="P1" s="2" t="s">
        <v>454</v>
      </c>
      <c r="Q1" s="2" t="s">
        <v>455</v>
      </c>
      <c r="R1" s="2" t="s">
        <v>456</v>
      </c>
      <c r="S1" s="2" t="s">
        <v>457</v>
      </c>
      <c r="T1" s="2" t="s">
        <v>458</v>
      </c>
      <c r="U1" s="2" t="s">
        <v>459</v>
      </c>
      <c r="V1" s="2" t="s">
        <v>460</v>
      </c>
      <c r="W1" s="2" t="s">
        <v>461</v>
      </c>
      <c r="X1" s="2" t="s">
        <v>462</v>
      </c>
      <c r="Y1" s="2" t="s">
        <v>463</v>
      </c>
      <c r="Z1" s="2" t="s">
        <v>464</v>
      </c>
      <c r="AA1" s="2" t="s">
        <v>465</v>
      </c>
      <c r="AB1" s="2" t="s">
        <v>466</v>
      </c>
      <c r="AC1" s="2" t="s">
        <v>467</v>
      </c>
      <c r="AD1" s="2" t="s">
        <v>468</v>
      </c>
      <c r="AE1" s="2" t="s">
        <v>469</v>
      </c>
      <c r="AF1" s="2" t="s">
        <v>470</v>
      </c>
      <c r="AG1" s="2" t="s">
        <v>471</v>
      </c>
      <c r="AH1" s="2" t="s">
        <v>472</v>
      </c>
      <c r="AI1" s="2" t="s">
        <v>473</v>
      </c>
      <c r="AJ1" s="2" t="s">
        <v>474</v>
      </c>
      <c r="AK1" s="2" t="s">
        <v>475</v>
      </c>
      <c r="AL1" s="2" t="s">
        <v>476</v>
      </c>
      <c r="AM1" s="2" t="s">
        <v>477</v>
      </c>
      <c r="AN1" s="2" t="s">
        <v>478</v>
      </c>
      <c r="AO1" s="2"/>
      <c r="AP1" s="2"/>
      <c r="AQ1" s="5"/>
      <c r="AR1" s="5"/>
      <c r="AS1" s="5"/>
    </row>
    <row r="2">
      <c r="A2" s="2">
        <v>1.0</v>
      </c>
      <c r="B2" s="2" t="s">
        <v>34</v>
      </c>
      <c r="C2" s="2">
        <v>10.0</v>
      </c>
      <c r="D2" s="2">
        <v>2.0</v>
      </c>
      <c r="E2" s="7">
        <f t="shared" ref="E2:E19" si="1">C2/(C2+D2)</f>
        <v>0.8333333333</v>
      </c>
      <c r="F2" s="8">
        <f t="shared" ref="F2:F19" si="2">SUM(H2:AN2)/COUNT(H2:AN2)</f>
        <v>7.474780218</v>
      </c>
      <c r="G2" s="8" t="str">
        <f>VLOOKUP(B2, Simulation!$A$3:$AK$20,2, FALSE)</f>
        <v>Eastern Washington</v>
      </c>
      <c r="H2" s="8">
        <f>VLOOKUP(B2, Simulation!$A$3:$AK$20,37, FALSE)</f>
        <v>-10.39384314</v>
      </c>
      <c r="I2" s="8" t="str">
        <f>VLOOKUP(B2, Simulation!$A$21:$AK$38,2, FALSE)</f>
        <v>Vermont</v>
      </c>
      <c r="J2" s="25">
        <f>VLOOKUP(B2, Simulation!$A$21:$AK$38,37, FALSE)</f>
        <v>16.38220962</v>
      </c>
      <c r="K2" s="9" t="str">
        <f>VLOOKUP(B2, Simulation!$A$39:$AK$56,2, FALSE)</f>
        <v>Dayton</v>
      </c>
      <c r="L2" s="25">
        <f>VLOOKUP(B2, Simulation!$A$39:$AK$56,37, FALSE)</f>
        <v>15.04855791</v>
      </c>
      <c r="M2" s="9" t="str">
        <f>VLOOKUP(B2, Simulation!$A$57:$AK$74,2, FALSE)</f>
        <v>North Texas</v>
      </c>
      <c r="N2" s="25">
        <f>VLOOKUP(B2, Simulation!$A$57:$AK$74,37, FALSE)</f>
        <v>14.56662733</v>
      </c>
      <c r="O2" s="9" t="str">
        <f>VLOOKUP(B2, Simulation!$A$75:$AK$92,2, FALSE)</f>
        <v>Oral Roberts</v>
      </c>
      <c r="P2" s="25">
        <f>VLOOKUP(B2, Simulation!$A$75:$AK$92,37, FALSE)</f>
        <v>1.046730624</v>
      </c>
      <c r="Q2" s="9" t="str">
        <f>VLOOKUP(B2, Simulation!$A$93:$AK$110,2, FALSE)</f>
        <v>Florida St.</v>
      </c>
      <c r="R2" s="25">
        <f>VLOOKUP(B2, Simulation!$A$93:$AK$110,37, FALSE)</f>
        <v>-6.902208656</v>
      </c>
      <c r="S2" s="9" t="str">
        <f>VLOOKUP(B2, Simulation!$A$111:$AK$128,2, FALSE)</f>
        <v>VCU</v>
      </c>
      <c r="T2" s="25">
        <f>VLOOKUP(B2, Simulation!$A$111:$AK$128,37, FALSE)</f>
        <v>13.68886306</v>
      </c>
      <c r="U2" s="9" t="str">
        <f>VLOOKUP(B2, Simulation!$A$129:$AK$146,2, FALSE)</f>
        <v>Grand Canyon</v>
      </c>
      <c r="V2" s="25">
        <f>VLOOKUP(B2, Simulation!$A$129:$AK$146,37, FALSE)</f>
        <v>8.349016126</v>
      </c>
      <c r="W2" s="9" t="str">
        <f>VLOOKUP(B2, Simulation!$A$147:$AK$164,2, FALSE)</f>
        <v>Alabama</v>
      </c>
      <c r="X2" s="25">
        <f>VLOOKUP(B2, Simulation!$A$147:$AK$164,37, FALSE)</f>
        <v>29.86696219</v>
      </c>
      <c r="Y2" s="5" t="str">
        <f>VLOOKUP(B2, Simulation!$A$165:$AK$182,2, FALSE)</f>
        <v>Abilene Christian</v>
      </c>
      <c r="Z2" s="8">
        <f>VLOOKUP(B2, Simulation!$A$165:$AK$182,37, FALSE)</f>
        <v>-13.14059416</v>
      </c>
      <c r="AA2" s="5" t="str">
        <f>VLOOKUP(B2, Simulation!$A$183:$AK$200,2, FALSE)</f>
        <v>BYU</v>
      </c>
      <c r="AB2" s="8">
        <f>VLOOKUP(B2, Simulation!$A$183:$AK$200,37, FALSE)</f>
        <v>4.407649988</v>
      </c>
      <c r="AC2" s="5" t="str">
        <f>VLOOKUP(B2, Simulation!$A$201:$AK$218,2, FALSE)</f>
        <v>Colgate</v>
      </c>
      <c r="AD2" s="8">
        <f>VLOOKUP(B2, Simulation!$A$201:$AK$218,37, FALSE)</f>
        <v>16.77739172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>
      <c r="A3" s="2">
        <v>2.0</v>
      </c>
      <c r="B3" s="2" t="s">
        <v>53</v>
      </c>
      <c r="C3" s="2">
        <v>8.0</v>
      </c>
      <c r="D3" s="2">
        <v>4.0</v>
      </c>
      <c r="E3" s="7">
        <f t="shared" si="1"/>
        <v>0.6666666667</v>
      </c>
      <c r="F3" s="8">
        <f t="shared" si="2"/>
        <v>7.418018613</v>
      </c>
      <c r="G3" s="25" t="str">
        <f>VLOOKUP(B3, Simulation!$A$3:$AK$20,2, FALSE)</f>
        <v>Michigan</v>
      </c>
      <c r="H3" s="8">
        <f>VLOOKUP(B3, Simulation!$A$3:$AK$20,37, FALSE)</f>
        <v>41.8272301</v>
      </c>
      <c r="I3" s="25" t="str">
        <f>VLOOKUP(B3, Simulation!$A$21:$AK$38,2, FALSE)</f>
        <v>Weber St.</v>
      </c>
      <c r="J3" s="25">
        <f>VLOOKUP(B3, Simulation!$A$21:$AK$38,37, FALSE)</f>
        <v>1.772866499</v>
      </c>
      <c r="K3" s="9" t="str">
        <f>VLOOKUP(B3, Simulation!$A$39:$AK$56,2, FALSE)</f>
        <v>Loyola</v>
      </c>
      <c r="L3" s="25">
        <f>VLOOKUP(B3, Simulation!$A$39:$AK$56,37, FALSE)</f>
        <v>-10.23786845</v>
      </c>
      <c r="M3" s="9" t="str">
        <f>VLOOKUP(B3, Simulation!$A$57:$AK$74,2, FALSE)</f>
        <v>UCSB</v>
      </c>
      <c r="N3" s="25">
        <f>VLOOKUP(B3, Simulation!$A$57:$AK$74,37, FALSE)</f>
        <v>-11.18661139</v>
      </c>
      <c r="O3" s="9" t="str">
        <f>VLOOKUP(B3, Simulation!$A$75:$AK$92,2, FALSE)</f>
        <v>Houston</v>
      </c>
      <c r="P3" s="25">
        <f>VLOOKUP(B3, Simulation!$A$75:$AK$92,37, FALSE)</f>
        <v>-3.351969079</v>
      </c>
      <c r="Q3" s="9" t="str">
        <f>VLOOKUP(B3, Simulation!$A$93:$AK$110,2, FALSE)</f>
        <v>Wright St.</v>
      </c>
      <c r="R3" s="25">
        <f>VLOOKUP(B3, Simulation!$A$93:$AK$110,37, FALSE)</f>
        <v>8.3022319</v>
      </c>
      <c r="S3" s="9" t="str">
        <f>VLOOKUP(B3, Simulation!$A$111:$AK$128,2, FALSE)</f>
        <v>Colgate</v>
      </c>
      <c r="T3" s="25">
        <f>VLOOKUP(B3, Simulation!$A$111:$AK$128,37, FALSE)</f>
        <v>19.34448865</v>
      </c>
      <c r="U3" s="9" t="str">
        <f>VLOOKUP(B3, Simulation!$A$129:$AK$146,2, FALSE)</f>
        <v>Vermont</v>
      </c>
      <c r="V3" s="25">
        <f>VLOOKUP(B3, Simulation!$A$129:$AK$146,37, FALSE)</f>
        <v>15.94959151</v>
      </c>
      <c r="W3" s="9" t="str">
        <f>VLOOKUP(B3, Simulation!$A$147:$AK$164,2, FALSE)</f>
        <v>Dayton</v>
      </c>
      <c r="X3" s="25">
        <f>VLOOKUP(B3, Simulation!$A$147:$AK$164,37, FALSE)</f>
        <v>20.27726803</v>
      </c>
      <c r="Y3" s="5" t="str">
        <f>VLOOKUP(B3, Simulation!$A$165:$AK$182,2, FALSE)</f>
        <v>North Texas</v>
      </c>
      <c r="Z3" s="8">
        <f>VLOOKUP(B3, Simulation!$A$165:$AK$182,37, FALSE)</f>
        <v>13.55598642</v>
      </c>
      <c r="AA3" s="5" t="str">
        <f>VLOOKUP(B3, Simulation!$A$183:$AK$200,2, FALSE)</f>
        <v>Oral Roberts</v>
      </c>
      <c r="AB3" s="8">
        <f>VLOOKUP(B3, Simulation!$A$183:$AK$200,37, FALSE)</f>
        <v>-8.968578031</v>
      </c>
      <c r="AC3" s="5" t="str">
        <f>VLOOKUP(B3, Simulation!$A$201:$AK$218,2, FALSE)</f>
        <v>Florida St.</v>
      </c>
      <c r="AD3" s="8">
        <f>VLOOKUP(B3, Simulation!$A$201:$AK$218,37, FALSE)</f>
        <v>1.731587214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>
      <c r="A4" s="2">
        <v>3.0</v>
      </c>
      <c r="B4" s="2" t="s">
        <v>24</v>
      </c>
      <c r="C4" s="2">
        <v>10.0</v>
      </c>
      <c r="D4" s="2">
        <v>2.0</v>
      </c>
      <c r="E4" s="7">
        <f t="shared" si="1"/>
        <v>0.8333333333</v>
      </c>
      <c r="F4" s="8">
        <f t="shared" si="2"/>
        <v>6.727770818</v>
      </c>
      <c r="G4" s="8" t="str">
        <f>VLOOKUP(B4, Simulation!$A$3:$AK$20,2, FALSE)</f>
        <v>Loyola</v>
      </c>
      <c r="H4" s="8">
        <f>VLOOKUP(B4, Simulation!$A$3:$AK$20,37, FALSE)</f>
        <v>-3.258068644</v>
      </c>
      <c r="I4" s="8" t="str">
        <f>VLOOKUP(B4, Simulation!$A$21:$AK$38,2, FALSE)</f>
        <v>UCSB</v>
      </c>
      <c r="J4" s="25">
        <f>VLOOKUP(B4, Simulation!$A$21:$AK$38,37, FALSE)</f>
        <v>16.86114335</v>
      </c>
      <c r="K4" s="9" t="str">
        <f>VLOOKUP(B4, Simulation!$A$39:$AK$56,2, FALSE)</f>
        <v>Colgate</v>
      </c>
      <c r="L4" s="25">
        <f>VLOOKUP(B4, Simulation!$A$39:$AK$56,37, FALSE)</f>
        <v>12.61348424</v>
      </c>
      <c r="M4" s="9" t="str">
        <f>VLOOKUP(B4, Simulation!$A$57:$AK$74,2, FALSE)</f>
        <v>Wright St.</v>
      </c>
      <c r="N4" s="25">
        <f>VLOOKUP(B4, Simulation!$A$57:$AK$74,37, FALSE)</f>
        <v>-11.06180479</v>
      </c>
      <c r="O4" s="9" t="str">
        <f>VLOOKUP(B4, Simulation!$A$75:$AK$92,2, FALSE)</f>
        <v>Eastern Washington</v>
      </c>
      <c r="P4" s="25">
        <f>VLOOKUP(B4, Simulation!$A$75:$AK$92,37, FALSE)</f>
        <v>15.09151816</v>
      </c>
      <c r="Q4" s="9" t="str">
        <f>VLOOKUP(B4, Simulation!$A$93:$AK$110,2, FALSE)</f>
        <v>Vermont</v>
      </c>
      <c r="R4" s="25">
        <f>VLOOKUP(B4, Simulation!$A$93:$AK$110,37, FALSE)</f>
        <v>14.08435925</v>
      </c>
      <c r="S4" s="9" t="str">
        <f>VLOOKUP(B4, Simulation!$A$111:$AK$128,2, FALSE)</f>
        <v>Dayton</v>
      </c>
      <c r="T4" s="25">
        <f>VLOOKUP(B4, Simulation!$A$111:$AK$128,37, FALSE)</f>
        <v>14.49561513</v>
      </c>
      <c r="U4" s="9" t="str">
        <f>VLOOKUP(B4, Simulation!$A$129:$AK$146,2, FALSE)</f>
        <v>North Texas</v>
      </c>
      <c r="V4" s="25">
        <f>VLOOKUP(B4, Simulation!$A$129:$AK$146,37, FALSE)</f>
        <v>8.267889095</v>
      </c>
      <c r="W4" s="9" t="str">
        <f>VLOOKUP(B4, Simulation!$A$147:$AK$164,2, FALSE)</f>
        <v>Oral Roberts</v>
      </c>
      <c r="X4" s="25">
        <f>VLOOKUP(B4, Simulation!$A$147:$AK$164,37, FALSE)</f>
        <v>1.166741015</v>
      </c>
      <c r="Y4" s="5" t="str">
        <f>VLOOKUP(B4, Simulation!$A$165:$AK$182,2, FALSE)</f>
        <v>Florida St.</v>
      </c>
      <c r="Z4" s="8">
        <f>VLOOKUP(B4, Simulation!$A$165:$AK$182,37, FALSE)</f>
        <v>16.08491076</v>
      </c>
      <c r="AA4" s="5" t="str">
        <f>VLOOKUP(B4, Simulation!$A$183:$AK$200,2, FALSE)</f>
        <v>VCU</v>
      </c>
      <c r="AB4" s="8">
        <f>VLOOKUP(B4, Simulation!$A$183:$AK$200,37, FALSE)</f>
        <v>4.519900115</v>
      </c>
      <c r="AC4" s="5" t="str">
        <f>VLOOKUP(B4, Simulation!$A$201:$AK$218,2, FALSE)</f>
        <v>Grand Canyon</v>
      </c>
      <c r="AD4" s="8">
        <f>VLOOKUP(B4, Simulation!$A$201:$AK$218,37, FALSE)</f>
        <v>-8.132437861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>
      <c r="A5" s="2">
        <v>4.0</v>
      </c>
      <c r="B5" s="2" t="s">
        <v>441</v>
      </c>
      <c r="C5" s="2">
        <v>6.0</v>
      </c>
      <c r="D5" s="2">
        <v>6.0</v>
      </c>
      <c r="E5" s="7">
        <f t="shared" si="1"/>
        <v>0.5</v>
      </c>
      <c r="F5" s="8">
        <f t="shared" si="2"/>
        <v>4.5385409</v>
      </c>
      <c r="G5" s="8" t="str">
        <f>VLOOKUP(B5, Simulation!$A$3:$AK$20,2, FALSE)</f>
        <v>VCU</v>
      </c>
      <c r="H5" s="8">
        <f>VLOOKUP(B5, Simulation!$A$3:$AK$20,37, FALSE)</f>
        <v>-23.71171379</v>
      </c>
      <c r="I5" s="8" t="str">
        <f>VLOOKUP(B5, Simulation!$A$21:$AK$38,2, FALSE)</f>
        <v>Grand Canyon</v>
      </c>
      <c r="J5" s="25">
        <f>VLOOKUP(B5, Simulation!$A$21:$AK$38,37, FALSE)</f>
        <v>9.332146366</v>
      </c>
      <c r="K5" s="9" t="str">
        <f>VLOOKUP(B5, Simulation!$A$39:$AK$56,2, FALSE)</f>
        <v>Alabama</v>
      </c>
      <c r="L5" s="25">
        <f>VLOOKUP(B5, Simulation!$A$39:$AK$56,37, FALSE)</f>
        <v>6.733884334</v>
      </c>
      <c r="M5" s="9" t="str">
        <f>VLOOKUP(B5, Simulation!$A$57:$AK$74,2, FALSE)</f>
        <v>Abilene Christian</v>
      </c>
      <c r="N5" s="25">
        <f>VLOOKUP(B5, Simulation!$A$57:$AK$74,37, FALSE)</f>
        <v>8.743659923</v>
      </c>
      <c r="O5" s="9" t="str">
        <f>VLOOKUP(B5, Simulation!$A$75:$AK$92,2, FALSE)</f>
        <v>BYU</v>
      </c>
      <c r="P5" s="25">
        <f>VLOOKUP(B5, Simulation!$A$75:$AK$92,37, FALSE)</f>
        <v>31.79851209</v>
      </c>
      <c r="Q5" s="9" t="str">
        <f>VLOOKUP(B5, Simulation!$A$93:$AK$110,2, FALSE)</f>
        <v>Michigan</v>
      </c>
      <c r="R5" s="25">
        <f>VLOOKUP(B5, Simulation!$A$93:$AK$110,37, FALSE)</f>
        <v>15.42767974</v>
      </c>
      <c r="S5" s="9" t="str">
        <f>VLOOKUP(B5, Simulation!$A$111:$AK$128,2, FALSE)</f>
        <v>Weber St.</v>
      </c>
      <c r="T5" s="25">
        <f>VLOOKUP(B5, Simulation!$A$111:$AK$128,37, FALSE)</f>
        <v>-9.131638677</v>
      </c>
      <c r="U5" s="9" t="str">
        <f>VLOOKUP(B5, Simulation!$A$129:$AK$146,2, FALSE)</f>
        <v>Loyola</v>
      </c>
      <c r="V5" s="25">
        <f>VLOOKUP(B5, Simulation!$A$129:$AK$146,37, FALSE)</f>
        <v>-8.205462225</v>
      </c>
      <c r="W5" s="9" t="str">
        <f>VLOOKUP(B5, Simulation!$A$147:$AK$164,2, FALSE)</f>
        <v>UCSB</v>
      </c>
      <c r="X5" s="25">
        <f>VLOOKUP(B5, Simulation!$A$147:$AK$164,37, FALSE)</f>
        <v>18.04884025</v>
      </c>
      <c r="Y5" s="5" t="str">
        <f>VLOOKUP(B5, Simulation!$A$165:$AK$182,2, FALSE)</f>
        <v>Houston</v>
      </c>
      <c r="Z5" s="8">
        <f>VLOOKUP(B5, Simulation!$A$165:$AK$182,37, FALSE)</f>
        <v>-6.412327516</v>
      </c>
      <c r="AA5" s="5" t="str">
        <f>VLOOKUP(B5, Simulation!$A$183:$AK$200,2, FALSE)</f>
        <v>Wright St.</v>
      </c>
      <c r="AB5" s="8">
        <f>VLOOKUP(B5, Simulation!$A$183:$AK$200,37, FALSE)</f>
        <v>12.85298371</v>
      </c>
      <c r="AC5" s="5" t="str">
        <f>VLOOKUP(B5, Simulation!$A$201:$AK$218,2, FALSE)</f>
        <v>Eastern Washington</v>
      </c>
      <c r="AD5" s="8">
        <f>VLOOKUP(B5, Simulation!$A$201:$AK$218,37, FALSE)</f>
        <v>-1.014073407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>
      <c r="A6" s="2">
        <v>5.0</v>
      </c>
      <c r="B6" s="2" t="s">
        <v>442</v>
      </c>
      <c r="C6" s="2">
        <v>8.0</v>
      </c>
      <c r="D6" s="2">
        <v>4.0</v>
      </c>
      <c r="E6" s="7">
        <f t="shared" si="1"/>
        <v>0.6666666667</v>
      </c>
      <c r="F6" s="8">
        <f t="shared" si="2"/>
        <v>3.511686379</v>
      </c>
      <c r="G6" s="8" t="str">
        <f>VLOOKUP(B6, Simulation!$A$3:$AK$20,2, FALSE)</f>
        <v>Florida St.</v>
      </c>
      <c r="H6" s="8">
        <f>VLOOKUP(B6, Simulation!$A$3:$AK$20,37, FALSE)</f>
        <v>33.28701628</v>
      </c>
      <c r="I6" s="8" t="str">
        <f>VLOOKUP(B6, Simulation!$A$21:$AK$38,2, FALSE)</f>
        <v>Colgate</v>
      </c>
      <c r="J6" s="25">
        <f>VLOOKUP(B6, Simulation!$A$21:$AK$38,37, FALSE)</f>
        <v>-2.403146351</v>
      </c>
      <c r="K6" s="9" t="str">
        <f>VLOOKUP(B6, Simulation!$A$39:$AK$56,2, FALSE)</f>
        <v>Grand Canyon</v>
      </c>
      <c r="L6" s="25">
        <f>VLOOKUP(B6, Simulation!$A$39:$AK$56,37, FALSE)</f>
        <v>7.292100597</v>
      </c>
      <c r="M6" s="9" t="str">
        <f>VLOOKUP(B6, Simulation!$A$57:$AK$74,2, FALSE)</f>
        <v>Alabama</v>
      </c>
      <c r="N6" s="25">
        <f>VLOOKUP(B6, Simulation!$A$57:$AK$74,37, FALSE)</f>
        <v>-18.24696421</v>
      </c>
      <c r="O6" s="9" t="str">
        <f>VLOOKUP(B6, Simulation!$A$75:$AK$92,2, FALSE)</f>
        <v>Abilene Christian</v>
      </c>
      <c r="P6" s="25">
        <f>VLOOKUP(B6, Simulation!$A$75:$AK$92,37, FALSE)</f>
        <v>2.941798807</v>
      </c>
      <c r="Q6" s="9" t="str">
        <f>VLOOKUP(B6, Simulation!$A$93:$AK$110,2, FALSE)</f>
        <v>BYU</v>
      </c>
      <c r="R6" s="25">
        <f>VLOOKUP(B6, Simulation!$A$93:$AK$110,37, FALSE)</f>
        <v>0.6661148031</v>
      </c>
      <c r="S6" s="9" t="str">
        <f>VLOOKUP(B6, Simulation!$A$111:$AK$128,2, FALSE)</f>
        <v>Michigan</v>
      </c>
      <c r="T6" s="25">
        <f>VLOOKUP(B6, Simulation!$A$111:$AK$128,37, FALSE)</f>
        <v>-3.023320832</v>
      </c>
      <c r="U6" s="9" t="str">
        <f>VLOOKUP(B6, Simulation!$A$129:$AK$146,2, FALSE)</f>
        <v>Weber St.</v>
      </c>
      <c r="V6" s="25">
        <f>VLOOKUP(B6, Simulation!$A$129:$AK$146,37, FALSE)</f>
        <v>7.422360477</v>
      </c>
      <c r="W6" s="9" t="str">
        <f>VLOOKUP(B6, Simulation!$A$147:$AK$164,2, FALSE)</f>
        <v>Loyola</v>
      </c>
      <c r="X6" s="25">
        <f>VLOOKUP(B6, Simulation!$A$147:$AK$164,37, FALSE)</f>
        <v>5.479463502</v>
      </c>
      <c r="Y6" s="5" t="str">
        <f>VLOOKUP(B6, Simulation!$A$165:$AK$182,2, FALSE)</f>
        <v>UCSB</v>
      </c>
      <c r="Z6" s="8">
        <f>VLOOKUP(B6, Simulation!$A$165:$AK$182,37, FALSE)</f>
        <v>13.0669098</v>
      </c>
      <c r="AA6" s="5" t="str">
        <f>VLOOKUP(B6, Simulation!$A$183:$AK$200,2, FALSE)</f>
        <v>Houston</v>
      </c>
      <c r="AB6" s="8">
        <f>VLOOKUP(B6, Simulation!$A$183:$AK$200,37, FALSE)</f>
        <v>-1.296338463</v>
      </c>
      <c r="AC6" s="5" t="str">
        <f>VLOOKUP(B6, Simulation!$A$201:$AK$218,2, FALSE)</f>
        <v>Wright St.</v>
      </c>
      <c r="AD6" s="8">
        <f>VLOOKUP(B6, Simulation!$A$201:$AK$218,37, FALSE)</f>
        <v>-3.045757869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>
      <c r="A7" s="2">
        <v>6.0</v>
      </c>
      <c r="B7" s="2" t="s">
        <v>45</v>
      </c>
      <c r="C7" s="2">
        <v>5.0</v>
      </c>
      <c r="D7" s="2">
        <v>7.0</v>
      </c>
      <c r="E7" s="7">
        <f t="shared" si="1"/>
        <v>0.4166666667</v>
      </c>
      <c r="F7" s="8">
        <f t="shared" si="2"/>
        <v>2.751850992</v>
      </c>
      <c r="G7" s="8" t="str">
        <f>VLOOKUP(B7, Simulation!$A$3:$AK$20,2, FALSE)</f>
        <v>Abilene Christian</v>
      </c>
      <c r="H7" s="8">
        <f>VLOOKUP(B7, Simulation!$A$3:$AK$20,37, FALSE)</f>
        <v>13.90865926</v>
      </c>
      <c r="I7" s="8" t="str">
        <f>VLOOKUP(B7, Simulation!$A$21:$AK$38,2, FALSE)</f>
        <v>BYU</v>
      </c>
      <c r="J7" s="25">
        <f>VLOOKUP(B7, Simulation!$A$21:$AK$38,37, FALSE)</f>
        <v>-8.37348626</v>
      </c>
      <c r="K7" s="9" t="str">
        <f>VLOOKUP(B7, Simulation!$A$39:$AK$56,2, FALSE)</f>
        <v>Michigan</v>
      </c>
      <c r="L7" s="25">
        <f>VLOOKUP(B7, Simulation!$A$39:$AK$56,37, FALSE)</f>
        <v>-5.69751943</v>
      </c>
      <c r="M7" s="9" t="str">
        <f>VLOOKUP(B7, Simulation!$A$57:$AK$74,2, FALSE)</f>
        <v>Weber St.</v>
      </c>
      <c r="N7" s="25">
        <f>VLOOKUP(B7, Simulation!$A$57:$AK$74,37, FALSE)</f>
        <v>31.74214567</v>
      </c>
      <c r="O7" s="9" t="str">
        <f>VLOOKUP(B7, Simulation!$A$75:$AK$92,2, FALSE)</f>
        <v>Loyola</v>
      </c>
      <c r="P7" s="25">
        <f>VLOOKUP(B7, Simulation!$A$75:$AK$92,37, FALSE)</f>
        <v>6.434123302</v>
      </c>
      <c r="Q7" s="9" t="str">
        <f>VLOOKUP(B7, Simulation!$A$93:$AK$110,2, FALSE)</f>
        <v>UCSB</v>
      </c>
      <c r="R7" s="25">
        <f>VLOOKUP(B7, Simulation!$A$93:$AK$110,37, FALSE)</f>
        <v>8.009553737</v>
      </c>
      <c r="S7" s="9" t="str">
        <f>VLOOKUP(B7, Simulation!$A$111:$AK$128,2, FALSE)</f>
        <v>Houston</v>
      </c>
      <c r="T7" s="25">
        <f>VLOOKUP(B7, Simulation!$A$111:$AK$128,37, FALSE)</f>
        <v>-6.591338273</v>
      </c>
      <c r="U7" s="9" t="str">
        <f>VLOOKUP(B7, Simulation!$A$129:$AK$146,2, FALSE)</f>
        <v>Wright St.</v>
      </c>
      <c r="V7" s="25">
        <f>VLOOKUP(B7, Simulation!$A$129:$AK$146,37, FALSE)</f>
        <v>1.754404426</v>
      </c>
      <c r="W7" s="9" t="str">
        <f>VLOOKUP(B7, Simulation!$A$147:$AK$164,2, FALSE)</f>
        <v>Eastern Washington</v>
      </c>
      <c r="X7" s="25">
        <f>VLOOKUP(B7, Simulation!$A$147:$AK$164,37, FALSE)</f>
        <v>-14.94940905</v>
      </c>
      <c r="Y7" s="5" t="str">
        <f>VLOOKUP(B7, Simulation!$A$165:$AK$182,2, FALSE)</f>
        <v>Vermont</v>
      </c>
      <c r="Z7" s="8">
        <f>VLOOKUP(B7, Simulation!$A$165:$AK$182,37, FALSE)</f>
        <v>13.68284672</v>
      </c>
      <c r="AA7" s="5" t="str">
        <f>VLOOKUP(B7, Simulation!$A$183:$AK$200,2, FALSE)</f>
        <v>Colgate</v>
      </c>
      <c r="AB7" s="8">
        <f>VLOOKUP(B7, Simulation!$A$183:$AK$200,37, FALSE)</f>
        <v>-15.87490527</v>
      </c>
      <c r="AC7" s="5" t="str">
        <f>VLOOKUP(B7, Simulation!$A$201:$AK$218,2, FALSE)</f>
        <v>North Texas</v>
      </c>
      <c r="AD7" s="8">
        <f>VLOOKUP(B7, Simulation!$A$201:$AK$218,37, FALSE)</f>
        <v>8.977137074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>
      <c r="A8" s="2">
        <v>7.0</v>
      </c>
      <c r="B8" s="2" t="s">
        <v>49</v>
      </c>
      <c r="C8" s="2">
        <v>3.0</v>
      </c>
      <c r="D8" s="2">
        <v>9.0</v>
      </c>
      <c r="E8" s="7">
        <f t="shared" si="1"/>
        <v>0.25</v>
      </c>
      <c r="F8" s="8">
        <f t="shared" si="2"/>
        <v>1.937736516</v>
      </c>
      <c r="G8" s="8" t="str">
        <f>VLOOKUP(B8, Simulation!$A$3:$AK$20,2, FALSE)</f>
        <v>Grand Canyon</v>
      </c>
      <c r="H8" s="8">
        <f>VLOOKUP(B8, Simulation!$A$3:$AK$20,37, FALSE)</f>
        <v>13.68491844</v>
      </c>
      <c r="I8" s="8" t="str">
        <f>VLOOKUP(B8, Simulation!$A$21:$AK$38,2, FALSE)</f>
        <v>Alabama</v>
      </c>
      <c r="J8" s="25">
        <f>VLOOKUP(B8, Simulation!$A$21:$AK$38,37, FALSE)</f>
        <v>-2.4988934</v>
      </c>
      <c r="K8" s="9" t="str">
        <f>VLOOKUP(B8, Simulation!$A$39:$AK$56,2, FALSE)</f>
        <v>Abilene Christian</v>
      </c>
      <c r="L8" s="25">
        <f>VLOOKUP(B8, Simulation!$A$39:$AK$56,37, FALSE)</f>
        <v>-0.5832322586</v>
      </c>
      <c r="M8" s="9" t="str">
        <f>VLOOKUP(B8, Simulation!$A$57:$AK$74,2, FALSE)</f>
        <v>BYU</v>
      </c>
      <c r="N8" s="25">
        <f>VLOOKUP(B8, Simulation!$A$57:$AK$74,37, FALSE)</f>
        <v>-7.731007201</v>
      </c>
      <c r="O8" s="9" t="str">
        <f>VLOOKUP(B8, Simulation!$A$75:$AK$92,2, FALSE)</f>
        <v>Michigan</v>
      </c>
      <c r="P8" s="25">
        <f>VLOOKUP(B8, Simulation!$A$75:$AK$92,37, FALSE)</f>
        <v>-0.8965470713</v>
      </c>
      <c r="Q8" s="9" t="str">
        <f>VLOOKUP(B8, Simulation!$A$93:$AK$110,2, FALSE)</f>
        <v>Weber St.</v>
      </c>
      <c r="R8" s="25">
        <f>VLOOKUP(B8, Simulation!$A$93:$AK$110,37, FALSE)</f>
        <v>3.8208482</v>
      </c>
      <c r="S8" s="9" t="str">
        <f>VLOOKUP(B8, Simulation!$A$111:$AK$128,2, FALSE)</f>
        <v>Loyola</v>
      </c>
      <c r="T8" s="25">
        <f>VLOOKUP(B8, Simulation!$A$111:$AK$128,37, FALSE)</f>
        <v>-0.2659044645</v>
      </c>
      <c r="U8" s="9" t="str">
        <f>VLOOKUP(B8, Simulation!$A$129:$AK$146,2, FALSE)</f>
        <v>UCSB</v>
      </c>
      <c r="V8" s="25">
        <f>VLOOKUP(B8, Simulation!$A$129:$AK$146,37, FALSE)</f>
        <v>13.79415046</v>
      </c>
      <c r="W8" s="9" t="str">
        <f>VLOOKUP(B8, Simulation!$A$147:$AK$164,2, FALSE)</f>
        <v>Houston</v>
      </c>
      <c r="X8" s="25">
        <f>VLOOKUP(B8, Simulation!$A$147:$AK$164,37, FALSE)</f>
        <v>-0.5757783354</v>
      </c>
      <c r="Y8" s="5" t="str">
        <f>VLOOKUP(B8, Simulation!$A$165:$AK$182,2, FALSE)</f>
        <v>Wright St.</v>
      </c>
      <c r="Z8" s="8">
        <f>VLOOKUP(B8, Simulation!$A$165:$AK$182,37, FALSE)</f>
        <v>-5.526889464</v>
      </c>
      <c r="AA8" s="5" t="str">
        <f>VLOOKUP(B8, Simulation!$A$183:$AK$200,2, FALSE)</f>
        <v>Eastern Washington</v>
      </c>
      <c r="AB8" s="8">
        <f>VLOOKUP(B8, Simulation!$A$183:$AK$200,37, FALSE)</f>
        <v>12.09898976</v>
      </c>
      <c r="AC8" s="5" t="str">
        <f>VLOOKUP(B8, Simulation!$A$201:$AK$218,2, FALSE)</f>
        <v>Vermont</v>
      </c>
      <c r="AD8" s="8">
        <f>VLOOKUP(B8, Simulation!$A$201:$AK$218,37, FALSE)</f>
        <v>-2.067816465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>
      <c r="A9" s="2">
        <v>8.0</v>
      </c>
      <c r="B9" s="2" t="s">
        <v>437</v>
      </c>
      <c r="C9" s="2">
        <v>8.0</v>
      </c>
      <c r="D9" s="2">
        <v>4.0</v>
      </c>
      <c r="E9" s="7">
        <f t="shared" si="1"/>
        <v>0.6666666667</v>
      </c>
      <c r="F9" s="8">
        <f t="shared" si="2"/>
        <v>1.394085016</v>
      </c>
      <c r="G9" s="8" t="str">
        <f>VLOOKUP(B9, Simulation!$A$3:$AK$20,2, FALSE)</f>
        <v>Houston</v>
      </c>
      <c r="H9" s="8">
        <f>VLOOKUP(B9, Simulation!$A$3:$AK$20,37, FALSE)</f>
        <v>8.188285222</v>
      </c>
      <c r="I9" s="8" t="str">
        <f>VLOOKUP(B9, Simulation!$A$21:$AK$38,2, FALSE)</f>
        <v>Wright St.</v>
      </c>
      <c r="J9" s="25">
        <f>VLOOKUP(B9, Simulation!$A$21:$AK$38,37, FALSE)</f>
        <v>29.77487428</v>
      </c>
      <c r="K9" s="9" t="str">
        <f>VLOOKUP(B9, Simulation!$A$39:$AK$56,2, FALSE)</f>
        <v>Eastern Washington</v>
      </c>
      <c r="L9" s="25">
        <f>VLOOKUP(B9, Simulation!$A$39:$AK$56,37, FALSE)</f>
        <v>21.52231156</v>
      </c>
      <c r="M9" s="9" t="str">
        <f>VLOOKUP(B9, Simulation!$A$57:$AK$74,2, FALSE)</f>
        <v>Vermont</v>
      </c>
      <c r="N9" s="25">
        <f>VLOOKUP(B9, Simulation!$A$57:$AK$74,37, FALSE)</f>
        <v>-5.335100111</v>
      </c>
      <c r="O9" s="9" t="str">
        <f>VLOOKUP(B9, Simulation!$A$75:$AK$92,2, FALSE)</f>
        <v>Dayton</v>
      </c>
      <c r="P9" s="25">
        <f>VLOOKUP(B9, Simulation!$A$75:$AK$92,37, FALSE)</f>
        <v>-4.520357233</v>
      </c>
      <c r="Q9" s="9" t="str">
        <f>VLOOKUP(B9, Simulation!$A$93:$AK$110,2, FALSE)</f>
        <v>North Texas</v>
      </c>
      <c r="R9" s="25">
        <f>VLOOKUP(B9, Simulation!$A$93:$AK$110,37, FALSE)</f>
        <v>-6.128970256</v>
      </c>
      <c r="S9" s="9" t="str">
        <f>VLOOKUP(B9, Simulation!$A$111:$AK$128,2, FALSE)</f>
        <v>Oral Roberts</v>
      </c>
      <c r="T9" s="25">
        <f>VLOOKUP(B9, Simulation!$A$111:$AK$128,37, FALSE)</f>
        <v>-3.07999589</v>
      </c>
      <c r="U9" s="9" t="str">
        <f>VLOOKUP(B9, Simulation!$A$129:$AK$146,2, FALSE)</f>
        <v>Florida St.</v>
      </c>
      <c r="V9" s="25">
        <f>VLOOKUP(B9, Simulation!$A$129:$AK$146,37, FALSE)</f>
        <v>11.01638649</v>
      </c>
      <c r="W9" s="9" t="str">
        <f>VLOOKUP(B9, Simulation!$A$147:$AK$164,2, FALSE)</f>
        <v>VCU</v>
      </c>
      <c r="X9" s="25">
        <f>VLOOKUP(B9, Simulation!$A$147:$AK$164,37, FALSE)</f>
        <v>-3.525771133</v>
      </c>
      <c r="Y9" s="5" t="str">
        <f>VLOOKUP(B9, Simulation!$A$165:$AK$182,2, FALSE)</f>
        <v>Grand Canyon</v>
      </c>
      <c r="Z9" s="8">
        <f>VLOOKUP(B9, Simulation!$A$165:$AK$182,37, FALSE)</f>
        <v>-9.662780767</v>
      </c>
      <c r="AA9" s="5" t="str">
        <f>VLOOKUP(B9, Simulation!$A$183:$AK$200,2, FALSE)</f>
        <v>Alabama</v>
      </c>
      <c r="AB9" s="8">
        <f>VLOOKUP(B9, Simulation!$A$183:$AK$200,37, FALSE)</f>
        <v>-8.534118898</v>
      </c>
      <c r="AC9" s="5" t="str">
        <f>VLOOKUP(B9, Simulation!$A$201:$AK$218,2, FALSE)</f>
        <v>Abilene Christian</v>
      </c>
      <c r="AD9" s="8">
        <f>VLOOKUP(B9, Simulation!$A$201:$AK$218,37, FALSE)</f>
        <v>-12.98574308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>
      <c r="A10" s="2"/>
      <c r="B10" s="2" t="s">
        <v>40</v>
      </c>
      <c r="C10" s="2">
        <v>7.0</v>
      </c>
      <c r="D10" s="2">
        <v>5.0</v>
      </c>
      <c r="E10" s="7">
        <f t="shared" si="1"/>
        <v>0.5833333333</v>
      </c>
      <c r="F10" s="8">
        <f t="shared" si="2"/>
        <v>1.05905415</v>
      </c>
      <c r="G10" s="8" t="str">
        <f>VLOOKUP(B10, Simulation!$A$3:$AK$20,2, FALSE)</f>
        <v>North Texas</v>
      </c>
      <c r="H10" s="8">
        <f>VLOOKUP(B10, Simulation!$A$3:$AK$20,37, FALSE)</f>
        <v>-12.26487446</v>
      </c>
      <c r="I10" s="8" t="str">
        <f>VLOOKUP(B10, Simulation!$A$21:$AK$38,2, FALSE)</f>
        <v>Oral Roberts</v>
      </c>
      <c r="J10" s="25">
        <f>VLOOKUP(B10, Simulation!$A$21:$AK$38,37, FALSE)</f>
        <v>1.301544823</v>
      </c>
      <c r="K10" s="9" t="str">
        <f>VLOOKUP(B10, Simulation!$A$39:$AK$56,2, FALSE)</f>
        <v>Florida St.</v>
      </c>
      <c r="L10" s="25">
        <f>VLOOKUP(B10, Simulation!$A$39:$AK$56,37, FALSE)</f>
        <v>-7.760739363</v>
      </c>
      <c r="M10" s="9" t="str">
        <f>VLOOKUP(B10, Simulation!$A$57:$AK$74,2, FALSE)</f>
        <v>VCU</v>
      </c>
      <c r="N10" s="25">
        <f>VLOOKUP(B10, Simulation!$A$57:$AK$74,37, FALSE)</f>
        <v>36.39793048</v>
      </c>
      <c r="O10" s="9" t="str">
        <f>VLOOKUP(B10, Simulation!$A$75:$AK$92,2, FALSE)</f>
        <v>Grand Canyon</v>
      </c>
      <c r="P10" s="25">
        <f>VLOOKUP(B10, Simulation!$A$75:$AK$92,37, FALSE)</f>
        <v>1.37098396</v>
      </c>
      <c r="Q10" s="9" t="str">
        <f>VLOOKUP(B10, Simulation!$A$93:$AK$110,2, FALSE)</f>
        <v>Colgate</v>
      </c>
      <c r="R10" s="25">
        <f>VLOOKUP(B10, Simulation!$A$93:$AK$110,37, FALSE)</f>
        <v>2.041671143</v>
      </c>
      <c r="S10" s="9" t="str">
        <f>VLOOKUP(B10, Simulation!$A$111:$AK$128,2, FALSE)</f>
        <v>Abilene Christian</v>
      </c>
      <c r="T10" s="25">
        <f>VLOOKUP(B10, Simulation!$A$111:$AK$128,37, FALSE)</f>
        <v>1.257215506</v>
      </c>
      <c r="U10" s="9" t="str">
        <f>VLOOKUP(B10, Simulation!$A$129:$AK$146,2, FALSE)</f>
        <v>BYU</v>
      </c>
      <c r="V10" s="25">
        <f>VLOOKUP(B10, Simulation!$A$129:$AK$146,37, FALSE)</f>
        <v>-6.508480973</v>
      </c>
      <c r="W10" s="9" t="str">
        <f>VLOOKUP(B10, Simulation!$A$147:$AK$164,2, FALSE)</f>
        <v>Michigan</v>
      </c>
      <c r="X10" s="25">
        <f>VLOOKUP(B10, Simulation!$A$147:$AK$164,37, FALSE)</f>
        <v>-8.785131973</v>
      </c>
      <c r="Y10" s="5" t="str">
        <f>VLOOKUP(B10, Simulation!$A$165:$AK$182,2, FALSE)</f>
        <v>Weber St.</v>
      </c>
      <c r="Z10" s="8">
        <f>VLOOKUP(B10, Simulation!$A$165:$AK$182,37, FALSE)</f>
        <v>2.0830492</v>
      </c>
      <c r="AA10" s="5" t="str">
        <f>VLOOKUP(B10, Simulation!$A$183:$AK$200,2, FALSE)</f>
        <v>Loyola</v>
      </c>
      <c r="AB10" s="8">
        <f>VLOOKUP(B10, Simulation!$A$183:$AK$200,37, FALSE)</f>
        <v>5.638323626</v>
      </c>
      <c r="AC10" s="5" t="str">
        <f>VLOOKUP(B10, Simulation!$A$201:$AK$218,2, FALSE)</f>
        <v>UCSB</v>
      </c>
      <c r="AD10" s="8">
        <f>VLOOKUP(B10, Simulation!$A$201:$AK$218,37, FALSE)</f>
        <v>-2.062842161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>
      <c r="A11" s="2"/>
      <c r="B11" s="2" t="s">
        <v>26</v>
      </c>
      <c r="C11" s="2">
        <v>6.0</v>
      </c>
      <c r="D11" s="2">
        <v>6.0</v>
      </c>
      <c r="E11" s="7">
        <f t="shared" si="1"/>
        <v>0.5</v>
      </c>
      <c r="F11" s="8">
        <f t="shared" si="2"/>
        <v>-0.6713762152</v>
      </c>
      <c r="G11" s="8" t="str">
        <f>VLOOKUP(B11, Simulation!$A$3:$AK$20,2, FALSE)</f>
        <v>UCSB</v>
      </c>
      <c r="H11" s="8">
        <f>VLOOKUP(B11, Simulation!$A$3:$AK$20,37, FALSE)</f>
        <v>27.31205407</v>
      </c>
      <c r="I11" s="8" t="str">
        <f>VLOOKUP(B11, Simulation!$A$21:$AK$38,2, FALSE)</f>
        <v>VCU</v>
      </c>
      <c r="J11" s="25">
        <f>VLOOKUP(B11, Simulation!$A$21:$AK$38,37, FALSE)</f>
        <v>1.42800965</v>
      </c>
      <c r="K11" s="9" t="str">
        <f>VLOOKUP(B11, Simulation!$A$39:$AK$56,2, FALSE)</f>
        <v>Houston</v>
      </c>
      <c r="L11" s="25">
        <f>VLOOKUP(B11, Simulation!$A$39:$AK$56,37, FALSE)</f>
        <v>-4.811071208</v>
      </c>
      <c r="M11" s="9" t="str">
        <f>VLOOKUP(B11, Simulation!$A$57:$AK$74,2, FALSE)</f>
        <v>Grand Canyon</v>
      </c>
      <c r="N11" s="25">
        <f>VLOOKUP(B11, Simulation!$A$57:$AK$74,37, FALSE)</f>
        <v>-3.503449684</v>
      </c>
      <c r="O11" s="9" t="str">
        <f>VLOOKUP(B11, Simulation!$A$75:$AK$92,2, FALSE)</f>
        <v>Wright St.</v>
      </c>
      <c r="P11" s="25">
        <f>VLOOKUP(B11, Simulation!$A$75:$AK$92,37, FALSE)</f>
        <v>-15.3724394</v>
      </c>
      <c r="Q11" s="9" t="str">
        <f>VLOOKUP(B11, Simulation!$A$93:$AK$110,2, FALSE)</f>
        <v>Alabama</v>
      </c>
      <c r="R11" s="25">
        <f>VLOOKUP(B11, Simulation!$A$93:$AK$110,37, FALSE)</f>
        <v>-2.655513634</v>
      </c>
      <c r="S11" s="9" t="str">
        <f>VLOOKUP(B11, Simulation!$A$111:$AK$128,2, FALSE)</f>
        <v>Eastern Washington</v>
      </c>
      <c r="T11" s="25">
        <f>VLOOKUP(B11, Simulation!$A$111:$AK$128,37, FALSE)</f>
        <v>-15.51759737</v>
      </c>
      <c r="U11" s="9" t="str">
        <f>VLOOKUP(B11, Simulation!$A$129:$AK$146,2, FALSE)</f>
        <v>Abilene Christian</v>
      </c>
      <c r="V11" s="25">
        <f>VLOOKUP(B11, Simulation!$A$129:$AK$146,37, FALSE)</f>
        <v>4.75557717</v>
      </c>
      <c r="W11" s="9" t="str">
        <f>VLOOKUP(B11, Simulation!$A$147:$AK$164,2, FALSE)</f>
        <v>Vermont</v>
      </c>
      <c r="X11" s="25">
        <f>VLOOKUP(B11, Simulation!$A$147:$AK$164,37, FALSE)</f>
        <v>0.4419015587</v>
      </c>
      <c r="Y11" s="5" t="str">
        <f>VLOOKUP(B11, Simulation!$A$165:$AK$182,2, FALSE)</f>
        <v>BYU</v>
      </c>
      <c r="Z11" s="8">
        <f>VLOOKUP(B11, Simulation!$A$165:$AK$182,37, FALSE)</f>
        <v>-5.090806387</v>
      </c>
      <c r="AA11" s="5" t="str">
        <f>VLOOKUP(B11, Simulation!$A$183:$AK$200,2, FALSE)</f>
        <v>Dayton</v>
      </c>
      <c r="AB11" s="8">
        <f>VLOOKUP(B11, Simulation!$A$183:$AK$200,37, FALSE)</f>
        <v>10.33107211</v>
      </c>
      <c r="AC11" s="5" t="str">
        <f>VLOOKUP(B11, Simulation!$A$201:$AK$218,2, FALSE)</f>
        <v>Michigan</v>
      </c>
      <c r="AD11" s="8">
        <f>VLOOKUP(B11, Simulation!$A$201:$AK$218,37, FALSE)</f>
        <v>-5.374251463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>
      <c r="A12" s="2"/>
      <c r="B12" s="2" t="s">
        <v>41</v>
      </c>
      <c r="C12" s="2">
        <v>5.0</v>
      </c>
      <c r="D12" s="2">
        <v>7.0</v>
      </c>
      <c r="E12" s="7">
        <f t="shared" si="1"/>
        <v>0.4166666667</v>
      </c>
      <c r="F12" s="8">
        <f t="shared" si="2"/>
        <v>-0.8518930397</v>
      </c>
      <c r="G12" s="8" t="str">
        <f>VLOOKUP(B12, Simulation!$A$3:$AK$20,2, FALSE)</f>
        <v>Oral Roberts</v>
      </c>
      <c r="H12" s="8">
        <f>VLOOKUP(B12, Simulation!$A$3:$AK$20,37, FALSE)</f>
        <v>-19.1099586</v>
      </c>
      <c r="I12" s="8" t="str">
        <f>VLOOKUP(B12, Simulation!$A$21:$AK$38,2, FALSE)</f>
        <v>Florida St.</v>
      </c>
      <c r="J12" s="25">
        <f>VLOOKUP(B12, Simulation!$A$21:$AK$38,37, FALSE)</f>
        <v>-10.65328615</v>
      </c>
      <c r="K12" s="9" t="str">
        <f>VLOOKUP(B12, Simulation!$A$39:$AK$56,2, FALSE)</f>
        <v>VCU</v>
      </c>
      <c r="L12" s="25">
        <f>VLOOKUP(B12, Simulation!$A$39:$AK$56,37, FALSE)</f>
        <v>-6.078932747</v>
      </c>
      <c r="M12" s="9" t="str">
        <f>VLOOKUP(B12, Simulation!$A$57:$AK$74,2, FALSE)</f>
        <v>Colgate</v>
      </c>
      <c r="N12" s="25">
        <f>VLOOKUP(B12, Simulation!$A$57:$AK$74,37, FALSE)</f>
        <v>0.2638307568</v>
      </c>
      <c r="O12" s="9" t="str">
        <f>VLOOKUP(B12, Simulation!$A$75:$AK$92,2, FALSE)</f>
        <v>Alabama</v>
      </c>
      <c r="P12" s="25">
        <f>VLOOKUP(B12, Simulation!$A$75:$AK$92,37, FALSE)</f>
        <v>-4.758233605</v>
      </c>
      <c r="Q12" s="9" t="str">
        <f>VLOOKUP(B12, Simulation!$A$93:$AK$110,2, FALSE)</f>
        <v>Abilene Christian</v>
      </c>
      <c r="R12" s="25">
        <f>VLOOKUP(B12, Simulation!$A$93:$AK$110,37, FALSE)</f>
        <v>6.289570936</v>
      </c>
      <c r="S12" s="9" t="str">
        <f>VLOOKUP(B12, Simulation!$A$111:$AK$128,2, FALSE)</f>
        <v>BYU</v>
      </c>
      <c r="T12" s="25">
        <f>VLOOKUP(B12, Simulation!$A$111:$AK$128,37, FALSE)</f>
        <v>0.9970974288</v>
      </c>
      <c r="U12" s="9" t="str">
        <f>VLOOKUP(B12, Simulation!$A$129:$AK$146,2, FALSE)</f>
        <v>Michigan</v>
      </c>
      <c r="V12" s="25">
        <f>VLOOKUP(B12, Simulation!$A$129:$AK$146,37, FALSE)</f>
        <v>-3.436503725</v>
      </c>
      <c r="W12" s="9" t="str">
        <f>VLOOKUP(B12, Simulation!$A$147:$AK$164,2, FALSE)</f>
        <v>Weber St.</v>
      </c>
      <c r="X12" s="25">
        <f>VLOOKUP(B12, Simulation!$A$147:$AK$164,37, FALSE)</f>
        <v>20.09135615</v>
      </c>
      <c r="Y12" s="5" t="str">
        <f>VLOOKUP(B12, Simulation!$A$165:$AK$182,2, FALSE)</f>
        <v>Loyola</v>
      </c>
      <c r="Z12" s="8">
        <f>VLOOKUP(B12, Simulation!$A$165:$AK$182,37, FALSE)</f>
        <v>7.004291463</v>
      </c>
      <c r="AA12" s="5" t="str">
        <f>VLOOKUP(B12, Simulation!$A$183:$AK$200,2, FALSE)</f>
        <v>UCSB</v>
      </c>
      <c r="AB12" s="8">
        <f>VLOOKUP(B12, Simulation!$A$183:$AK$200,37, FALSE)</f>
        <v>-12.93756488</v>
      </c>
      <c r="AC12" s="5" t="str">
        <f>VLOOKUP(B12, Simulation!$A$201:$AK$218,2, FALSE)</f>
        <v>Houston</v>
      </c>
      <c r="AD12" s="8">
        <f>VLOOKUP(B12, Simulation!$A$201:$AK$218,37, FALSE)</f>
        <v>12.1056165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>
      <c r="A13" s="2"/>
      <c r="B13" s="2" t="s">
        <v>440</v>
      </c>
      <c r="C13" s="2">
        <v>6.0</v>
      </c>
      <c r="D13" s="2">
        <v>6.0</v>
      </c>
      <c r="E13" s="7">
        <f t="shared" si="1"/>
        <v>0.5</v>
      </c>
      <c r="F13" s="8">
        <f t="shared" si="2"/>
        <v>-1.906598448</v>
      </c>
      <c r="G13" s="8" t="str">
        <f>VLOOKUP(B13, Simulation!$A$3:$AK$20,2, FALSE)</f>
        <v>Vermont</v>
      </c>
      <c r="H13" s="8">
        <f>VLOOKUP(B13, Simulation!$A$3:$AK$20,37, FALSE)</f>
        <v>-12.48009993</v>
      </c>
      <c r="I13" s="8" t="str">
        <f>VLOOKUP(B13, Simulation!$A$21:$AK$38,2, FALSE)</f>
        <v>Dayton</v>
      </c>
      <c r="J13" s="25">
        <f>VLOOKUP(B13, Simulation!$A$21:$AK$38,37, FALSE)</f>
        <v>6.005454864</v>
      </c>
      <c r="K13" s="9" t="str">
        <f>VLOOKUP(B13, Simulation!$A$39:$AK$56,2, FALSE)</f>
        <v>North Texas</v>
      </c>
      <c r="L13" s="25">
        <f>VLOOKUP(B13, Simulation!$A$39:$AK$56,37, FALSE)</f>
        <v>1.833262042</v>
      </c>
      <c r="M13" s="9" t="str">
        <f>VLOOKUP(B13, Simulation!$A$57:$AK$74,2, FALSE)</f>
        <v>Oral Roberts</v>
      </c>
      <c r="N13" s="25">
        <f>VLOOKUP(B13, Simulation!$A$57:$AK$74,37, FALSE)</f>
        <v>6.184907235</v>
      </c>
      <c r="O13" s="9" t="str">
        <f>VLOOKUP(B13, Simulation!$A$75:$AK$92,2, FALSE)</f>
        <v>Florida St.</v>
      </c>
      <c r="P13" s="25">
        <f>VLOOKUP(B13, Simulation!$A$75:$AK$92,37, FALSE)</f>
        <v>-31.86228018</v>
      </c>
      <c r="Q13" s="9" t="str">
        <f>VLOOKUP(B13, Simulation!$A$93:$AK$110,2, FALSE)</f>
        <v>VCU</v>
      </c>
      <c r="R13" s="25">
        <f>VLOOKUP(B13, Simulation!$A$93:$AK$110,37, FALSE)</f>
        <v>-1.820690702</v>
      </c>
      <c r="S13" s="9" t="str">
        <f>VLOOKUP(B13, Simulation!$A$111:$AK$128,2, FALSE)</f>
        <v>Grand Canyon</v>
      </c>
      <c r="T13" s="25">
        <f>VLOOKUP(B13, Simulation!$A$111:$AK$128,37, FALSE)</f>
        <v>-6.167793667</v>
      </c>
      <c r="U13" s="9" t="str">
        <f>VLOOKUP(B13, Simulation!$A$129:$AK$146,2, FALSE)</f>
        <v>Alabama</v>
      </c>
      <c r="V13" s="25">
        <f>VLOOKUP(B13, Simulation!$A$129:$AK$146,37, FALSE)</f>
        <v>2.54376659</v>
      </c>
      <c r="W13" s="9" t="str">
        <f>VLOOKUP(B13, Simulation!$A$147:$AK$164,2, FALSE)</f>
        <v>Abilene Christian</v>
      </c>
      <c r="X13" s="25">
        <f>VLOOKUP(B13, Simulation!$A$147:$AK$164,37, FALSE)</f>
        <v>11.02680257</v>
      </c>
      <c r="Y13" s="5" t="str">
        <f>VLOOKUP(B13, Simulation!$A$165:$AK$182,2, FALSE)</f>
        <v>Colgate</v>
      </c>
      <c r="Z13" s="8">
        <f>VLOOKUP(B13, Simulation!$A$165:$AK$182,37, FALSE)</f>
        <v>2.597236975</v>
      </c>
      <c r="AA13" s="5" t="str">
        <f>VLOOKUP(B13, Simulation!$A$183:$AK$200,2, FALSE)</f>
        <v>Michigan</v>
      </c>
      <c r="AB13" s="8">
        <f>VLOOKUP(B13, Simulation!$A$183:$AK$200,37, FALSE)</f>
        <v>-2.525292226</v>
      </c>
      <c r="AC13" s="5" t="str">
        <f>VLOOKUP(B13, Simulation!$A$201:$AK$218,2, FALSE)</f>
        <v>Weber St.</v>
      </c>
      <c r="AD13" s="8">
        <f>VLOOKUP(B13, Simulation!$A$201:$AK$218,37, FALSE)</f>
        <v>1.785545057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>
      <c r="A14" s="2"/>
      <c r="B14" s="2" t="s">
        <v>438</v>
      </c>
      <c r="C14" s="2">
        <v>5.0</v>
      </c>
      <c r="D14" s="2">
        <v>7.0</v>
      </c>
      <c r="E14" s="7">
        <f t="shared" si="1"/>
        <v>0.4166666667</v>
      </c>
      <c r="F14" s="8">
        <f t="shared" si="2"/>
        <v>-3.223703334</v>
      </c>
      <c r="G14" s="8" t="str">
        <f>VLOOKUP(B14, Simulation!$A$3:$AK$20,2, FALSE)</f>
        <v>Weber St.</v>
      </c>
      <c r="H14" s="8">
        <f>VLOOKUP(B14, Simulation!$A$3:$AK$20,37, FALSE)</f>
        <v>-9.764669769</v>
      </c>
      <c r="I14" s="8" t="str">
        <f>VLOOKUP(B14, Simulation!$A$21:$AK$38,2, FALSE)</f>
        <v>Loyola</v>
      </c>
      <c r="J14" s="25">
        <f>VLOOKUP(B14, Simulation!$A$21:$AK$38,37, FALSE)</f>
        <v>-26.69505947</v>
      </c>
      <c r="K14" s="9" t="str">
        <f>VLOOKUP(B14, Simulation!$A$39:$AK$56,2, FALSE)</f>
        <v>UCSB</v>
      </c>
      <c r="L14" s="25">
        <f>VLOOKUP(B14, Simulation!$A$39:$AK$56,37, FALSE)</f>
        <v>-4.735291119</v>
      </c>
      <c r="M14" s="9" t="str">
        <f>VLOOKUP(B14, Simulation!$A$57:$AK$74,2, FALSE)</f>
        <v>Houston</v>
      </c>
      <c r="N14" s="25">
        <f>VLOOKUP(B14, Simulation!$A$57:$AK$74,37, FALSE)</f>
        <v>29.30703627</v>
      </c>
      <c r="O14" s="9" t="str">
        <f>VLOOKUP(B14, Simulation!$A$75:$AK$92,2, FALSE)</f>
        <v>Colgate</v>
      </c>
      <c r="P14" s="25">
        <f>VLOOKUP(B14, Simulation!$A$75:$AK$92,37, FALSE)</f>
        <v>9.132245014</v>
      </c>
      <c r="Q14" s="9" t="str">
        <f>VLOOKUP(B14, Simulation!$A$93:$AK$110,2, FALSE)</f>
        <v>Eastern Washington</v>
      </c>
      <c r="R14" s="25">
        <f>VLOOKUP(B14, Simulation!$A$93:$AK$110,37, FALSE)</f>
        <v>-7.98540039</v>
      </c>
      <c r="S14" s="9" t="str">
        <f>VLOOKUP(B14, Simulation!$A$111:$AK$128,2, FALSE)</f>
        <v>Vermont</v>
      </c>
      <c r="T14" s="25">
        <f>VLOOKUP(B14, Simulation!$A$111:$AK$128,37, FALSE)</f>
        <v>-24.54287573</v>
      </c>
      <c r="U14" s="9" t="str">
        <f>VLOOKUP(B14, Simulation!$A$129:$AK$146,2, FALSE)</f>
        <v>Dayton</v>
      </c>
      <c r="V14" s="25">
        <f>VLOOKUP(B14, Simulation!$A$129:$AK$146,37, FALSE)</f>
        <v>-7.232713986</v>
      </c>
      <c r="W14" s="9" t="str">
        <f>VLOOKUP(B14, Simulation!$A$147:$AK$164,2, FALSE)</f>
        <v>North Texas</v>
      </c>
      <c r="X14" s="25">
        <f>VLOOKUP(B14, Simulation!$A$147:$AK$164,37, FALSE)</f>
        <v>13.99304275</v>
      </c>
      <c r="Y14" s="5" t="str">
        <f>VLOOKUP(B14, Simulation!$A$165:$AK$182,2, FALSE)</f>
        <v>Oral Roberts</v>
      </c>
      <c r="Z14" s="8">
        <f>VLOOKUP(B14, Simulation!$A$165:$AK$182,37, FALSE)</f>
        <v>2.957485138</v>
      </c>
      <c r="AA14" s="5" t="str">
        <f>VLOOKUP(B14, Simulation!$A$183:$AK$200,2, FALSE)</f>
        <v>Florida St.</v>
      </c>
      <c r="AB14" s="8">
        <f>VLOOKUP(B14, Simulation!$A$183:$AK$200,37, FALSE)</f>
        <v>-17.03501968</v>
      </c>
      <c r="AC14" s="5" t="str">
        <f>VLOOKUP(B14, Simulation!$A$201:$AK$218,2, FALSE)</f>
        <v>VCU</v>
      </c>
      <c r="AD14" s="8">
        <f>VLOOKUP(B14, Simulation!$A$201:$AK$218,37, FALSE)</f>
        <v>3.916780964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>
      <c r="A15" s="2"/>
      <c r="B15" s="2" t="s">
        <v>31</v>
      </c>
      <c r="C15" s="2">
        <v>4.0</v>
      </c>
      <c r="D15" s="2">
        <v>8.0</v>
      </c>
      <c r="E15" s="7">
        <f t="shared" si="1"/>
        <v>0.3333333333</v>
      </c>
      <c r="F15" s="8">
        <f t="shared" si="2"/>
        <v>-3.761676854</v>
      </c>
      <c r="G15" s="8" t="str">
        <f>VLOOKUP(B15, Simulation!$A$3:$AK$20,2, FALSE)</f>
        <v>Alabama</v>
      </c>
      <c r="H15" s="8">
        <f>VLOOKUP(B15, Simulation!$A$3:$AK$20,37, FALSE)</f>
        <v>9.573679106</v>
      </c>
      <c r="I15" s="8" t="str">
        <f>VLOOKUP(B15, Simulation!$A$21:$AK$38,2, FALSE)</f>
        <v>Abilene Christian</v>
      </c>
      <c r="J15" s="25">
        <f>VLOOKUP(B15, Simulation!$A$21:$AK$38,37, FALSE)</f>
        <v>2.334972065</v>
      </c>
      <c r="K15" s="9" t="str">
        <f>VLOOKUP(B15, Simulation!$A$39:$AK$56,2, FALSE)</f>
        <v>BYU</v>
      </c>
      <c r="L15" s="25">
        <f>VLOOKUP(B15, Simulation!$A$39:$AK$56,37, FALSE)</f>
        <v>-6.765626678</v>
      </c>
      <c r="M15" s="9" t="str">
        <f>VLOOKUP(B15, Simulation!$A$57:$AK$74,2, FALSE)</f>
        <v>Michigan</v>
      </c>
      <c r="N15" s="25">
        <f>VLOOKUP(B15, Simulation!$A$57:$AK$74,37, FALSE)</f>
        <v>-7.25205192</v>
      </c>
      <c r="O15" s="9" t="str">
        <f>VLOOKUP(B15, Simulation!$A$75:$AK$92,2, FALSE)</f>
        <v>Weber St.</v>
      </c>
      <c r="P15" s="25">
        <f>VLOOKUP(B15, Simulation!$A$75:$AK$92,37, FALSE)</f>
        <v>14.51366833</v>
      </c>
      <c r="Q15" s="9" t="str">
        <f>VLOOKUP(B15, Simulation!$A$93:$AK$110,2, FALSE)</f>
        <v>Loyola</v>
      </c>
      <c r="R15" s="25">
        <f>VLOOKUP(B15, Simulation!$A$93:$AK$110,37, FALSE)</f>
        <v>3.722679298</v>
      </c>
      <c r="S15" s="9" t="str">
        <f>VLOOKUP(B15, Simulation!$A$111:$AK$128,2, FALSE)</f>
        <v>UCSB</v>
      </c>
      <c r="T15" s="25">
        <f>VLOOKUP(B15, Simulation!$A$111:$AK$128,37, FALSE)</f>
        <v>-4.595885725</v>
      </c>
      <c r="U15" s="9" t="str">
        <f>VLOOKUP(B15, Simulation!$A$129:$AK$146,2, FALSE)</f>
        <v>Houston</v>
      </c>
      <c r="V15" s="25">
        <f>VLOOKUP(B15, Simulation!$A$129:$AK$146,37, FALSE)</f>
        <v>-3.741693937</v>
      </c>
      <c r="W15" s="9" t="str">
        <f>VLOOKUP(B15, Simulation!$A$147:$AK$164,2, FALSE)</f>
        <v>Wright St.</v>
      </c>
      <c r="X15" s="25">
        <f>VLOOKUP(B15, Simulation!$A$147:$AK$164,37, FALSE)</f>
        <v>-25.794392</v>
      </c>
      <c r="Y15" s="5" t="str">
        <f>VLOOKUP(B15, Simulation!$A$165:$AK$182,2, FALSE)</f>
        <v>Eastern Washington</v>
      </c>
      <c r="Z15" s="8">
        <f>VLOOKUP(B15, Simulation!$A$165:$AK$182,37, FALSE)</f>
        <v>-15.23883104</v>
      </c>
      <c r="AA15" s="5" t="str">
        <f>VLOOKUP(B15, Simulation!$A$183:$AK$200,2, FALSE)</f>
        <v>Vermont</v>
      </c>
      <c r="AB15" s="8">
        <f>VLOOKUP(B15, Simulation!$A$183:$AK$200,37, FALSE)</f>
        <v>3.047968953</v>
      </c>
      <c r="AC15" s="5" t="str">
        <f>VLOOKUP(B15, Simulation!$A$201:$AK$218,2, FALSE)</f>
        <v>Dayton</v>
      </c>
      <c r="AD15" s="8">
        <f>VLOOKUP(B15, Simulation!$A$201:$AK$218,37, FALSE)</f>
        <v>-14.94460869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>
      <c r="A16" s="2"/>
      <c r="B16" s="2" t="s">
        <v>436</v>
      </c>
      <c r="C16" s="2">
        <v>6.0</v>
      </c>
      <c r="D16" s="2">
        <v>6.0</v>
      </c>
      <c r="E16" s="7">
        <f t="shared" si="1"/>
        <v>0.5</v>
      </c>
      <c r="F16" s="8">
        <f t="shared" si="2"/>
        <v>-4.339746874</v>
      </c>
      <c r="G16" s="8" t="str">
        <f>VLOOKUP(B16, Simulation!$A$3:$AK$20,2, FALSE)</f>
        <v>Colgate</v>
      </c>
      <c r="H16" s="8">
        <f>VLOOKUP(B16, Simulation!$A$3:$AK$20,37, FALSE)</f>
        <v>-27.3700296</v>
      </c>
      <c r="I16" s="8" t="str">
        <f>VLOOKUP(B16, Simulation!$A$21:$AK$38,2, FALSE)</f>
        <v>Houston</v>
      </c>
      <c r="J16" s="25">
        <f>VLOOKUP(B16, Simulation!$A$21:$AK$38,37, FALSE)</f>
        <v>-5.258869805</v>
      </c>
      <c r="K16" s="9" t="str">
        <f>VLOOKUP(B16, Simulation!$A$39:$AK$56,2, FALSE)</f>
        <v>Wright St.</v>
      </c>
      <c r="L16" s="25">
        <f>VLOOKUP(B16, Simulation!$A$39:$AK$56,37, FALSE)</f>
        <v>0.85342375</v>
      </c>
      <c r="M16" s="9" t="str">
        <f>VLOOKUP(B16, Simulation!$A$57:$AK$74,2, FALSE)</f>
        <v>Eastern Washington</v>
      </c>
      <c r="N16" s="25">
        <f>VLOOKUP(B16, Simulation!$A$57:$AK$74,37, FALSE)</f>
        <v>12.26770518</v>
      </c>
      <c r="O16" s="9" t="str">
        <f>VLOOKUP(B16, Simulation!$A$75:$AK$92,2, FALSE)</f>
        <v>Vermont</v>
      </c>
      <c r="P16" s="25">
        <f>VLOOKUP(B16, Simulation!$A$75:$AK$92,37, FALSE)</f>
        <v>16.84748824</v>
      </c>
      <c r="Q16" s="9" t="str">
        <f>VLOOKUP(B16, Simulation!$A$93:$AK$110,2, FALSE)</f>
        <v>Dayton</v>
      </c>
      <c r="R16" s="25">
        <f>VLOOKUP(B16, Simulation!$A$93:$AK$110,37, FALSE)</f>
        <v>-8.746126929</v>
      </c>
      <c r="S16" s="9" t="str">
        <f>VLOOKUP(B16, Simulation!$A$111:$AK$128,2, FALSE)</f>
        <v>North Texas</v>
      </c>
      <c r="T16" s="25">
        <f>VLOOKUP(B16, Simulation!$A$111:$AK$128,37, FALSE)</f>
        <v>1.157484686</v>
      </c>
      <c r="U16" s="9" t="str">
        <f>VLOOKUP(B16, Simulation!$A$129:$AK$146,2, FALSE)</f>
        <v>Oral Roberts</v>
      </c>
      <c r="V16" s="25">
        <f>VLOOKUP(B16, Simulation!$A$129:$AK$146,37, FALSE)</f>
        <v>-19.86674243</v>
      </c>
      <c r="W16" s="9" t="str">
        <f>VLOOKUP(B16, Simulation!$A$147:$AK$164,2, FALSE)</f>
        <v>Florida St.</v>
      </c>
      <c r="X16" s="25">
        <f>VLOOKUP(B16, Simulation!$A$147:$AK$164,37, FALSE)</f>
        <v>-20.68076367</v>
      </c>
      <c r="Y16" s="5" t="str">
        <f>VLOOKUP(B16, Simulation!$A$165:$AK$182,2, FALSE)</f>
        <v>VCU</v>
      </c>
      <c r="Z16" s="8">
        <f>VLOOKUP(B16, Simulation!$A$165:$AK$182,37, FALSE)</f>
        <v>-9.354287425</v>
      </c>
      <c r="AA16" s="5" t="str">
        <f>VLOOKUP(B16, Simulation!$A$183:$AK$200,2, FALSE)</f>
        <v>Grand Canyon</v>
      </c>
      <c r="AB16" s="8">
        <f>VLOOKUP(B16, Simulation!$A$183:$AK$200,37, FALSE)</f>
        <v>7.774713849</v>
      </c>
      <c r="AC16" s="5" t="str">
        <f>VLOOKUP(B16, Simulation!$A$201:$AK$218,2, FALSE)</f>
        <v>Alabama</v>
      </c>
      <c r="AD16" s="8">
        <f>VLOOKUP(B16, Simulation!$A$201:$AK$218,37, FALSE)</f>
        <v>0.2990416552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>
      <c r="A17" s="2"/>
      <c r="B17" s="2" t="s">
        <v>21</v>
      </c>
      <c r="C17" s="2">
        <v>3.0</v>
      </c>
      <c r="D17" s="2">
        <v>9.0</v>
      </c>
      <c r="E17" s="7">
        <f t="shared" si="1"/>
        <v>0.25</v>
      </c>
      <c r="F17" s="8">
        <f t="shared" si="2"/>
        <v>-6.906633896</v>
      </c>
      <c r="G17" s="8" t="str">
        <f>VLOOKUP(B17, Simulation!$A$3:$AK$20,2, FALSE)</f>
        <v>Dayton</v>
      </c>
      <c r="H17" s="8">
        <f>VLOOKUP(B17, Simulation!$A$3:$AK$20,37, FALSE)</f>
        <v>-26.34259243</v>
      </c>
      <c r="I17" s="8" t="str">
        <f>VLOOKUP(B17, Simulation!$A$21:$AK$38,2, FALSE)</f>
        <v>North Texas</v>
      </c>
      <c r="J17" s="25">
        <f>VLOOKUP(B17, Simulation!$A$21:$AK$38,37, FALSE)</f>
        <v>-3.615834515</v>
      </c>
      <c r="K17" s="9" t="str">
        <f>VLOOKUP(B17, Simulation!$A$39:$AK$56,2, FALSE)</f>
        <v>Oral Roberts</v>
      </c>
      <c r="L17" s="25">
        <f>VLOOKUP(B17, Simulation!$A$39:$AK$56,37, FALSE)</f>
        <v>-0.5994243955</v>
      </c>
      <c r="M17" s="9" t="str">
        <f>VLOOKUP(B17, Simulation!$A$57:$AK$74,2, FALSE)</f>
        <v>Florida St.</v>
      </c>
      <c r="N17" s="25">
        <f>VLOOKUP(B17, Simulation!$A$57:$AK$74,37, FALSE)</f>
        <v>-16.54686208</v>
      </c>
      <c r="O17" s="9" t="str">
        <f>VLOOKUP(B17, Simulation!$A$75:$AK$92,2, FALSE)</f>
        <v>VCU</v>
      </c>
      <c r="P17" s="25">
        <f>VLOOKUP(B17, Simulation!$A$75:$AK$92,37, FALSE)</f>
        <v>-2.568878056</v>
      </c>
      <c r="Q17" s="9" t="str">
        <f>VLOOKUP(B17, Simulation!$A$93:$AK$110,2, FALSE)</f>
        <v>Grand Canyon</v>
      </c>
      <c r="R17" s="25">
        <f>VLOOKUP(B17, Simulation!$A$93:$AK$110,37, FALSE)</f>
        <v>-16.83997471</v>
      </c>
      <c r="S17" s="9" t="str">
        <f>VLOOKUP(B17, Simulation!$A$111:$AK$128,2, FALSE)</f>
        <v>Alabama</v>
      </c>
      <c r="T17" s="25">
        <f>VLOOKUP(B17, Simulation!$A$111:$AK$128,37, FALSE)</f>
        <v>-1.345136829</v>
      </c>
      <c r="U17" s="9" t="str">
        <f>VLOOKUP(B17, Simulation!$A$129:$AK$146,2, FALSE)</f>
        <v>Colgate</v>
      </c>
      <c r="V17" s="25">
        <f>VLOOKUP(B17, Simulation!$A$129:$AK$146,37, FALSE)</f>
        <v>-9.236756667</v>
      </c>
      <c r="W17" s="9" t="str">
        <f>VLOOKUP(B17, Simulation!$A$147:$AK$164,2, FALSE)</f>
        <v>BYU</v>
      </c>
      <c r="X17" s="25">
        <f>VLOOKUP(B17, Simulation!$A$147:$AK$164,37, FALSE)</f>
        <v>-17.19977715</v>
      </c>
      <c r="Y17" s="5" t="str">
        <f>VLOOKUP(B17, Simulation!$A$165:$AK$182,2, FALSE)</f>
        <v>Michigan</v>
      </c>
      <c r="Z17" s="8">
        <f>VLOOKUP(B17, Simulation!$A$165:$AK$182,37, FALSE)</f>
        <v>21.82600065</v>
      </c>
      <c r="AA17" s="5" t="str">
        <f>VLOOKUP(B17, Simulation!$A$183:$AK$200,2, FALSE)</f>
        <v>Weber St.</v>
      </c>
      <c r="AB17" s="8">
        <f>VLOOKUP(B17, Simulation!$A$183:$AK$200,37, FALSE)</f>
        <v>-15.53592112</v>
      </c>
      <c r="AC17" s="5" t="str">
        <f>VLOOKUP(B17, Simulation!$A$201:$AK$218,2, FALSE)</f>
        <v>Loyola</v>
      </c>
      <c r="AD17" s="8">
        <f>VLOOKUP(B17, Simulation!$A$201:$AK$218,37, FALSE)</f>
        <v>5.125550542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>
      <c r="A18" s="2"/>
      <c r="B18" s="2" t="s">
        <v>439</v>
      </c>
      <c r="C18" s="2">
        <v>5.0</v>
      </c>
      <c r="D18" s="2">
        <v>7.0</v>
      </c>
      <c r="E18" s="7">
        <f t="shared" si="1"/>
        <v>0.4166666667</v>
      </c>
      <c r="F18" s="8">
        <f t="shared" si="2"/>
        <v>-7.193093869</v>
      </c>
      <c r="G18" s="8" t="str">
        <f>VLOOKUP(B18, Simulation!$A$3:$AK$20,2, FALSE)</f>
        <v>Wright St.</v>
      </c>
      <c r="H18" s="8">
        <f>VLOOKUP(B18, Simulation!$A$3:$AK$20,37, FALSE)</f>
        <v>3.837067595</v>
      </c>
      <c r="I18" s="8" t="str">
        <f>VLOOKUP(B18, Simulation!$A$21:$AK$38,2, FALSE)</f>
        <v>Eastern Washington</v>
      </c>
      <c r="J18" s="25">
        <f>VLOOKUP(B18, Simulation!$A$21:$AK$38,37, FALSE)</f>
        <v>-1.368299307</v>
      </c>
      <c r="K18" s="9" t="str">
        <f>VLOOKUP(B18, Simulation!$A$39:$AK$56,2, FALSE)</f>
        <v>Vermont</v>
      </c>
      <c r="L18" s="25">
        <f>VLOOKUP(B18, Simulation!$A$39:$AK$56,37, FALSE)</f>
        <v>9.035450134</v>
      </c>
      <c r="M18" s="9" t="str">
        <f>VLOOKUP(B18, Simulation!$A$57:$AK$74,2, FALSE)</f>
        <v>Dayton</v>
      </c>
      <c r="N18" s="25">
        <f>VLOOKUP(B18, Simulation!$A$57:$AK$74,37, FALSE)</f>
        <v>-45.50899193</v>
      </c>
      <c r="O18" s="9" t="str">
        <f>VLOOKUP(B18, Simulation!$A$75:$AK$92,2, FALSE)</f>
        <v>North Texas</v>
      </c>
      <c r="P18" s="25">
        <f>VLOOKUP(B18, Simulation!$A$75:$AK$92,37, FALSE)</f>
        <v>-20.72816749</v>
      </c>
      <c r="Q18" s="9" t="str">
        <f>VLOOKUP(B18, Simulation!$A$93:$AK$110,2, FALSE)</f>
        <v>Oral Roberts</v>
      </c>
      <c r="R18" s="25">
        <f>VLOOKUP(B18, Simulation!$A$93:$AK$110,37, FALSE)</f>
        <v>-6.113429196</v>
      </c>
      <c r="S18" s="9" t="str">
        <f>VLOOKUP(B18, Simulation!$A$111:$AK$128,2, FALSE)</f>
        <v>Florida St.</v>
      </c>
      <c r="T18" s="25">
        <f>VLOOKUP(B18, Simulation!$A$111:$AK$128,37, FALSE)</f>
        <v>10.11746195</v>
      </c>
      <c r="U18" s="9" t="str">
        <f>VLOOKUP(B18, Simulation!$A$129:$AK$146,2, FALSE)</f>
        <v>VCU</v>
      </c>
      <c r="V18" s="25">
        <f>VLOOKUP(B18, Simulation!$A$129:$AK$146,37, FALSE)</f>
        <v>-6.117147841</v>
      </c>
      <c r="W18" s="9" t="str">
        <f>VLOOKUP(B18, Simulation!$A$147:$AK$164,2, FALSE)</f>
        <v>Grand Canyon</v>
      </c>
      <c r="X18" s="25">
        <f>VLOOKUP(B18, Simulation!$A$147:$AK$164,37, FALSE)</f>
        <v>-31.45354694</v>
      </c>
      <c r="Y18" s="5" t="str">
        <f>VLOOKUP(B18, Simulation!$A$165:$AK$182,2, FALSE)</f>
        <v>Alabama</v>
      </c>
      <c r="Z18" s="8">
        <f>VLOOKUP(B18, Simulation!$A$165:$AK$182,37, FALSE)</f>
        <v>-2.206787482</v>
      </c>
      <c r="AA18" s="5" t="str">
        <f>VLOOKUP(B18, Simulation!$A$183:$AK$200,2, FALSE)</f>
        <v>Abilene Christian</v>
      </c>
      <c r="AB18" s="8">
        <f>VLOOKUP(B18, Simulation!$A$183:$AK$200,37, FALSE)</f>
        <v>7.98382019</v>
      </c>
      <c r="AC18" s="5" t="str">
        <f>VLOOKUP(B18, Simulation!$A$201:$AK$218,2, FALSE)</f>
        <v>BYU</v>
      </c>
      <c r="AD18" s="8">
        <f>VLOOKUP(B18, Simulation!$A$201:$AK$218,37, FALSE)</f>
        <v>-3.79455611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>
      <c r="A19" s="2"/>
      <c r="B19" s="2" t="s">
        <v>42</v>
      </c>
      <c r="C19" s="2">
        <v>3.0</v>
      </c>
      <c r="D19" s="2">
        <v>9.0</v>
      </c>
      <c r="E19" s="7">
        <f t="shared" si="1"/>
        <v>0.25</v>
      </c>
      <c r="F19" s="8">
        <f t="shared" si="2"/>
        <v>-7.622947979</v>
      </c>
      <c r="G19" s="8" t="str">
        <f>VLOOKUP(B19, Simulation!$A$3:$AK$20,2, FALSE)</f>
        <v>BYU</v>
      </c>
      <c r="H19" s="8">
        <f>VLOOKUP(B19, Simulation!$A$3:$AK$20,37, FALSE)</f>
        <v>4.536639013</v>
      </c>
      <c r="I19" s="8" t="str">
        <f>VLOOKUP(B19, Simulation!$A$21:$AK$38,2, FALSE)</f>
        <v>Michigan</v>
      </c>
      <c r="J19" s="25">
        <f>VLOOKUP(B19, Simulation!$A$21:$AK$38,37, FALSE)</f>
        <v>-8.509635014</v>
      </c>
      <c r="K19" s="9" t="str">
        <f>VLOOKUP(B19, Simulation!$A$39:$AK$56,2, FALSE)</f>
        <v>Weber St.</v>
      </c>
      <c r="L19" s="25">
        <f>VLOOKUP(B19, Simulation!$A$39:$AK$56,37, FALSE)</f>
        <v>-15.55027174</v>
      </c>
      <c r="M19" s="9" t="str">
        <f>VLOOKUP(B19, Simulation!$A$57:$AK$74,2, FALSE)</f>
        <v>Loyola</v>
      </c>
      <c r="N19" s="25">
        <f>VLOOKUP(B19, Simulation!$A$57:$AK$74,37, FALSE)</f>
        <v>4.06805298</v>
      </c>
      <c r="O19" s="9" t="str">
        <f>VLOOKUP(B19, Simulation!$A$75:$AK$92,2, FALSE)</f>
        <v>UCSB</v>
      </c>
      <c r="P19" s="25">
        <f>VLOOKUP(B19, Simulation!$A$75:$AK$92,37, FALSE)</f>
        <v>-26.87743185</v>
      </c>
      <c r="Q19" s="9" t="str">
        <f>VLOOKUP(B19, Simulation!$A$93:$AK$110,2, FALSE)</f>
        <v>Houston</v>
      </c>
      <c r="R19" s="25">
        <f>VLOOKUP(B19, Simulation!$A$93:$AK$110,37, FALSE)</f>
        <v>-7.734424929</v>
      </c>
      <c r="S19" s="9" t="str">
        <f>VLOOKUP(B19, Simulation!$A$111:$AK$128,2, FALSE)</f>
        <v>Wright St.</v>
      </c>
      <c r="T19" s="25">
        <f>VLOOKUP(B19, Simulation!$A$111:$AK$128,37, FALSE)</f>
        <v>12.5069659</v>
      </c>
      <c r="U19" s="9" t="str">
        <f>VLOOKUP(B19, Simulation!$A$129:$AK$146,2, FALSE)</f>
        <v>Eastern Washington</v>
      </c>
      <c r="V19" s="25">
        <f>VLOOKUP(B19, Simulation!$A$129:$AK$146,37, FALSE)</f>
        <v>-16.51984933</v>
      </c>
      <c r="W19" s="9" t="str">
        <f>VLOOKUP(B19, Simulation!$A$147:$AK$164,2, FALSE)</f>
        <v>Colgate</v>
      </c>
      <c r="X19" s="25">
        <f>VLOOKUP(B19, Simulation!$A$147:$AK$164,37, FALSE)</f>
        <v>-0.2657607605</v>
      </c>
      <c r="Y19" s="5" t="str">
        <f>VLOOKUP(B19, Simulation!$A$165:$AK$182,2, FALSE)</f>
        <v>Dayton</v>
      </c>
      <c r="Z19" s="8">
        <f>VLOOKUP(B19, Simulation!$A$165:$AK$182,37, FALSE)</f>
        <v>-28.87361916</v>
      </c>
      <c r="AA19" s="5" t="str">
        <f>VLOOKUP(B19, Simulation!$A$183:$AK$200,2, FALSE)</f>
        <v>North Texas</v>
      </c>
      <c r="AB19" s="8">
        <f>VLOOKUP(B19, Simulation!$A$183:$AK$200,37, FALSE)</f>
        <v>-8.556434061</v>
      </c>
      <c r="AC19" s="5" t="str">
        <f>VLOOKUP(B19, Simulation!$A$201:$AK$218,2, FALSE)</f>
        <v>Oral Roberts</v>
      </c>
      <c r="AD19" s="8">
        <f>VLOOKUP(B19, Simulation!$A$201:$AK$218,37, FALSE)</f>
        <v>0.3003932055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>
      <c r="A20" s="5"/>
      <c r="B20" s="5"/>
      <c r="C20" s="5"/>
      <c r="D20" s="5"/>
      <c r="E20" s="7"/>
      <c r="F20" s="8"/>
      <c r="G20" s="8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>
      <c r="A21" s="5"/>
      <c r="B21" s="5"/>
      <c r="C21" s="5"/>
      <c r="D21" s="5"/>
      <c r="E21" s="7"/>
      <c r="F21" s="8"/>
      <c r="G21" s="8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>
      <c r="A22" s="5"/>
      <c r="B22" s="5"/>
      <c r="C22" s="5"/>
      <c r="D22" s="5"/>
      <c r="E22" s="7"/>
      <c r="F22" s="8"/>
      <c r="G22" s="8"/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>
      <c r="A23" s="5"/>
      <c r="B23" s="5"/>
      <c r="C23" s="5"/>
      <c r="D23" s="5"/>
      <c r="E23" s="7"/>
      <c r="F23" s="8"/>
      <c r="G23" s="8"/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>
      <c r="A24" s="5"/>
      <c r="B24" s="5"/>
      <c r="C24" s="5"/>
      <c r="D24" s="5"/>
      <c r="E24" s="7"/>
      <c r="F24" s="8"/>
      <c r="G24" s="8"/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>
      <c r="A25" s="5"/>
      <c r="B25" s="5"/>
      <c r="C25" s="5"/>
      <c r="D25" s="5"/>
      <c r="E25" s="7"/>
      <c r="F25" s="8"/>
      <c r="G25" s="8"/>
      <c r="H25" s="8"/>
      <c r="I25" s="8"/>
      <c r="J25" s="5"/>
      <c r="K25" s="5"/>
      <c r="L25" s="5"/>
      <c r="M25" s="5"/>
      <c r="N25" s="5"/>
      <c r="O25" s="2"/>
      <c r="P25" s="2"/>
      <c r="Q25" s="2"/>
      <c r="R25" s="2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>
      <c r="A26" s="5"/>
      <c r="B26" s="5"/>
      <c r="C26" s="5"/>
      <c r="D26" s="5"/>
      <c r="E26" s="7"/>
      <c r="F26" s="8"/>
      <c r="G26" s="8"/>
      <c r="H26" s="8"/>
      <c r="I26" s="8"/>
      <c r="J26" s="5"/>
      <c r="K26" s="5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>
      <c r="A27" s="5"/>
      <c r="B27" s="5"/>
      <c r="C27" s="5"/>
      <c r="D27" s="5"/>
      <c r="E27" s="7"/>
      <c r="F27" s="8"/>
      <c r="G27" s="8"/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>
      <c r="A28" s="5"/>
      <c r="B28" s="5"/>
      <c r="C28" s="5"/>
      <c r="D28" s="5"/>
      <c r="E28" s="7"/>
      <c r="F28" s="8"/>
      <c r="G28" s="8"/>
      <c r="H28" s="8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>
      <c r="A29" s="5"/>
      <c r="B29" s="5"/>
      <c r="C29" s="5"/>
      <c r="D29" s="5"/>
      <c r="E29" s="7"/>
      <c r="F29" s="8"/>
      <c r="G29" s="8"/>
      <c r="H29" s="8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>
      <c r="A30" s="5"/>
      <c r="B30" s="5"/>
      <c r="C30" s="5"/>
      <c r="D30" s="5"/>
      <c r="E30" s="7"/>
      <c r="F30" s="8"/>
      <c r="G30" s="8"/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>
      <c r="A31" s="5"/>
      <c r="B31" s="5"/>
      <c r="C31" s="5"/>
      <c r="D31" s="5"/>
      <c r="E31" s="7"/>
      <c r="F31" s="8"/>
      <c r="G31" s="8"/>
      <c r="H31" s="8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>
      <c r="A32" s="5"/>
      <c r="B32" s="5"/>
      <c r="C32" s="5"/>
      <c r="D32" s="5"/>
      <c r="E32" s="7"/>
      <c r="F32" s="8"/>
      <c r="G32" s="8"/>
      <c r="H32" s="8"/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>
      <c r="A33" s="5"/>
      <c r="B33" s="5"/>
      <c r="C33" s="5"/>
      <c r="D33" s="5"/>
      <c r="E33" s="7"/>
      <c r="F33" s="8"/>
      <c r="G33" s="8"/>
      <c r="H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>
      <c r="A34" s="5"/>
      <c r="B34" s="5"/>
      <c r="C34" s="5"/>
      <c r="D34" s="5"/>
      <c r="E34" s="7"/>
      <c r="F34" s="8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>
      <c r="A35" s="5"/>
      <c r="B35" s="5"/>
      <c r="C35" s="5"/>
      <c r="D35" s="5"/>
      <c r="E35" s="7"/>
      <c r="F35" s="8"/>
      <c r="G35" s="8"/>
      <c r="H35" s="8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>
      <c r="A36" s="5"/>
      <c r="B36" s="5"/>
      <c r="C36" s="5"/>
      <c r="D36" s="5"/>
      <c r="E36" s="7"/>
      <c r="F36" s="8"/>
      <c r="G36" s="8"/>
      <c r="H36" s="8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>
      <c r="A37" s="5"/>
      <c r="B37" s="5"/>
      <c r="C37" s="5"/>
      <c r="D37" s="5"/>
      <c r="E37" s="7"/>
      <c r="F37" s="8"/>
      <c r="G37" s="8"/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>
      <c r="A38" s="5"/>
      <c r="B38" s="5"/>
      <c r="C38" s="5"/>
      <c r="D38" s="5"/>
      <c r="E38" s="7"/>
      <c r="F38" s="8"/>
      <c r="G38" s="8"/>
      <c r="H38" s="8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>
      <c r="A39" s="5"/>
      <c r="B39" s="5"/>
      <c r="C39" s="5"/>
      <c r="D39" s="5"/>
      <c r="E39" s="7"/>
      <c r="F39" s="8"/>
      <c r="G39" s="8"/>
      <c r="H39" s="8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>
      <c r="A40" s="5"/>
      <c r="B40" s="5"/>
      <c r="C40" s="5"/>
      <c r="D40" s="5"/>
      <c r="E40" s="7"/>
      <c r="F40" s="8"/>
      <c r="G40" s="8"/>
      <c r="H40" s="8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>
      <c r="A41" s="5"/>
      <c r="B41" s="5"/>
      <c r="C41" s="5"/>
      <c r="D41" s="5"/>
      <c r="E41" s="7"/>
      <c r="F41" s="8"/>
      <c r="G41" s="8"/>
      <c r="H41" s="8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>
      <c r="A42" s="5"/>
      <c r="B42" s="5"/>
      <c r="C42" s="5"/>
      <c r="D42" s="5"/>
      <c r="E42" s="7"/>
      <c r="F42" s="8"/>
      <c r="G42" s="8"/>
      <c r="H42" s="8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>
      <c r="A43" s="5"/>
      <c r="B43" s="5"/>
      <c r="C43" s="5"/>
      <c r="D43" s="5"/>
      <c r="E43" s="7"/>
      <c r="F43" s="8"/>
      <c r="G43" s="8"/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>
      <c r="A44" s="5"/>
      <c r="B44" s="5"/>
      <c r="C44" s="5"/>
      <c r="D44" s="5"/>
      <c r="E44" s="7"/>
      <c r="F44" s="8"/>
      <c r="G44" s="8"/>
      <c r="H44" s="8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>
      <c r="A45" s="5"/>
      <c r="B45" s="5"/>
      <c r="C45" s="5"/>
      <c r="D45" s="5"/>
      <c r="E45" s="7"/>
      <c r="F45" s="8"/>
      <c r="G45" s="8"/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>
      <c r="A46" s="5"/>
      <c r="B46" s="5"/>
      <c r="C46" s="5"/>
      <c r="D46" s="5"/>
      <c r="E46" s="7"/>
      <c r="F46" s="8"/>
      <c r="G46" s="8"/>
      <c r="H46" s="8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>
      <c r="A47" s="5"/>
      <c r="B47" s="5"/>
      <c r="C47" s="5"/>
      <c r="D47" s="5"/>
      <c r="E47" s="7"/>
      <c r="F47" s="8"/>
      <c r="G47" s="8"/>
      <c r="H47" s="8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>
      <c r="A48" s="5"/>
      <c r="B48" s="5"/>
      <c r="C48" s="5"/>
      <c r="D48" s="5"/>
      <c r="E48" s="7"/>
      <c r="F48" s="8"/>
      <c r="G48" s="8"/>
      <c r="H48" s="8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>
      <c r="A49" s="5"/>
      <c r="B49" s="5"/>
      <c r="C49" s="5"/>
      <c r="D49" s="5"/>
      <c r="E49" s="7"/>
      <c r="F49" s="8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>
      <c r="A50" s="5"/>
      <c r="B50" s="5"/>
      <c r="C50" s="5"/>
      <c r="D50" s="5"/>
      <c r="E50" s="7"/>
      <c r="F50" s="8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>
      <c r="A51" s="5"/>
      <c r="B51" s="5"/>
      <c r="C51" s="5"/>
      <c r="D51" s="5"/>
      <c r="E51" s="7"/>
      <c r="F51" s="8"/>
      <c r="G51" s="8"/>
      <c r="H51" s="8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>
      <c r="A52" s="5"/>
      <c r="B52" s="5"/>
      <c r="C52" s="5"/>
      <c r="D52" s="5"/>
      <c r="E52" s="7"/>
      <c r="F52" s="8"/>
      <c r="G52" s="8"/>
      <c r="H52" s="8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>
      <c r="A53" s="5"/>
      <c r="B53" s="5"/>
      <c r="C53" s="5"/>
      <c r="D53" s="5"/>
      <c r="E53" s="7"/>
      <c r="F53" s="8"/>
      <c r="G53" s="8"/>
      <c r="H53" s="8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>
      <c r="A54" s="5"/>
      <c r="B54" s="5"/>
      <c r="C54" s="5"/>
      <c r="D54" s="5"/>
      <c r="E54" s="7"/>
      <c r="F54" s="8"/>
      <c r="G54" s="8"/>
      <c r="H54" s="8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>
      <c r="A55" s="5"/>
      <c r="B55" s="5"/>
      <c r="C55" s="5"/>
      <c r="D55" s="5"/>
      <c r="E55" s="7"/>
      <c r="F55" s="8"/>
      <c r="G55" s="8"/>
      <c r="H55" s="8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>
      <c r="A56" s="5"/>
      <c r="B56" s="5"/>
      <c r="C56" s="5"/>
      <c r="D56" s="5"/>
      <c r="E56" s="7"/>
      <c r="F56" s="8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>
      <c r="A57" s="5"/>
      <c r="B57" s="5"/>
      <c r="C57" s="5"/>
      <c r="D57" s="5"/>
      <c r="E57" s="7"/>
      <c r="F57" s="8"/>
      <c r="G57" s="8"/>
      <c r="H57" s="8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>
      <c r="A58" s="5"/>
      <c r="B58" s="5"/>
      <c r="C58" s="5"/>
      <c r="D58" s="5"/>
      <c r="E58" s="7"/>
      <c r="F58" s="8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>
      <c r="A59" s="5"/>
      <c r="B59" s="5"/>
      <c r="C59" s="5"/>
      <c r="D59" s="5"/>
      <c r="E59" s="7"/>
      <c r="F59" s="8"/>
      <c r="G59" s="8"/>
      <c r="H59" s="8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>
      <c r="A60" s="5"/>
      <c r="B60" s="5"/>
      <c r="C60" s="5"/>
      <c r="D60" s="5"/>
      <c r="E60" s="7"/>
      <c r="F60" s="8"/>
      <c r="G60" s="8"/>
      <c r="H60" s="8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>
      <c r="A61" s="5"/>
      <c r="B61" s="5"/>
      <c r="C61" s="5"/>
      <c r="D61" s="5"/>
      <c r="E61" s="7"/>
      <c r="F61" s="8"/>
      <c r="G61" s="8"/>
      <c r="H61" s="8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>
      <c r="A62" s="5"/>
      <c r="B62" s="5"/>
      <c r="C62" s="5"/>
      <c r="D62" s="5"/>
      <c r="E62" s="7"/>
      <c r="F62" s="8"/>
      <c r="G62" s="8"/>
      <c r="H62" s="8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>
      <c r="A63" s="5"/>
      <c r="B63" s="5"/>
      <c r="C63" s="5"/>
      <c r="D63" s="5"/>
      <c r="E63" s="7"/>
      <c r="F63" s="8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>
      <c r="A64" s="5"/>
      <c r="B64" s="5"/>
      <c r="C64" s="5"/>
      <c r="D64" s="5"/>
      <c r="E64" s="7"/>
      <c r="F64" s="8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>
      <c r="A65" s="5"/>
      <c r="B65" s="5"/>
      <c r="C65" s="5"/>
      <c r="D65" s="5"/>
      <c r="E65" s="7"/>
      <c r="F65" s="8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>
      <c r="A66" s="5"/>
      <c r="B66" s="5"/>
      <c r="C66" s="5"/>
      <c r="D66" s="5"/>
      <c r="E66" s="7"/>
      <c r="F66" s="8"/>
      <c r="G66" s="8"/>
      <c r="H66" s="8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>
      <c r="A67" s="5"/>
      <c r="B67" s="5"/>
      <c r="C67" s="5"/>
      <c r="D67" s="5"/>
      <c r="E67" s="7"/>
      <c r="F67" s="8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>
      <c r="A68" s="5"/>
      <c r="B68" s="5"/>
      <c r="C68" s="5"/>
      <c r="D68" s="5"/>
      <c r="E68" s="7"/>
      <c r="F68" s="8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>
      <c r="A69" s="5"/>
      <c r="B69" s="5"/>
      <c r="C69" s="5"/>
      <c r="D69" s="5"/>
      <c r="E69" s="7"/>
      <c r="F69" s="8"/>
      <c r="G69" s="8"/>
      <c r="H69" s="8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>
      <c r="A70" s="5"/>
      <c r="B70" s="5"/>
      <c r="C70" s="5"/>
      <c r="D70" s="5"/>
      <c r="E70" s="7"/>
      <c r="F70" s="8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>
      <c r="A71" s="5"/>
      <c r="B71" s="5"/>
      <c r="C71" s="5"/>
      <c r="D71" s="5"/>
      <c r="E71" s="7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>
      <c r="A72" s="5"/>
      <c r="B72" s="5"/>
      <c r="C72" s="5"/>
      <c r="D72" s="5"/>
      <c r="E72" s="7"/>
      <c r="F72" s="8"/>
      <c r="G72" s="8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>
      <c r="A73" s="5"/>
      <c r="B73" s="5"/>
      <c r="C73" s="5"/>
      <c r="D73" s="5"/>
      <c r="E73" s="7"/>
      <c r="F73" s="8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>
      <c r="A74" s="5"/>
      <c r="B74" s="5"/>
      <c r="C74" s="5"/>
      <c r="D74" s="5"/>
      <c r="E74" s="7"/>
      <c r="F74" s="8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>
      <c r="A75" s="5"/>
      <c r="B75" s="5"/>
      <c r="C75" s="5"/>
      <c r="D75" s="5"/>
      <c r="E75" s="7"/>
      <c r="F75" s="8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>
      <c r="A76" s="5"/>
      <c r="B76" s="5"/>
      <c r="C76" s="5"/>
      <c r="D76" s="5"/>
      <c r="E76" s="7"/>
      <c r="F76" s="8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>
      <c r="A77" s="5"/>
      <c r="B77" s="5"/>
      <c r="C77" s="5"/>
      <c r="D77" s="5"/>
      <c r="E77" s="7"/>
      <c r="F77" s="8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>
      <c r="A78" s="5"/>
      <c r="B78" s="5"/>
      <c r="C78" s="5"/>
      <c r="D78" s="5"/>
      <c r="E78" s="7"/>
      <c r="F78" s="8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>
      <c r="A79" s="5"/>
      <c r="B79" s="5"/>
      <c r="C79" s="5"/>
      <c r="D79" s="5"/>
      <c r="E79" s="7"/>
      <c r="F79" s="8"/>
      <c r="G79" s="8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>
      <c r="A80" s="5"/>
      <c r="B80" s="5"/>
      <c r="C80" s="5"/>
      <c r="D80" s="5"/>
      <c r="E80" s="7"/>
      <c r="F80" s="8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>
      <c r="A81" s="5"/>
      <c r="B81" s="5"/>
      <c r="C81" s="5"/>
      <c r="D81" s="5"/>
      <c r="E81" s="7"/>
      <c r="F81" s="8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>
      <c r="A82" s="5"/>
      <c r="B82" s="5"/>
      <c r="C82" s="5"/>
      <c r="D82" s="5"/>
      <c r="E82" s="7"/>
      <c r="F82" s="8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>
      <c r="A83" s="5"/>
      <c r="B83" s="5"/>
      <c r="C83" s="5"/>
      <c r="D83" s="5"/>
      <c r="E83" s="7"/>
      <c r="F83" s="8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>
      <c r="A84" s="5"/>
      <c r="B84" s="5"/>
      <c r="C84" s="5"/>
      <c r="D84" s="5"/>
      <c r="E84" s="7"/>
      <c r="F84" s="8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>
      <c r="A85" s="5"/>
      <c r="B85" s="5"/>
      <c r="C85" s="5"/>
      <c r="D85" s="5"/>
      <c r="E85" s="7"/>
      <c r="F85" s="8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>
      <c r="A86" s="5"/>
      <c r="B86" s="5"/>
      <c r="C86" s="5"/>
      <c r="D86" s="5"/>
      <c r="E86" s="7"/>
      <c r="F86" s="8"/>
      <c r="G86" s="8"/>
      <c r="H86" s="8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>
      <c r="A87" s="5"/>
      <c r="B87" s="5"/>
      <c r="C87" s="5"/>
      <c r="D87" s="5"/>
      <c r="E87" s="7"/>
      <c r="F87" s="8"/>
      <c r="G87" s="8"/>
      <c r="H87" s="8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>
      <c r="A88" s="5"/>
      <c r="B88" s="5"/>
      <c r="C88" s="5"/>
      <c r="D88" s="5"/>
      <c r="E88" s="7"/>
      <c r="F88" s="8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>
      <c r="A89" s="5"/>
      <c r="B89" s="5"/>
      <c r="C89" s="5"/>
      <c r="D89" s="5"/>
      <c r="E89" s="7"/>
      <c r="F89" s="8"/>
      <c r="G89" s="8"/>
      <c r="H89" s="8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>
      <c r="A90" s="5"/>
      <c r="B90" s="5"/>
      <c r="C90" s="5"/>
      <c r="D90" s="5"/>
      <c r="E90" s="7"/>
      <c r="F90" s="8"/>
      <c r="G90" s="8"/>
      <c r="H90" s="8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>
      <c r="A91" s="5"/>
      <c r="B91" s="5"/>
      <c r="C91" s="5"/>
      <c r="D91" s="5"/>
      <c r="E91" s="7"/>
      <c r="F91" s="8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>
      <c r="A92" s="5"/>
      <c r="B92" s="5"/>
      <c r="C92" s="5"/>
      <c r="D92" s="5"/>
      <c r="E92" s="7"/>
      <c r="F92" s="8"/>
      <c r="G92" s="8"/>
      <c r="H92" s="8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>
      <c r="A93" s="5"/>
      <c r="B93" s="5"/>
      <c r="C93" s="5"/>
      <c r="D93" s="5"/>
      <c r="E93" s="7"/>
      <c r="F93" s="8"/>
      <c r="G93" s="8"/>
      <c r="H93" s="8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>
      <c r="A94" s="5"/>
      <c r="B94" s="5"/>
      <c r="C94" s="5"/>
      <c r="D94" s="5"/>
      <c r="E94" s="7"/>
      <c r="F94" s="8"/>
      <c r="G94" s="8"/>
      <c r="H94" s="8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>
      <c r="A95" s="5"/>
      <c r="B95" s="5"/>
      <c r="C95" s="5"/>
      <c r="D95" s="5"/>
      <c r="E95" s="7"/>
      <c r="F95" s="8"/>
      <c r="G95" s="8"/>
      <c r="H95" s="8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>
      <c r="A96" s="5"/>
      <c r="B96" s="5"/>
      <c r="C96" s="5"/>
      <c r="D96" s="5"/>
      <c r="E96" s="7"/>
      <c r="F96" s="8"/>
      <c r="G96" s="8"/>
      <c r="H96" s="8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>
      <c r="A97" s="5"/>
      <c r="B97" s="5"/>
      <c r="C97" s="5"/>
      <c r="D97" s="5"/>
      <c r="E97" s="7"/>
      <c r="F97" s="8"/>
      <c r="G97" s="8"/>
      <c r="H97" s="8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>
      <c r="A98" s="5"/>
      <c r="B98" s="5"/>
      <c r="C98" s="5"/>
      <c r="D98" s="5"/>
      <c r="E98" s="7"/>
      <c r="F98" s="8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>
      <c r="A99" s="5"/>
      <c r="B99" s="5"/>
      <c r="C99" s="5"/>
      <c r="D99" s="5"/>
      <c r="E99" s="7"/>
      <c r="F99" s="8"/>
      <c r="G99" s="8"/>
      <c r="H99" s="8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>
      <c r="A100" s="5"/>
      <c r="B100" s="5"/>
      <c r="C100" s="5"/>
      <c r="D100" s="5"/>
      <c r="E100" s="7"/>
      <c r="F100" s="8"/>
      <c r="G100" s="8"/>
      <c r="H100" s="8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>
      <c r="A101" s="5"/>
      <c r="B101" s="5"/>
      <c r="C101" s="5"/>
      <c r="D101" s="5"/>
      <c r="E101" s="7"/>
      <c r="F101" s="8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>
      <c r="A102" s="5"/>
      <c r="B102" s="5"/>
      <c r="C102" s="5"/>
      <c r="D102" s="5"/>
      <c r="E102" s="7"/>
      <c r="F102" s="8"/>
      <c r="G102" s="8"/>
      <c r="H102" s="8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>
      <c r="A103" s="5"/>
      <c r="B103" s="5"/>
      <c r="C103" s="5"/>
      <c r="D103" s="5"/>
      <c r="E103" s="7"/>
      <c r="F103" s="8"/>
      <c r="G103" s="8"/>
      <c r="H103" s="8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>
      <c r="A104" s="5"/>
      <c r="B104" s="5"/>
      <c r="C104" s="5"/>
      <c r="D104" s="5"/>
      <c r="E104" s="7"/>
      <c r="F104" s="8"/>
      <c r="G104" s="8"/>
      <c r="H104" s="8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>
      <c r="A105" s="5"/>
      <c r="B105" s="5"/>
      <c r="C105" s="5"/>
      <c r="D105" s="5"/>
      <c r="E105" s="7"/>
      <c r="F105" s="8"/>
      <c r="G105" s="8"/>
      <c r="H105" s="8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>
      <c r="A106" s="5"/>
      <c r="B106" s="5"/>
      <c r="C106" s="5"/>
      <c r="D106" s="5"/>
      <c r="E106" s="7"/>
      <c r="F106" s="8"/>
      <c r="G106" s="8"/>
      <c r="H106" s="8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>
      <c r="A107" s="5"/>
      <c r="B107" s="5"/>
      <c r="C107" s="5"/>
      <c r="D107" s="5"/>
      <c r="E107" s="7"/>
      <c r="F107" s="8"/>
      <c r="G107" s="8"/>
      <c r="H107" s="8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>
      <c r="A108" s="5"/>
      <c r="B108" s="5"/>
      <c r="C108" s="5"/>
      <c r="D108" s="5"/>
      <c r="E108" s="7"/>
      <c r="F108" s="8"/>
      <c r="G108" s="8"/>
      <c r="H108" s="8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>
      <c r="A109" s="5"/>
      <c r="B109" s="5"/>
      <c r="C109" s="5"/>
      <c r="D109" s="5"/>
      <c r="E109" s="7"/>
      <c r="F109" s="8"/>
      <c r="G109" s="8"/>
      <c r="H109" s="8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>
      <c r="A110" s="5"/>
      <c r="B110" s="5"/>
      <c r="C110" s="5"/>
      <c r="D110" s="5"/>
      <c r="E110" s="7"/>
      <c r="F110" s="8"/>
      <c r="G110" s="8"/>
      <c r="H110" s="8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>
      <c r="A111" s="5"/>
      <c r="B111" s="5"/>
      <c r="C111" s="5"/>
      <c r="D111" s="5"/>
      <c r="E111" s="7"/>
      <c r="F111" s="8"/>
      <c r="G111" s="8"/>
      <c r="H111" s="8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>
      <c r="A112" s="5"/>
      <c r="B112" s="5"/>
      <c r="C112" s="5"/>
      <c r="D112" s="5"/>
      <c r="E112" s="7"/>
      <c r="F112" s="8"/>
      <c r="G112" s="8"/>
      <c r="H112" s="8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>
      <c r="A113" s="5"/>
      <c r="B113" s="5"/>
      <c r="C113" s="5"/>
      <c r="D113" s="5"/>
      <c r="E113" s="7"/>
      <c r="F113" s="8"/>
      <c r="G113" s="8"/>
      <c r="H113" s="8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>
      <c r="A114" s="5"/>
      <c r="B114" s="5"/>
      <c r="C114" s="5"/>
      <c r="D114" s="5"/>
      <c r="E114" s="7"/>
      <c r="F114" s="8"/>
      <c r="G114" s="8"/>
      <c r="H114" s="8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>
      <c r="A115" s="5"/>
      <c r="B115" s="5"/>
      <c r="C115" s="5"/>
      <c r="D115" s="5"/>
      <c r="E115" s="7"/>
      <c r="F115" s="8"/>
      <c r="G115" s="8"/>
      <c r="H115" s="8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>
      <c r="A116" s="5"/>
      <c r="B116" s="5"/>
      <c r="C116" s="5"/>
      <c r="D116" s="5"/>
      <c r="E116" s="7"/>
      <c r="F116" s="8"/>
      <c r="G116" s="8"/>
      <c r="H116" s="8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>
      <c r="A117" s="5"/>
      <c r="B117" s="5"/>
      <c r="C117" s="5"/>
      <c r="D117" s="5"/>
      <c r="E117" s="7"/>
      <c r="F117" s="8"/>
      <c r="G117" s="8"/>
      <c r="H117" s="8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>
      <c r="A118" s="5"/>
      <c r="B118" s="5"/>
      <c r="C118" s="5"/>
      <c r="D118" s="5"/>
      <c r="E118" s="7"/>
      <c r="F118" s="8"/>
      <c r="G118" s="8"/>
      <c r="H118" s="8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>
      <c r="A119" s="5"/>
      <c r="B119" s="5"/>
      <c r="C119" s="5"/>
      <c r="D119" s="5"/>
      <c r="E119" s="7"/>
      <c r="F119" s="8"/>
      <c r="G119" s="8"/>
      <c r="H119" s="8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>
      <c r="A120" s="5"/>
      <c r="B120" s="5"/>
      <c r="C120" s="5"/>
      <c r="D120" s="5"/>
      <c r="E120" s="7"/>
      <c r="F120" s="8"/>
      <c r="G120" s="8"/>
      <c r="H120" s="8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>
      <c r="A121" s="5"/>
      <c r="B121" s="5"/>
      <c r="C121" s="5"/>
      <c r="D121" s="5"/>
      <c r="E121" s="7"/>
      <c r="F121" s="8"/>
      <c r="G121" s="8"/>
      <c r="H121" s="8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>
      <c r="A122" s="5"/>
      <c r="B122" s="5"/>
      <c r="C122" s="5"/>
      <c r="D122" s="5"/>
      <c r="E122" s="7"/>
      <c r="F122" s="8"/>
      <c r="G122" s="8"/>
      <c r="H122" s="8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>
      <c r="A123" s="5"/>
      <c r="B123" s="5"/>
      <c r="C123" s="5"/>
      <c r="D123" s="5"/>
      <c r="E123" s="7"/>
      <c r="F123" s="8"/>
      <c r="G123" s="8"/>
      <c r="H123" s="8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>
      <c r="A124" s="5"/>
      <c r="B124" s="5"/>
      <c r="C124" s="5"/>
      <c r="D124" s="5"/>
      <c r="E124" s="7"/>
      <c r="F124" s="8"/>
      <c r="G124" s="8"/>
      <c r="H124" s="8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>
      <c r="A125" s="5"/>
      <c r="B125" s="5"/>
      <c r="C125" s="5"/>
      <c r="D125" s="5"/>
      <c r="E125" s="7"/>
      <c r="F125" s="8"/>
      <c r="G125" s="8"/>
      <c r="H125" s="8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>
      <c r="A126" s="5"/>
      <c r="B126" s="5"/>
      <c r="C126" s="5"/>
      <c r="D126" s="5"/>
      <c r="E126" s="7"/>
      <c r="F126" s="8"/>
      <c r="G126" s="8"/>
      <c r="H126" s="8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>
      <c r="A127" s="5"/>
      <c r="B127" s="5"/>
      <c r="C127" s="5"/>
      <c r="D127" s="5"/>
      <c r="E127" s="7"/>
      <c r="F127" s="8"/>
      <c r="G127" s="8"/>
      <c r="H127" s="8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>
      <c r="A128" s="5"/>
      <c r="B128" s="5"/>
      <c r="C128" s="5"/>
      <c r="D128" s="5"/>
      <c r="E128" s="7"/>
      <c r="F128" s="8"/>
      <c r="G128" s="8"/>
      <c r="H128" s="8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>
      <c r="A129" s="5"/>
      <c r="B129" s="5"/>
      <c r="C129" s="5"/>
      <c r="D129" s="5"/>
      <c r="E129" s="7"/>
      <c r="F129" s="8"/>
      <c r="G129" s="8"/>
      <c r="H129" s="8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>
      <c r="A130" s="5"/>
      <c r="B130" s="5"/>
      <c r="C130" s="5"/>
      <c r="D130" s="5"/>
      <c r="E130" s="7"/>
      <c r="F130" s="8"/>
      <c r="G130" s="8"/>
      <c r="H130" s="8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>
      <c r="A131" s="5"/>
      <c r="B131" s="5"/>
      <c r="C131" s="5"/>
      <c r="D131" s="5"/>
      <c r="E131" s="7"/>
      <c r="F131" s="8"/>
      <c r="G131" s="8"/>
      <c r="H131" s="8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>
      <c r="A132" s="5"/>
      <c r="B132" s="5"/>
      <c r="C132" s="5"/>
      <c r="D132" s="5"/>
      <c r="E132" s="7"/>
      <c r="F132" s="8"/>
      <c r="G132" s="8"/>
      <c r="H132" s="8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>
      <c r="A133" s="5"/>
      <c r="B133" s="5"/>
      <c r="C133" s="5"/>
      <c r="D133" s="5"/>
      <c r="E133" s="7"/>
      <c r="F133" s="8"/>
      <c r="G133" s="8"/>
      <c r="H133" s="8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>
      <c r="A134" s="5"/>
      <c r="B134" s="5"/>
      <c r="C134" s="5"/>
      <c r="D134" s="5"/>
      <c r="E134" s="7"/>
      <c r="F134" s="8"/>
      <c r="G134" s="8"/>
      <c r="H134" s="8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>
      <c r="A135" s="5"/>
      <c r="B135" s="5"/>
      <c r="C135" s="5"/>
      <c r="D135" s="5"/>
      <c r="E135" s="7"/>
      <c r="F135" s="8"/>
      <c r="G135" s="8"/>
      <c r="H135" s="8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>
      <c r="A136" s="5"/>
      <c r="B136" s="5"/>
      <c r="C136" s="5"/>
      <c r="D136" s="5"/>
      <c r="E136" s="7"/>
      <c r="F136" s="8"/>
      <c r="G136" s="8"/>
      <c r="H136" s="8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>
      <c r="A137" s="5"/>
      <c r="B137" s="5"/>
      <c r="C137" s="5"/>
      <c r="D137" s="5"/>
      <c r="E137" s="7"/>
      <c r="F137" s="8"/>
      <c r="G137" s="8"/>
      <c r="H137" s="8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>
      <c r="A138" s="5"/>
      <c r="B138" s="5"/>
      <c r="C138" s="5"/>
      <c r="D138" s="5"/>
      <c r="E138" s="7"/>
      <c r="F138" s="8"/>
      <c r="G138" s="8"/>
      <c r="H138" s="8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>
      <c r="A139" s="5"/>
      <c r="B139" s="5"/>
      <c r="C139" s="5"/>
      <c r="D139" s="5"/>
      <c r="E139" s="7"/>
      <c r="F139" s="8"/>
      <c r="G139" s="8"/>
      <c r="H139" s="8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>
      <c r="A140" s="5"/>
      <c r="B140" s="5"/>
      <c r="C140" s="5"/>
      <c r="D140" s="5"/>
      <c r="E140" s="7"/>
      <c r="F140" s="8"/>
      <c r="G140" s="8"/>
      <c r="H140" s="8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>
      <c r="A141" s="5"/>
      <c r="B141" s="5"/>
      <c r="C141" s="5"/>
      <c r="D141" s="5"/>
      <c r="E141" s="7"/>
      <c r="F141" s="8"/>
      <c r="G141" s="8"/>
      <c r="H141" s="8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>
      <c r="A142" s="5"/>
      <c r="B142" s="5"/>
      <c r="C142" s="5"/>
      <c r="D142" s="5"/>
      <c r="E142" s="7"/>
      <c r="F142" s="8"/>
      <c r="G142" s="8"/>
      <c r="H142" s="8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>
      <c r="A143" s="5"/>
      <c r="B143" s="5"/>
      <c r="C143" s="5"/>
      <c r="D143" s="5"/>
      <c r="E143" s="7"/>
      <c r="F143" s="8"/>
      <c r="G143" s="8"/>
      <c r="H143" s="8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>
      <c r="A144" s="5"/>
      <c r="B144" s="5"/>
      <c r="C144" s="5"/>
      <c r="D144" s="5"/>
      <c r="E144" s="7"/>
      <c r="F144" s="8"/>
      <c r="G144" s="8"/>
      <c r="H144" s="8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>
      <c r="A145" s="5"/>
      <c r="B145" s="5"/>
      <c r="C145" s="5"/>
      <c r="D145" s="5"/>
      <c r="E145" s="7"/>
      <c r="F145" s="8"/>
      <c r="G145" s="8"/>
      <c r="H145" s="8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>
      <c r="A146" s="5"/>
      <c r="B146" s="5"/>
      <c r="C146" s="5"/>
      <c r="D146" s="5"/>
      <c r="E146" s="7"/>
      <c r="F146" s="8"/>
      <c r="G146" s="8"/>
      <c r="H146" s="8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>
      <c r="A147" s="5"/>
      <c r="B147" s="5"/>
      <c r="C147" s="5"/>
      <c r="D147" s="5"/>
      <c r="E147" s="7"/>
      <c r="F147" s="8"/>
      <c r="G147" s="8"/>
      <c r="H147" s="8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>
      <c r="A148" s="5"/>
      <c r="B148" s="5"/>
      <c r="C148" s="5"/>
      <c r="D148" s="5"/>
      <c r="E148" s="7"/>
      <c r="F148" s="8"/>
      <c r="G148" s="8"/>
      <c r="H148" s="8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>
      <c r="A149" s="5"/>
      <c r="B149" s="5"/>
      <c r="C149" s="5"/>
      <c r="D149" s="5"/>
      <c r="E149" s="7"/>
      <c r="F149" s="8"/>
      <c r="G149" s="8"/>
      <c r="H149" s="8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>
      <c r="A150" s="5"/>
      <c r="B150" s="5"/>
      <c r="C150" s="5"/>
      <c r="D150" s="5"/>
      <c r="E150" s="7"/>
      <c r="F150" s="8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>
      <c r="A151" s="5"/>
      <c r="B151" s="5"/>
      <c r="C151" s="5"/>
      <c r="D151" s="5"/>
      <c r="E151" s="7"/>
      <c r="F151" s="8"/>
      <c r="G151" s="8"/>
      <c r="H151" s="8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>
      <c r="A152" s="5"/>
      <c r="B152" s="5"/>
      <c r="C152" s="5"/>
      <c r="D152" s="5"/>
      <c r="E152" s="7"/>
      <c r="F152" s="8"/>
      <c r="G152" s="8"/>
      <c r="H152" s="8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>
      <c r="A153" s="5"/>
      <c r="B153" s="5"/>
      <c r="C153" s="5"/>
      <c r="D153" s="5"/>
      <c r="E153" s="7"/>
      <c r="F153" s="8"/>
      <c r="G153" s="8"/>
      <c r="H153" s="8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>
      <c r="A154" s="5"/>
      <c r="B154" s="5"/>
      <c r="C154" s="5"/>
      <c r="D154" s="5"/>
      <c r="E154" s="7"/>
      <c r="F154" s="8"/>
      <c r="G154" s="8"/>
      <c r="H154" s="8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>
      <c r="A155" s="5"/>
      <c r="B155" s="5"/>
      <c r="C155" s="5"/>
      <c r="D155" s="5"/>
      <c r="E155" s="7"/>
      <c r="F155" s="8"/>
      <c r="G155" s="8"/>
      <c r="H155" s="8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>
      <c r="A156" s="5"/>
      <c r="B156" s="5"/>
      <c r="C156" s="5"/>
      <c r="D156" s="5"/>
      <c r="E156" s="7"/>
      <c r="F156" s="8"/>
      <c r="G156" s="8"/>
      <c r="H156" s="8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>
      <c r="A157" s="5"/>
      <c r="B157" s="5"/>
      <c r="C157" s="5"/>
      <c r="D157" s="5"/>
      <c r="E157" s="7"/>
      <c r="F157" s="8"/>
      <c r="G157" s="8"/>
      <c r="H157" s="8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>
      <c r="A158" s="5"/>
      <c r="B158" s="5"/>
      <c r="C158" s="5"/>
      <c r="D158" s="5"/>
      <c r="E158" s="7"/>
      <c r="F158" s="8"/>
      <c r="G158" s="8"/>
      <c r="H158" s="8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>
      <c r="A159" s="5"/>
      <c r="B159" s="5"/>
      <c r="C159" s="5"/>
      <c r="D159" s="5"/>
      <c r="E159" s="7"/>
      <c r="F159" s="8"/>
      <c r="G159" s="8"/>
      <c r="H159" s="8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>
      <c r="A160" s="5"/>
      <c r="B160" s="5"/>
      <c r="C160" s="5"/>
      <c r="D160" s="5"/>
      <c r="E160" s="7"/>
      <c r="F160" s="8"/>
      <c r="G160" s="8"/>
      <c r="H160" s="8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>
      <c r="A161" s="5"/>
      <c r="B161" s="5"/>
      <c r="C161" s="5"/>
      <c r="D161" s="5"/>
      <c r="E161" s="7"/>
      <c r="F161" s="8"/>
      <c r="G161" s="8"/>
      <c r="H161" s="8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>
      <c r="A162" s="5"/>
      <c r="B162" s="5"/>
      <c r="C162" s="5"/>
      <c r="D162" s="5"/>
      <c r="E162" s="7"/>
      <c r="F162" s="8"/>
      <c r="G162" s="8"/>
      <c r="H162" s="8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>
      <c r="A163" s="5"/>
      <c r="B163" s="5"/>
      <c r="C163" s="5"/>
      <c r="D163" s="5"/>
      <c r="E163" s="7"/>
      <c r="F163" s="8"/>
      <c r="G163" s="8"/>
      <c r="H163" s="8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>
      <c r="A164" s="5"/>
      <c r="B164" s="5"/>
      <c r="C164" s="5"/>
      <c r="D164" s="5"/>
      <c r="E164" s="7"/>
      <c r="F164" s="8"/>
      <c r="G164" s="8"/>
      <c r="H164" s="8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>
      <c r="A165" s="5"/>
      <c r="B165" s="5"/>
      <c r="C165" s="5"/>
      <c r="D165" s="5"/>
      <c r="E165" s="7"/>
      <c r="F165" s="8"/>
      <c r="G165" s="8"/>
      <c r="H165" s="8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>
      <c r="A166" s="5"/>
      <c r="B166" s="5"/>
      <c r="C166" s="5"/>
      <c r="D166" s="5"/>
      <c r="E166" s="7"/>
      <c r="F166" s="8"/>
      <c r="G166" s="8"/>
      <c r="H166" s="8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>
      <c r="A167" s="5"/>
      <c r="B167" s="5"/>
      <c r="C167" s="5"/>
      <c r="D167" s="5"/>
      <c r="E167" s="7"/>
      <c r="F167" s="8"/>
      <c r="G167" s="8"/>
      <c r="H167" s="8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>
      <c r="A168" s="5"/>
      <c r="B168" s="5"/>
      <c r="C168" s="5"/>
      <c r="D168" s="5"/>
      <c r="E168" s="7"/>
      <c r="F168" s="8"/>
      <c r="G168" s="8"/>
      <c r="H168" s="8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>
      <c r="A169" s="5"/>
      <c r="B169" s="5"/>
      <c r="C169" s="5"/>
      <c r="D169" s="5"/>
      <c r="E169" s="7"/>
      <c r="F169" s="8"/>
      <c r="G169" s="8"/>
      <c r="H169" s="8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>
      <c r="A170" s="5"/>
      <c r="B170" s="5"/>
      <c r="C170" s="5"/>
      <c r="D170" s="5"/>
      <c r="E170" s="7"/>
      <c r="F170" s="8"/>
      <c r="G170" s="8"/>
      <c r="H170" s="8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>
      <c r="A171" s="5"/>
      <c r="B171" s="5"/>
      <c r="C171" s="5"/>
      <c r="D171" s="5"/>
      <c r="E171" s="7"/>
      <c r="F171" s="8"/>
      <c r="G171" s="8"/>
      <c r="H171" s="8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>
      <c r="A172" s="5"/>
      <c r="B172" s="5"/>
      <c r="C172" s="5"/>
      <c r="D172" s="5"/>
      <c r="E172" s="7"/>
      <c r="F172" s="8"/>
      <c r="G172" s="8"/>
      <c r="H172" s="8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>
      <c r="A173" s="5"/>
      <c r="B173" s="5"/>
      <c r="C173" s="5"/>
      <c r="D173" s="5"/>
      <c r="E173" s="7"/>
      <c r="F173" s="8"/>
      <c r="G173" s="8"/>
      <c r="H173" s="8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>
      <c r="A174" s="5"/>
      <c r="B174" s="5"/>
      <c r="C174" s="5"/>
      <c r="D174" s="5"/>
      <c r="E174" s="7"/>
      <c r="F174" s="8"/>
      <c r="G174" s="8"/>
      <c r="H174" s="8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>
      <c r="A175" s="5"/>
      <c r="B175" s="5"/>
      <c r="C175" s="5"/>
      <c r="D175" s="5"/>
      <c r="E175" s="7"/>
      <c r="F175" s="8"/>
      <c r="G175" s="8"/>
      <c r="H175" s="8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>
      <c r="A176" s="5"/>
      <c r="B176" s="5"/>
      <c r="C176" s="5"/>
      <c r="D176" s="5"/>
      <c r="E176" s="7"/>
      <c r="F176" s="8"/>
      <c r="G176" s="8"/>
      <c r="H176" s="8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>
      <c r="A177" s="5"/>
      <c r="B177" s="5"/>
      <c r="C177" s="5"/>
      <c r="D177" s="5"/>
      <c r="E177" s="7"/>
      <c r="F177" s="8"/>
      <c r="G177" s="8"/>
      <c r="H177" s="8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>
      <c r="A178" s="5"/>
      <c r="B178" s="5"/>
      <c r="C178" s="5"/>
      <c r="D178" s="5"/>
      <c r="E178" s="7"/>
      <c r="F178" s="8"/>
      <c r="G178" s="8"/>
      <c r="H178" s="8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>
      <c r="A179" s="5"/>
      <c r="B179" s="5"/>
      <c r="C179" s="5"/>
      <c r="D179" s="5"/>
      <c r="E179" s="7"/>
      <c r="F179" s="8"/>
      <c r="G179" s="8"/>
      <c r="H179" s="8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>
      <c r="A180" s="5"/>
      <c r="B180" s="5"/>
      <c r="C180" s="5"/>
      <c r="D180" s="5"/>
      <c r="E180" s="7"/>
      <c r="F180" s="8"/>
      <c r="G180" s="8"/>
      <c r="H180" s="8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>
      <c r="A181" s="5"/>
      <c r="B181" s="5"/>
      <c r="C181" s="5"/>
      <c r="D181" s="5"/>
      <c r="E181" s="7"/>
      <c r="F181" s="8"/>
      <c r="G181" s="8"/>
      <c r="H181" s="8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>
      <c r="A182" s="5"/>
      <c r="B182" s="5"/>
      <c r="C182" s="5"/>
      <c r="D182" s="5"/>
      <c r="E182" s="7"/>
      <c r="F182" s="8"/>
      <c r="G182" s="8"/>
      <c r="H182" s="8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>
      <c r="A183" s="5"/>
      <c r="B183" s="5"/>
      <c r="C183" s="5"/>
      <c r="D183" s="5"/>
      <c r="E183" s="7"/>
      <c r="F183" s="8"/>
      <c r="G183" s="8"/>
      <c r="H183" s="8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>
      <c r="A184" s="5"/>
      <c r="B184" s="5"/>
      <c r="C184" s="5"/>
      <c r="D184" s="5"/>
      <c r="E184" s="7"/>
      <c r="F184" s="8"/>
      <c r="G184" s="8"/>
      <c r="H184" s="8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>
      <c r="A185" s="5"/>
      <c r="B185" s="5"/>
      <c r="C185" s="5"/>
      <c r="D185" s="5"/>
      <c r="E185" s="7"/>
      <c r="F185" s="8"/>
      <c r="G185" s="8"/>
      <c r="H185" s="8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>
      <c r="A186" s="5"/>
      <c r="B186" s="5"/>
      <c r="C186" s="5"/>
      <c r="D186" s="5"/>
      <c r="E186" s="7"/>
      <c r="F186" s="8"/>
      <c r="G186" s="8"/>
      <c r="H186" s="8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>
      <c r="A187" s="5"/>
      <c r="B187" s="5"/>
      <c r="C187" s="5"/>
      <c r="D187" s="5"/>
      <c r="E187" s="7"/>
      <c r="F187" s="8"/>
      <c r="G187" s="8"/>
      <c r="H187" s="8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>
      <c r="A188" s="5"/>
      <c r="B188" s="5"/>
      <c r="C188" s="5"/>
      <c r="D188" s="5"/>
      <c r="E188" s="7"/>
      <c r="F188" s="8"/>
      <c r="G188" s="8"/>
      <c r="H188" s="8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>
      <c r="A189" s="5"/>
      <c r="B189" s="5"/>
      <c r="C189" s="5"/>
      <c r="D189" s="5"/>
      <c r="E189" s="7"/>
      <c r="F189" s="8"/>
      <c r="G189" s="8"/>
      <c r="H189" s="8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>
      <c r="A190" s="5"/>
      <c r="B190" s="5"/>
      <c r="C190" s="5"/>
      <c r="D190" s="5"/>
      <c r="E190" s="7"/>
      <c r="F190" s="8"/>
      <c r="G190" s="8"/>
      <c r="H190" s="8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>
      <c r="A191" s="5"/>
      <c r="B191" s="5"/>
      <c r="C191" s="5"/>
      <c r="D191" s="5"/>
      <c r="E191" s="7"/>
      <c r="F191" s="8"/>
      <c r="G191" s="8"/>
      <c r="H191" s="8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>
      <c r="A192" s="5"/>
      <c r="B192" s="5"/>
      <c r="C192" s="5"/>
      <c r="D192" s="5"/>
      <c r="E192" s="7"/>
      <c r="F192" s="8"/>
      <c r="G192" s="8"/>
      <c r="H192" s="8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>
      <c r="A193" s="5"/>
      <c r="B193" s="5"/>
      <c r="C193" s="5"/>
      <c r="D193" s="5"/>
      <c r="E193" s="7"/>
      <c r="F193" s="8"/>
      <c r="G193" s="8"/>
      <c r="H193" s="8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>
      <c r="A194" s="5"/>
      <c r="B194" s="5"/>
      <c r="C194" s="5"/>
      <c r="D194" s="5"/>
      <c r="E194" s="7"/>
      <c r="F194" s="8"/>
      <c r="G194" s="8"/>
      <c r="H194" s="8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>
      <c r="A195" s="5"/>
      <c r="B195" s="5"/>
      <c r="C195" s="5"/>
      <c r="D195" s="5"/>
      <c r="E195" s="7"/>
      <c r="F195" s="8"/>
      <c r="G195" s="8"/>
      <c r="H195" s="8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>
      <c r="A196" s="5"/>
      <c r="B196" s="5"/>
      <c r="C196" s="5"/>
      <c r="D196" s="5"/>
      <c r="E196" s="7"/>
      <c r="F196" s="8"/>
      <c r="G196" s="8"/>
      <c r="H196" s="8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>
      <c r="A197" s="5"/>
      <c r="B197" s="5"/>
      <c r="C197" s="5"/>
      <c r="D197" s="5"/>
      <c r="E197" s="7"/>
      <c r="F197" s="8"/>
      <c r="G197" s="8"/>
      <c r="H197" s="8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>
      <c r="A198" s="5"/>
      <c r="B198" s="5"/>
      <c r="C198" s="5"/>
      <c r="D198" s="5"/>
      <c r="E198" s="7"/>
      <c r="F198" s="8"/>
      <c r="G198" s="8"/>
      <c r="H198" s="8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>
      <c r="A199" s="5"/>
      <c r="B199" s="5"/>
      <c r="C199" s="5"/>
      <c r="D199" s="5"/>
      <c r="E199" s="7"/>
      <c r="F199" s="8"/>
      <c r="G199" s="8"/>
      <c r="H199" s="8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>
      <c r="A200" s="5"/>
      <c r="B200" s="5"/>
      <c r="C200" s="5"/>
      <c r="D200" s="5"/>
      <c r="E200" s="7"/>
      <c r="F200" s="8"/>
      <c r="G200" s="8"/>
      <c r="H200" s="8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>
      <c r="A201" s="5"/>
      <c r="B201" s="5"/>
      <c r="C201" s="5"/>
      <c r="D201" s="5"/>
      <c r="E201" s="7"/>
      <c r="F201" s="8"/>
      <c r="G201" s="8"/>
      <c r="H201" s="8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>
      <c r="A202" s="5"/>
      <c r="B202" s="5"/>
      <c r="C202" s="5"/>
      <c r="D202" s="5"/>
      <c r="E202" s="7"/>
      <c r="F202" s="8"/>
      <c r="G202" s="8"/>
      <c r="H202" s="8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>
      <c r="A203" s="5"/>
      <c r="B203" s="5"/>
      <c r="C203" s="5"/>
      <c r="D203" s="5"/>
      <c r="E203" s="7"/>
      <c r="F203" s="8"/>
      <c r="G203" s="8"/>
      <c r="H203" s="8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>
      <c r="A204" s="5"/>
      <c r="B204" s="5"/>
      <c r="C204" s="5"/>
      <c r="D204" s="5"/>
      <c r="E204" s="7"/>
      <c r="F204" s="8"/>
      <c r="G204" s="8"/>
      <c r="H204" s="8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>
      <c r="A205" s="5"/>
      <c r="B205" s="5"/>
      <c r="C205" s="5"/>
      <c r="D205" s="5"/>
      <c r="E205" s="7"/>
      <c r="F205" s="8"/>
      <c r="G205" s="8"/>
      <c r="H205" s="8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>
      <c r="A206" s="5"/>
      <c r="B206" s="5"/>
      <c r="C206" s="5"/>
      <c r="D206" s="5"/>
      <c r="E206" s="7"/>
      <c r="F206" s="8"/>
      <c r="G206" s="8"/>
      <c r="H206" s="8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>
      <c r="A207" s="5"/>
      <c r="B207" s="5"/>
      <c r="C207" s="5"/>
      <c r="D207" s="5"/>
      <c r="E207" s="7"/>
      <c r="F207" s="8"/>
      <c r="G207" s="8"/>
      <c r="H207" s="8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>
      <c r="A208" s="5"/>
      <c r="B208" s="5"/>
      <c r="C208" s="5"/>
      <c r="D208" s="5"/>
      <c r="E208" s="7"/>
      <c r="F208" s="8"/>
      <c r="G208" s="8"/>
      <c r="H208" s="8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>
      <c r="A209" s="5"/>
      <c r="B209" s="5"/>
      <c r="C209" s="5"/>
      <c r="D209" s="5"/>
      <c r="E209" s="7"/>
      <c r="F209" s="8"/>
      <c r="G209" s="8"/>
      <c r="H209" s="8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>
      <c r="A210" s="5"/>
      <c r="B210" s="5"/>
      <c r="C210" s="5"/>
      <c r="D210" s="5"/>
      <c r="E210" s="7"/>
      <c r="F210" s="8"/>
      <c r="G210" s="8"/>
      <c r="H210" s="8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>
      <c r="A211" s="5"/>
      <c r="B211" s="5"/>
      <c r="C211" s="5"/>
      <c r="D211" s="5"/>
      <c r="E211" s="7"/>
      <c r="F211" s="8"/>
      <c r="G211" s="8"/>
      <c r="H211" s="8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>
      <c r="A212" s="5"/>
      <c r="B212" s="5"/>
      <c r="C212" s="5"/>
      <c r="D212" s="5"/>
      <c r="E212" s="7"/>
      <c r="F212" s="8"/>
      <c r="G212" s="8"/>
      <c r="H212" s="8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>
      <c r="A213" s="5"/>
      <c r="B213" s="5"/>
      <c r="C213" s="5"/>
      <c r="D213" s="5"/>
      <c r="E213" s="7"/>
      <c r="F213" s="8"/>
      <c r="G213" s="8"/>
      <c r="H213" s="8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>
      <c r="A214" s="5"/>
      <c r="B214" s="5"/>
      <c r="C214" s="5"/>
      <c r="D214" s="5"/>
      <c r="E214" s="7"/>
      <c r="F214" s="8"/>
      <c r="G214" s="8"/>
      <c r="H214" s="8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>
      <c r="A215" s="5"/>
      <c r="B215" s="5"/>
      <c r="C215" s="5"/>
      <c r="D215" s="5"/>
      <c r="E215" s="7"/>
      <c r="F215" s="8"/>
      <c r="G215" s="8"/>
      <c r="H215" s="8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>
      <c r="A216" s="5"/>
      <c r="B216" s="5"/>
      <c r="C216" s="5"/>
      <c r="D216" s="5"/>
      <c r="E216" s="7"/>
      <c r="F216" s="8"/>
      <c r="G216" s="8"/>
      <c r="H216" s="8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>
      <c r="A217" s="5"/>
      <c r="B217" s="5"/>
      <c r="C217" s="5"/>
      <c r="D217" s="5"/>
      <c r="E217" s="7"/>
      <c r="F217" s="8"/>
      <c r="G217" s="8"/>
      <c r="H217" s="8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>
      <c r="A218" s="5"/>
      <c r="B218" s="5"/>
      <c r="C218" s="5"/>
      <c r="D218" s="5"/>
      <c r="E218" s="7"/>
      <c r="F218" s="8"/>
      <c r="G218" s="8"/>
      <c r="H218" s="8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>
      <c r="A219" s="5"/>
      <c r="B219" s="5"/>
      <c r="C219" s="5"/>
      <c r="D219" s="5"/>
      <c r="E219" s="7"/>
      <c r="F219" s="8"/>
      <c r="G219" s="8"/>
      <c r="H219" s="8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>
      <c r="A220" s="5"/>
      <c r="B220" s="5"/>
      <c r="C220" s="5"/>
      <c r="D220" s="5"/>
      <c r="E220" s="7"/>
      <c r="F220" s="8"/>
      <c r="G220" s="8"/>
      <c r="H220" s="8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>
      <c r="A221" s="5"/>
      <c r="B221" s="5"/>
      <c r="C221" s="5"/>
      <c r="D221" s="5"/>
      <c r="E221" s="7"/>
      <c r="F221" s="8"/>
      <c r="G221" s="8"/>
      <c r="H221" s="8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>
      <c r="A222" s="5"/>
      <c r="B222" s="5"/>
      <c r="C222" s="5"/>
      <c r="D222" s="5"/>
      <c r="E222" s="7"/>
      <c r="F222" s="8"/>
      <c r="G222" s="8"/>
      <c r="H222" s="8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>
      <c r="A223" s="5"/>
      <c r="B223" s="5"/>
      <c r="C223" s="5"/>
      <c r="D223" s="5"/>
      <c r="E223" s="7"/>
      <c r="F223" s="8"/>
      <c r="G223" s="8"/>
      <c r="H223" s="8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>
      <c r="A224" s="5"/>
      <c r="B224" s="5"/>
      <c r="C224" s="5"/>
      <c r="D224" s="5"/>
      <c r="E224" s="7"/>
      <c r="F224" s="8"/>
      <c r="G224" s="8"/>
      <c r="H224" s="8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>
      <c r="A225" s="5"/>
      <c r="B225" s="5"/>
      <c r="C225" s="5"/>
      <c r="D225" s="5"/>
      <c r="E225" s="7"/>
      <c r="F225" s="8"/>
      <c r="G225" s="8"/>
      <c r="H225" s="8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>
      <c r="A226" s="5"/>
      <c r="B226" s="5"/>
      <c r="C226" s="5"/>
      <c r="D226" s="5"/>
      <c r="E226" s="7"/>
      <c r="F226" s="8"/>
      <c r="G226" s="8"/>
      <c r="H226" s="8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>
      <c r="A227" s="5"/>
      <c r="B227" s="5"/>
      <c r="C227" s="5"/>
      <c r="D227" s="5"/>
      <c r="E227" s="7"/>
      <c r="F227" s="8"/>
      <c r="G227" s="8"/>
      <c r="H227" s="8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>
      <c r="A228" s="5"/>
      <c r="B228" s="5"/>
      <c r="C228" s="5"/>
      <c r="D228" s="5"/>
      <c r="E228" s="7"/>
      <c r="F228" s="8"/>
      <c r="G228" s="8"/>
      <c r="H228" s="8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>
      <c r="A229" s="5"/>
      <c r="B229" s="5"/>
      <c r="C229" s="5"/>
      <c r="D229" s="5"/>
      <c r="E229" s="7"/>
      <c r="F229" s="8"/>
      <c r="G229" s="8"/>
      <c r="H229" s="8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>
      <c r="A230" s="5"/>
      <c r="B230" s="5"/>
      <c r="C230" s="5"/>
      <c r="D230" s="5"/>
      <c r="E230" s="7"/>
      <c r="F230" s="8"/>
      <c r="G230" s="8"/>
      <c r="H230" s="8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>
      <c r="A231" s="5"/>
      <c r="B231" s="5"/>
      <c r="C231" s="5"/>
      <c r="D231" s="5"/>
      <c r="E231" s="7"/>
      <c r="F231" s="8"/>
      <c r="G231" s="8"/>
      <c r="H231" s="8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>
      <c r="A232" s="5"/>
      <c r="B232" s="5"/>
      <c r="C232" s="5"/>
      <c r="D232" s="5"/>
      <c r="E232" s="7"/>
      <c r="F232" s="8"/>
      <c r="G232" s="8"/>
      <c r="H232" s="8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>
      <c r="A233" s="5"/>
      <c r="B233" s="5"/>
      <c r="C233" s="5"/>
      <c r="D233" s="5"/>
      <c r="E233" s="7"/>
      <c r="F233" s="8"/>
      <c r="G233" s="8"/>
      <c r="H233" s="8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>
      <c r="A234" s="5"/>
      <c r="B234" s="5"/>
      <c r="C234" s="5"/>
      <c r="D234" s="5"/>
      <c r="E234" s="7"/>
      <c r="F234" s="8"/>
      <c r="G234" s="8"/>
      <c r="H234" s="8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>
      <c r="A235" s="5"/>
      <c r="B235" s="5"/>
      <c r="C235" s="5"/>
      <c r="D235" s="5"/>
      <c r="E235" s="7"/>
      <c r="F235" s="8"/>
      <c r="G235" s="8"/>
      <c r="H235" s="8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>
      <c r="A236" s="5"/>
      <c r="B236" s="5"/>
      <c r="C236" s="5"/>
      <c r="D236" s="5"/>
      <c r="E236" s="7"/>
      <c r="F236" s="8"/>
      <c r="G236" s="8"/>
      <c r="H236" s="8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>
      <c r="A237" s="5"/>
      <c r="B237" s="5"/>
      <c r="C237" s="5"/>
      <c r="D237" s="5"/>
      <c r="E237" s="7"/>
      <c r="F237" s="8"/>
      <c r="G237" s="8"/>
      <c r="H237" s="8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>
      <c r="A238" s="5"/>
      <c r="B238" s="5"/>
      <c r="C238" s="5"/>
      <c r="D238" s="5"/>
      <c r="E238" s="7"/>
      <c r="F238" s="8"/>
      <c r="G238" s="8"/>
      <c r="H238" s="8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>
      <c r="A239" s="5"/>
      <c r="B239" s="5"/>
      <c r="C239" s="5"/>
      <c r="D239" s="5"/>
      <c r="E239" s="7"/>
      <c r="F239" s="8"/>
      <c r="G239" s="8"/>
      <c r="H239" s="8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>
      <c r="A240" s="5"/>
      <c r="B240" s="5"/>
      <c r="C240" s="5"/>
      <c r="D240" s="5"/>
      <c r="E240" s="7"/>
      <c r="F240" s="8"/>
      <c r="G240" s="8"/>
      <c r="H240" s="8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>
      <c r="A241" s="5"/>
      <c r="B241" s="5"/>
      <c r="C241" s="5"/>
      <c r="D241" s="5"/>
      <c r="E241" s="7"/>
      <c r="F241" s="8"/>
      <c r="G241" s="8"/>
      <c r="H241" s="8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>
      <c r="A242" s="5"/>
      <c r="B242" s="5"/>
      <c r="C242" s="5"/>
      <c r="D242" s="5"/>
      <c r="E242" s="7"/>
      <c r="F242" s="8"/>
      <c r="G242" s="8"/>
      <c r="H242" s="8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>
      <c r="A243" s="5"/>
      <c r="B243" s="5"/>
      <c r="C243" s="5"/>
      <c r="D243" s="5"/>
      <c r="E243" s="7"/>
      <c r="F243" s="8"/>
      <c r="G243" s="8"/>
      <c r="H243" s="8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>
      <c r="A244" s="5"/>
      <c r="B244" s="5"/>
      <c r="C244" s="5"/>
      <c r="D244" s="5"/>
      <c r="E244" s="7"/>
      <c r="F244" s="8"/>
      <c r="G244" s="8"/>
      <c r="H244" s="8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>
      <c r="A245" s="5"/>
      <c r="B245" s="5"/>
      <c r="C245" s="5"/>
      <c r="D245" s="5"/>
      <c r="E245" s="7"/>
      <c r="F245" s="8"/>
      <c r="G245" s="8"/>
      <c r="H245" s="8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>
      <c r="A246" s="5"/>
      <c r="B246" s="5"/>
      <c r="C246" s="5"/>
      <c r="D246" s="5"/>
      <c r="E246" s="7"/>
      <c r="F246" s="8"/>
      <c r="G246" s="8"/>
      <c r="H246" s="8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>
      <c r="A247" s="5"/>
      <c r="B247" s="5"/>
      <c r="C247" s="5"/>
      <c r="D247" s="5"/>
      <c r="E247" s="7"/>
      <c r="F247" s="8"/>
      <c r="G247" s="8"/>
      <c r="H247" s="8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>
      <c r="A248" s="5"/>
      <c r="B248" s="5"/>
      <c r="C248" s="5"/>
      <c r="D248" s="5"/>
      <c r="E248" s="7"/>
      <c r="F248" s="8"/>
      <c r="G248" s="8"/>
      <c r="H248" s="8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>
      <c r="A249" s="5"/>
      <c r="B249" s="5"/>
      <c r="C249" s="5"/>
      <c r="D249" s="5"/>
      <c r="E249" s="7"/>
      <c r="F249" s="8"/>
      <c r="G249" s="8"/>
      <c r="H249" s="8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>
      <c r="A250" s="5"/>
      <c r="B250" s="5"/>
      <c r="C250" s="5"/>
      <c r="D250" s="5"/>
      <c r="E250" s="7"/>
      <c r="F250" s="8"/>
      <c r="G250" s="8"/>
      <c r="H250" s="8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>
      <c r="A251" s="5"/>
      <c r="B251" s="5"/>
      <c r="C251" s="5"/>
      <c r="D251" s="5"/>
      <c r="E251" s="7"/>
      <c r="F251" s="8"/>
      <c r="G251" s="8"/>
      <c r="H251" s="8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>
      <c r="A252" s="5"/>
      <c r="B252" s="5"/>
      <c r="C252" s="5"/>
      <c r="D252" s="5"/>
      <c r="E252" s="7"/>
      <c r="F252" s="8"/>
      <c r="G252" s="8"/>
      <c r="H252" s="8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>
      <c r="A253" s="5"/>
      <c r="B253" s="5"/>
      <c r="C253" s="5"/>
      <c r="D253" s="5"/>
      <c r="E253" s="7"/>
      <c r="F253" s="8"/>
      <c r="G253" s="8"/>
      <c r="H253" s="8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>
      <c r="A254" s="5"/>
      <c r="B254" s="5"/>
      <c r="C254" s="5"/>
      <c r="D254" s="5"/>
      <c r="E254" s="7"/>
      <c r="F254" s="8"/>
      <c r="G254" s="8"/>
      <c r="H254" s="8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>
      <c r="A255" s="5"/>
      <c r="B255" s="5"/>
      <c r="C255" s="5"/>
      <c r="D255" s="5"/>
      <c r="E255" s="7"/>
      <c r="F255" s="8"/>
      <c r="G255" s="8"/>
      <c r="H255" s="8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>
      <c r="A256" s="5"/>
      <c r="B256" s="5"/>
      <c r="C256" s="5"/>
      <c r="D256" s="5"/>
      <c r="E256" s="7"/>
      <c r="F256" s="8"/>
      <c r="G256" s="8"/>
      <c r="H256" s="8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>
      <c r="A257" s="5"/>
      <c r="B257" s="5"/>
      <c r="C257" s="5"/>
      <c r="D257" s="5"/>
      <c r="E257" s="7"/>
      <c r="F257" s="8"/>
      <c r="G257" s="8"/>
      <c r="H257" s="8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>
      <c r="A258" s="5"/>
      <c r="B258" s="5"/>
      <c r="C258" s="5"/>
      <c r="D258" s="5"/>
      <c r="E258" s="7"/>
      <c r="F258" s="8"/>
      <c r="G258" s="8"/>
      <c r="H258" s="8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>
      <c r="A259" s="5"/>
      <c r="B259" s="5"/>
      <c r="C259" s="5"/>
      <c r="D259" s="5"/>
      <c r="E259" s="7"/>
      <c r="F259" s="8"/>
      <c r="G259" s="8"/>
      <c r="H259" s="8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>
      <c r="A260" s="5"/>
      <c r="B260" s="5"/>
      <c r="C260" s="5"/>
      <c r="D260" s="5"/>
      <c r="E260" s="7"/>
      <c r="F260" s="8"/>
      <c r="G260" s="8"/>
      <c r="H260" s="8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>
      <c r="A261" s="5"/>
      <c r="B261" s="5"/>
      <c r="C261" s="5"/>
      <c r="D261" s="5"/>
      <c r="E261" s="7"/>
      <c r="F261" s="8"/>
      <c r="G261" s="8"/>
      <c r="H261" s="8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>
      <c r="A262" s="5"/>
      <c r="B262" s="5"/>
      <c r="C262" s="5"/>
      <c r="D262" s="5"/>
      <c r="E262" s="7"/>
      <c r="F262" s="8"/>
      <c r="G262" s="8"/>
      <c r="H262" s="8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>
      <c r="A263" s="5"/>
      <c r="B263" s="5"/>
      <c r="C263" s="5"/>
      <c r="D263" s="5"/>
      <c r="E263" s="7"/>
      <c r="F263" s="8"/>
      <c r="G263" s="8"/>
      <c r="H263" s="8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>
      <c r="A264" s="5"/>
      <c r="B264" s="5"/>
      <c r="C264" s="5"/>
      <c r="D264" s="5"/>
      <c r="E264" s="7"/>
      <c r="F264" s="8"/>
      <c r="G264" s="8"/>
      <c r="H264" s="8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>
      <c r="A265" s="5"/>
      <c r="B265" s="5"/>
      <c r="C265" s="5"/>
      <c r="D265" s="5"/>
      <c r="E265" s="7"/>
      <c r="F265" s="8"/>
      <c r="G265" s="8"/>
      <c r="H265" s="8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>
      <c r="A266" s="5"/>
      <c r="B266" s="5"/>
      <c r="C266" s="5"/>
      <c r="D266" s="5"/>
      <c r="E266" s="7"/>
      <c r="F266" s="8"/>
      <c r="G266" s="8"/>
      <c r="H266" s="8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>
      <c r="A267" s="5"/>
      <c r="B267" s="5"/>
      <c r="C267" s="5"/>
      <c r="D267" s="5"/>
      <c r="E267" s="7"/>
      <c r="F267" s="8"/>
      <c r="G267" s="8"/>
      <c r="H267" s="8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>
      <c r="A268" s="5"/>
      <c r="B268" s="5"/>
      <c r="C268" s="5"/>
      <c r="D268" s="5"/>
      <c r="E268" s="7"/>
      <c r="F268" s="8"/>
      <c r="G268" s="8"/>
      <c r="H268" s="8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>
      <c r="A269" s="5"/>
      <c r="B269" s="5"/>
      <c r="C269" s="5"/>
      <c r="D269" s="5"/>
      <c r="E269" s="7"/>
      <c r="F269" s="8"/>
      <c r="G269" s="8"/>
      <c r="H269" s="8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>
      <c r="A270" s="5"/>
      <c r="B270" s="5"/>
      <c r="C270" s="5"/>
      <c r="D270" s="5"/>
      <c r="E270" s="7"/>
      <c r="F270" s="8"/>
      <c r="G270" s="8"/>
      <c r="H270" s="8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>
      <c r="A271" s="5"/>
      <c r="B271" s="5"/>
      <c r="C271" s="5"/>
      <c r="D271" s="5"/>
      <c r="E271" s="7"/>
      <c r="F271" s="8"/>
      <c r="G271" s="8"/>
      <c r="H271" s="8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>
      <c r="A272" s="5"/>
      <c r="B272" s="5"/>
      <c r="C272" s="5"/>
      <c r="D272" s="5"/>
      <c r="E272" s="7"/>
      <c r="F272" s="8"/>
      <c r="G272" s="8"/>
      <c r="H272" s="8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>
      <c r="A273" s="5"/>
      <c r="B273" s="5"/>
      <c r="C273" s="5"/>
      <c r="D273" s="5"/>
      <c r="E273" s="7"/>
      <c r="F273" s="8"/>
      <c r="G273" s="8"/>
      <c r="H273" s="8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>
      <c r="A274" s="5"/>
      <c r="B274" s="5"/>
      <c r="C274" s="5"/>
      <c r="D274" s="5"/>
      <c r="E274" s="7"/>
      <c r="F274" s="8"/>
      <c r="G274" s="8"/>
      <c r="H274" s="8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>
      <c r="A275" s="5"/>
      <c r="B275" s="5"/>
      <c r="C275" s="5"/>
      <c r="D275" s="5"/>
      <c r="E275" s="7"/>
      <c r="F275" s="8"/>
      <c r="G275" s="8"/>
      <c r="H275" s="8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>
      <c r="A276" s="5"/>
      <c r="B276" s="5"/>
      <c r="C276" s="5"/>
      <c r="D276" s="5"/>
      <c r="E276" s="7"/>
      <c r="F276" s="8"/>
      <c r="G276" s="8"/>
      <c r="H276" s="8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>
      <c r="A277" s="5"/>
      <c r="B277" s="5"/>
      <c r="C277" s="5"/>
      <c r="D277" s="5"/>
      <c r="E277" s="7"/>
      <c r="F277" s="8"/>
      <c r="G277" s="8"/>
      <c r="H277" s="8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>
      <c r="A278" s="5"/>
      <c r="B278" s="5"/>
      <c r="C278" s="5"/>
      <c r="D278" s="5"/>
      <c r="E278" s="7"/>
      <c r="F278" s="8"/>
      <c r="G278" s="8"/>
      <c r="H278" s="8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>
      <c r="A279" s="5"/>
      <c r="B279" s="5"/>
      <c r="C279" s="5"/>
      <c r="D279" s="5"/>
      <c r="E279" s="7"/>
      <c r="F279" s="8"/>
      <c r="G279" s="8"/>
      <c r="H279" s="8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>
      <c r="A280" s="5"/>
      <c r="B280" s="5"/>
      <c r="C280" s="5"/>
      <c r="D280" s="5"/>
      <c r="E280" s="7"/>
      <c r="F280" s="8"/>
      <c r="G280" s="8"/>
      <c r="H280" s="8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>
      <c r="A281" s="5"/>
      <c r="B281" s="5"/>
      <c r="C281" s="5"/>
      <c r="D281" s="5"/>
      <c r="E281" s="7"/>
      <c r="F281" s="8"/>
      <c r="G281" s="8"/>
      <c r="H281" s="8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>
      <c r="A282" s="5"/>
      <c r="B282" s="5"/>
      <c r="C282" s="5"/>
      <c r="D282" s="5"/>
      <c r="E282" s="7"/>
      <c r="F282" s="8"/>
      <c r="G282" s="8"/>
      <c r="H282" s="8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>
      <c r="A283" s="5"/>
      <c r="B283" s="5"/>
      <c r="C283" s="5"/>
      <c r="D283" s="5"/>
      <c r="E283" s="7"/>
      <c r="F283" s="8"/>
      <c r="G283" s="8"/>
      <c r="H283" s="8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>
      <c r="A284" s="5"/>
      <c r="B284" s="5"/>
      <c r="C284" s="5"/>
      <c r="D284" s="5"/>
      <c r="E284" s="7"/>
      <c r="F284" s="8"/>
      <c r="G284" s="8"/>
      <c r="H284" s="8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>
      <c r="A285" s="5"/>
      <c r="B285" s="5"/>
      <c r="C285" s="5"/>
      <c r="D285" s="5"/>
      <c r="E285" s="7"/>
      <c r="F285" s="8"/>
      <c r="G285" s="8"/>
      <c r="H285" s="8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>
      <c r="A286" s="5"/>
      <c r="B286" s="5"/>
      <c r="C286" s="5"/>
      <c r="D286" s="5"/>
      <c r="E286" s="7"/>
      <c r="F286" s="8"/>
      <c r="G286" s="8"/>
      <c r="H286" s="8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>
      <c r="A287" s="5"/>
      <c r="B287" s="5"/>
      <c r="C287" s="5"/>
      <c r="D287" s="5"/>
      <c r="E287" s="7"/>
      <c r="F287" s="8"/>
      <c r="G287" s="8"/>
      <c r="H287" s="8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>
      <c r="A288" s="5"/>
      <c r="B288" s="5"/>
      <c r="C288" s="5"/>
      <c r="D288" s="5"/>
      <c r="E288" s="7"/>
      <c r="F288" s="8"/>
      <c r="G288" s="8"/>
      <c r="H288" s="8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>
      <c r="A289" s="5"/>
      <c r="B289" s="5"/>
      <c r="C289" s="5"/>
      <c r="D289" s="5"/>
      <c r="E289" s="7"/>
      <c r="F289" s="8"/>
      <c r="G289" s="8"/>
      <c r="H289" s="8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>
      <c r="A290" s="5"/>
      <c r="B290" s="5"/>
      <c r="C290" s="5"/>
      <c r="D290" s="5"/>
      <c r="E290" s="7"/>
      <c r="F290" s="8"/>
      <c r="G290" s="8"/>
      <c r="H290" s="8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>
      <c r="A291" s="5"/>
      <c r="B291" s="5"/>
      <c r="C291" s="5"/>
      <c r="D291" s="5"/>
      <c r="E291" s="7"/>
      <c r="F291" s="8"/>
      <c r="G291" s="8"/>
      <c r="H291" s="8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>
      <c r="A292" s="5"/>
      <c r="B292" s="5"/>
      <c r="C292" s="5"/>
      <c r="D292" s="5"/>
      <c r="E292" s="7"/>
      <c r="F292" s="8"/>
      <c r="G292" s="8"/>
      <c r="H292" s="8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>
      <c r="A293" s="5"/>
      <c r="B293" s="5"/>
      <c r="C293" s="5"/>
      <c r="D293" s="5"/>
      <c r="E293" s="7"/>
      <c r="F293" s="8"/>
      <c r="G293" s="8"/>
      <c r="H293" s="8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>
      <c r="A294" s="5"/>
      <c r="B294" s="5"/>
      <c r="C294" s="5"/>
      <c r="D294" s="5"/>
      <c r="E294" s="7"/>
      <c r="F294" s="8"/>
      <c r="G294" s="8"/>
      <c r="H294" s="8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>
      <c r="A295" s="5"/>
      <c r="B295" s="5"/>
      <c r="C295" s="5"/>
      <c r="D295" s="5"/>
      <c r="E295" s="7"/>
      <c r="F295" s="8"/>
      <c r="G295" s="8"/>
      <c r="H295" s="8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>
      <c r="A296" s="5"/>
      <c r="B296" s="5"/>
      <c r="C296" s="5"/>
      <c r="D296" s="5"/>
      <c r="E296" s="7"/>
      <c r="F296" s="8"/>
      <c r="G296" s="8"/>
      <c r="H296" s="8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>
      <c r="A297" s="5"/>
      <c r="B297" s="5"/>
      <c r="C297" s="5"/>
      <c r="D297" s="5"/>
      <c r="E297" s="7"/>
      <c r="F297" s="8"/>
      <c r="G297" s="8"/>
      <c r="H297" s="8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>
      <c r="A298" s="5"/>
      <c r="B298" s="5"/>
      <c r="C298" s="5"/>
      <c r="D298" s="5"/>
      <c r="E298" s="7"/>
      <c r="F298" s="8"/>
      <c r="G298" s="8"/>
      <c r="H298" s="8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>
      <c r="A299" s="5"/>
      <c r="B299" s="5"/>
      <c r="C299" s="5"/>
      <c r="D299" s="5"/>
      <c r="E299" s="7"/>
      <c r="F299" s="8"/>
      <c r="G299" s="8"/>
      <c r="H299" s="8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>
      <c r="A300" s="5"/>
      <c r="B300" s="5"/>
      <c r="C300" s="5"/>
      <c r="D300" s="5"/>
      <c r="E300" s="7"/>
      <c r="F300" s="8"/>
      <c r="G300" s="8"/>
      <c r="H300" s="8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>
      <c r="A301" s="5"/>
      <c r="B301" s="5"/>
      <c r="C301" s="5"/>
      <c r="D301" s="5"/>
      <c r="E301" s="7"/>
      <c r="F301" s="8"/>
      <c r="G301" s="8"/>
      <c r="H301" s="8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>
      <c r="A302" s="5"/>
      <c r="B302" s="5"/>
      <c r="C302" s="5"/>
      <c r="D302" s="5"/>
      <c r="E302" s="7"/>
      <c r="F302" s="8"/>
      <c r="G302" s="8"/>
      <c r="H302" s="8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>
      <c r="A303" s="5"/>
      <c r="B303" s="5"/>
      <c r="C303" s="5"/>
      <c r="D303" s="5"/>
      <c r="E303" s="7"/>
      <c r="F303" s="8"/>
      <c r="G303" s="8"/>
      <c r="H303" s="8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>
      <c r="A304" s="5"/>
      <c r="B304" s="5"/>
      <c r="C304" s="5"/>
      <c r="D304" s="5"/>
      <c r="E304" s="7"/>
      <c r="F304" s="8"/>
      <c r="G304" s="8"/>
      <c r="H304" s="8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>
      <c r="A305" s="5"/>
      <c r="B305" s="5"/>
      <c r="C305" s="5"/>
      <c r="D305" s="5"/>
      <c r="E305" s="7"/>
      <c r="F305" s="8"/>
      <c r="G305" s="8"/>
      <c r="H305" s="8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>
      <c r="A306" s="5"/>
      <c r="B306" s="5"/>
      <c r="C306" s="5"/>
      <c r="D306" s="5"/>
      <c r="E306" s="7"/>
      <c r="F306" s="8"/>
      <c r="G306" s="8"/>
      <c r="H306" s="8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>
      <c r="A307" s="5"/>
      <c r="B307" s="5"/>
      <c r="C307" s="5"/>
      <c r="D307" s="5"/>
      <c r="E307" s="7"/>
      <c r="F307" s="8"/>
      <c r="G307" s="8"/>
      <c r="H307" s="8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>
      <c r="A308" s="5"/>
      <c r="B308" s="5"/>
      <c r="C308" s="5"/>
      <c r="D308" s="5"/>
      <c r="E308" s="7"/>
      <c r="F308" s="8"/>
      <c r="G308" s="8"/>
      <c r="H308" s="8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>
      <c r="A309" s="5"/>
      <c r="B309" s="5"/>
      <c r="C309" s="5"/>
      <c r="D309" s="5"/>
      <c r="E309" s="7"/>
      <c r="F309" s="8"/>
      <c r="G309" s="8"/>
      <c r="H309" s="8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>
      <c r="A310" s="5"/>
      <c r="B310" s="5"/>
      <c r="C310" s="5"/>
      <c r="D310" s="5"/>
      <c r="E310" s="7"/>
      <c r="F310" s="8"/>
      <c r="G310" s="8"/>
      <c r="H310" s="8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>
      <c r="A311" s="5"/>
      <c r="B311" s="5"/>
      <c r="C311" s="5"/>
      <c r="D311" s="5"/>
      <c r="E311" s="7"/>
      <c r="F311" s="8"/>
      <c r="G311" s="8"/>
      <c r="H311" s="8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>
      <c r="A312" s="5"/>
      <c r="B312" s="5"/>
      <c r="C312" s="5"/>
      <c r="D312" s="5"/>
      <c r="E312" s="7"/>
      <c r="F312" s="8"/>
      <c r="G312" s="8"/>
      <c r="H312" s="8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>
      <c r="A313" s="5"/>
      <c r="B313" s="5"/>
      <c r="C313" s="5"/>
      <c r="D313" s="5"/>
      <c r="E313" s="7"/>
      <c r="F313" s="8"/>
      <c r="G313" s="8"/>
      <c r="H313" s="8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>
      <c r="A314" s="5"/>
      <c r="B314" s="5"/>
      <c r="C314" s="5"/>
      <c r="D314" s="5"/>
      <c r="E314" s="7"/>
      <c r="F314" s="8"/>
      <c r="G314" s="8"/>
      <c r="H314" s="8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>
      <c r="A315" s="5"/>
      <c r="B315" s="5"/>
      <c r="C315" s="5"/>
      <c r="D315" s="5"/>
      <c r="E315" s="7"/>
      <c r="F315" s="8"/>
      <c r="G315" s="8"/>
      <c r="H315" s="8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>
      <c r="A316" s="5"/>
      <c r="B316" s="5"/>
      <c r="C316" s="5"/>
      <c r="D316" s="5"/>
      <c r="E316" s="7"/>
      <c r="F316" s="8"/>
      <c r="G316" s="8"/>
      <c r="H316" s="8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>
      <c r="A317" s="5"/>
      <c r="B317" s="5"/>
      <c r="C317" s="5"/>
      <c r="D317" s="5"/>
      <c r="E317" s="7"/>
      <c r="F317" s="8"/>
      <c r="G317" s="8"/>
      <c r="H317" s="8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>
      <c r="A318" s="5"/>
      <c r="B318" s="5"/>
      <c r="C318" s="5"/>
      <c r="D318" s="5"/>
      <c r="E318" s="7"/>
      <c r="F318" s="8"/>
      <c r="G318" s="8"/>
      <c r="H318" s="8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>
      <c r="A319" s="5"/>
      <c r="B319" s="5"/>
      <c r="C319" s="5"/>
      <c r="D319" s="5"/>
      <c r="E319" s="7"/>
      <c r="F319" s="8"/>
      <c r="G319" s="8"/>
      <c r="H319" s="8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>
      <c r="A320" s="5"/>
      <c r="B320" s="5"/>
      <c r="C320" s="5"/>
      <c r="D320" s="5"/>
      <c r="E320" s="7"/>
      <c r="F320" s="8"/>
      <c r="G320" s="8"/>
      <c r="H320" s="8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>
      <c r="A321" s="5"/>
      <c r="B321" s="5"/>
      <c r="C321" s="5"/>
      <c r="D321" s="5"/>
      <c r="E321" s="7"/>
      <c r="F321" s="8"/>
      <c r="G321" s="8"/>
      <c r="H321" s="8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>
      <c r="A322" s="5"/>
      <c r="B322" s="5"/>
      <c r="C322" s="5"/>
      <c r="D322" s="5"/>
      <c r="E322" s="7"/>
      <c r="F322" s="8"/>
      <c r="G322" s="8"/>
      <c r="H322" s="8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>
      <c r="A323" s="5"/>
      <c r="B323" s="5"/>
      <c r="C323" s="5"/>
      <c r="D323" s="5"/>
      <c r="E323" s="7"/>
      <c r="F323" s="8"/>
      <c r="G323" s="8"/>
      <c r="H323" s="8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>
      <c r="A324" s="5"/>
      <c r="B324" s="5"/>
      <c r="C324" s="5"/>
      <c r="D324" s="5"/>
      <c r="E324" s="7"/>
      <c r="F324" s="8"/>
      <c r="G324" s="8"/>
      <c r="H324" s="8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>
      <c r="A325" s="5"/>
      <c r="B325" s="5"/>
      <c r="C325" s="5"/>
      <c r="D325" s="5"/>
      <c r="E325" s="7"/>
      <c r="F325" s="8"/>
      <c r="G325" s="8"/>
      <c r="H325" s="8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>
      <c r="A326" s="5"/>
      <c r="B326" s="5"/>
      <c r="C326" s="5"/>
      <c r="D326" s="5"/>
      <c r="E326" s="7"/>
      <c r="F326" s="8"/>
      <c r="G326" s="8"/>
      <c r="H326" s="8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>
      <c r="A327" s="5"/>
      <c r="B327" s="5"/>
      <c r="C327" s="5"/>
      <c r="D327" s="5"/>
      <c r="E327" s="7"/>
      <c r="F327" s="8"/>
      <c r="G327" s="8"/>
      <c r="H327" s="8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>
      <c r="A328" s="5"/>
      <c r="B328" s="5"/>
      <c r="C328" s="5"/>
      <c r="D328" s="5"/>
      <c r="E328" s="7"/>
      <c r="F328" s="8"/>
      <c r="G328" s="8"/>
      <c r="H328" s="8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>
      <c r="A329" s="5"/>
      <c r="B329" s="5"/>
      <c r="C329" s="5"/>
      <c r="D329" s="5"/>
      <c r="E329" s="7"/>
      <c r="F329" s="8"/>
      <c r="G329" s="8"/>
      <c r="H329" s="8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>
      <c r="A330" s="5"/>
      <c r="B330" s="5"/>
      <c r="C330" s="5"/>
      <c r="D330" s="5"/>
      <c r="E330" s="7"/>
      <c r="F330" s="8"/>
      <c r="G330" s="8"/>
      <c r="H330" s="8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>
      <c r="A331" s="5"/>
      <c r="B331" s="5"/>
      <c r="C331" s="5"/>
      <c r="D331" s="5"/>
      <c r="E331" s="7"/>
      <c r="F331" s="8"/>
      <c r="G331" s="8"/>
      <c r="H331" s="8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>
      <c r="A332" s="5"/>
      <c r="B332" s="5"/>
      <c r="C332" s="5"/>
      <c r="D332" s="5"/>
      <c r="E332" s="7"/>
      <c r="F332" s="8"/>
      <c r="G332" s="8"/>
      <c r="H332" s="8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>
      <c r="A333" s="5"/>
      <c r="B333" s="5"/>
      <c r="C333" s="5"/>
      <c r="D333" s="5"/>
      <c r="E333" s="7"/>
      <c r="F333" s="8"/>
      <c r="G333" s="8"/>
      <c r="H333" s="8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>
      <c r="A334" s="5"/>
      <c r="B334" s="5"/>
      <c r="C334" s="5"/>
      <c r="D334" s="5"/>
      <c r="E334" s="7"/>
      <c r="F334" s="8"/>
      <c r="G334" s="8"/>
      <c r="H334" s="8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>
      <c r="A335" s="5"/>
      <c r="B335" s="5"/>
      <c r="C335" s="5"/>
      <c r="D335" s="5"/>
      <c r="E335" s="7"/>
      <c r="F335" s="8"/>
      <c r="G335" s="8"/>
      <c r="H335" s="8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>
      <c r="A336" s="5"/>
      <c r="B336" s="5"/>
      <c r="C336" s="5"/>
      <c r="D336" s="5"/>
      <c r="E336" s="7"/>
      <c r="F336" s="8"/>
      <c r="G336" s="8"/>
      <c r="H336" s="8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>
      <c r="A337" s="5"/>
      <c r="B337" s="5"/>
      <c r="C337" s="5"/>
      <c r="D337" s="5"/>
      <c r="E337" s="7"/>
      <c r="F337" s="8"/>
      <c r="G337" s="8"/>
      <c r="H337" s="8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>
      <c r="A338" s="5"/>
      <c r="B338" s="5"/>
      <c r="C338" s="5"/>
      <c r="D338" s="5"/>
      <c r="E338" s="7"/>
      <c r="F338" s="8"/>
      <c r="G338" s="8"/>
      <c r="H338" s="8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>
      <c r="A339" s="5"/>
      <c r="B339" s="5"/>
      <c r="C339" s="5"/>
      <c r="D339" s="5"/>
      <c r="E339" s="7"/>
      <c r="F339" s="8"/>
      <c r="G339" s="8"/>
      <c r="H339" s="8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>
      <c r="A340" s="5"/>
      <c r="B340" s="5"/>
      <c r="C340" s="5"/>
      <c r="D340" s="5"/>
      <c r="E340" s="7"/>
      <c r="F340" s="8"/>
      <c r="G340" s="8"/>
      <c r="H340" s="8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>
      <c r="A341" s="5"/>
      <c r="B341" s="5"/>
      <c r="C341" s="5"/>
      <c r="D341" s="5"/>
      <c r="E341" s="7"/>
      <c r="F341" s="8"/>
      <c r="G341" s="8"/>
      <c r="H341" s="8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>
      <c r="A342" s="5"/>
      <c r="B342" s="5"/>
      <c r="C342" s="5"/>
      <c r="D342" s="5"/>
      <c r="E342" s="7"/>
      <c r="F342" s="8"/>
      <c r="G342" s="8"/>
      <c r="H342" s="8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>
      <c r="A343" s="5"/>
      <c r="B343" s="5"/>
      <c r="C343" s="5"/>
      <c r="D343" s="5"/>
      <c r="E343" s="7"/>
      <c r="F343" s="8"/>
      <c r="G343" s="8"/>
      <c r="H343" s="8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>
      <c r="A344" s="5"/>
      <c r="B344" s="5"/>
      <c r="C344" s="5"/>
      <c r="D344" s="5"/>
      <c r="E344" s="7"/>
      <c r="F344" s="8"/>
      <c r="G344" s="8"/>
      <c r="H344" s="8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>
      <c r="A345" s="5"/>
      <c r="B345" s="5"/>
      <c r="C345" s="5"/>
      <c r="D345" s="5"/>
      <c r="E345" s="7"/>
      <c r="F345" s="8"/>
      <c r="G345" s="8"/>
      <c r="H345" s="8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>
      <c r="A346" s="5"/>
      <c r="B346" s="5"/>
      <c r="C346" s="5"/>
      <c r="D346" s="5"/>
      <c r="E346" s="7"/>
      <c r="F346" s="8"/>
      <c r="G346" s="8"/>
      <c r="H346" s="8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>
      <c r="A347" s="5"/>
      <c r="B347" s="5"/>
      <c r="C347" s="5"/>
      <c r="D347" s="5"/>
      <c r="E347" s="7"/>
      <c r="F347" s="8"/>
      <c r="G347" s="8"/>
      <c r="H347" s="8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>
      <c r="A348" s="5"/>
      <c r="B348" s="5"/>
      <c r="C348" s="5"/>
      <c r="D348" s="5"/>
      <c r="E348" s="7"/>
      <c r="F348" s="8"/>
      <c r="G348" s="8"/>
      <c r="H348" s="8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>
      <c r="A349" s="5"/>
      <c r="B349" s="5"/>
      <c r="C349" s="5"/>
      <c r="D349" s="5"/>
      <c r="E349" s="7"/>
      <c r="F349" s="8"/>
      <c r="G349" s="8"/>
      <c r="H349" s="8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>
      <c r="A350" s="5"/>
      <c r="B350" s="5"/>
      <c r="C350" s="5"/>
      <c r="D350" s="5"/>
      <c r="E350" s="7"/>
      <c r="F350" s="8"/>
      <c r="G350" s="8"/>
      <c r="H350" s="8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>
      <c r="A351" s="5"/>
      <c r="B351" s="5"/>
      <c r="C351" s="5"/>
      <c r="D351" s="5"/>
      <c r="E351" s="7"/>
      <c r="F351" s="8"/>
      <c r="G351" s="8"/>
      <c r="H351" s="8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>
      <c r="A352" s="5"/>
      <c r="B352" s="5"/>
      <c r="C352" s="5"/>
      <c r="D352" s="5"/>
      <c r="E352" s="7"/>
      <c r="F352" s="8"/>
      <c r="G352" s="8"/>
      <c r="H352" s="8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>
      <c r="A353" s="5"/>
      <c r="B353" s="5"/>
      <c r="C353" s="5"/>
      <c r="D353" s="5"/>
      <c r="E353" s="7"/>
      <c r="F353" s="8"/>
      <c r="G353" s="8"/>
      <c r="H353" s="8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>
      <c r="A354" s="5"/>
      <c r="B354" s="5"/>
      <c r="C354" s="5"/>
      <c r="D354" s="5"/>
      <c r="E354" s="7"/>
      <c r="F354" s="8"/>
      <c r="G354" s="8"/>
      <c r="H354" s="8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>
      <c r="A355" s="5"/>
      <c r="B355" s="5"/>
      <c r="C355" s="5"/>
      <c r="D355" s="5"/>
      <c r="E355" s="7"/>
      <c r="F355" s="8"/>
      <c r="G355" s="8"/>
      <c r="H355" s="8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>
      <c r="A356" s="5"/>
      <c r="B356" s="5"/>
      <c r="C356" s="5"/>
      <c r="D356" s="5"/>
      <c r="E356" s="7"/>
      <c r="F356" s="8"/>
      <c r="G356" s="8"/>
      <c r="H356" s="8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>
      <c r="A357" s="5"/>
      <c r="B357" s="5"/>
      <c r="C357" s="5"/>
      <c r="D357" s="5"/>
      <c r="E357" s="7"/>
      <c r="F357" s="8"/>
      <c r="G357" s="8"/>
      <c r="H357" s="8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>
      <c r="A358" s="5"/>
      <c r="B358" s="5"/>
      <c r="C358" s="5"/>
      <c r="D358" s="5"/>
      <c r="E358" s="7"/>
      <c r="F358" s="8"/>
      <c r="G358" s="8"/>
      <c r="H358" s="8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>
      <c r="A359" s="5"/>
      <c r="B359" s="5"/>
      <c r="C359" s="5"/>
      <c r="D359" s="5"/>
      <c r="E359" s="7"/>
      <c r="F359" s="8"/>
      <c r="G359" s="8"/>
      <c r="H359" s="8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>
      <c r="A360" s="5"/>
      <c r="B360" s="5"/>
      <c r="C360" s="5"/>
      <c r="D360" s="5"/>
      <c r="E360" s="7"/>
      <c r="F360" s="8"/>
      <c r="G360" s="8"/>
      <c r="H360" s="8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>
      <c r="A361" s="5"/>
      <c r="B361" s="5"/>
      <c r="C361" s="5"/>
      <c r="D361" s="5"/>
      <c r="E361" s="7"/>
      <c r="F361" s="8"/>
      <c r="G361" s="8"/>
      <c r="H361" s="8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>
      <c r="A362" s="5"/>
      <c r="B362" s="5"/>
      <c r="C362" s="5"/>
      <c r="D362" s="5"/>
      <c r="E362" s="7"/>
      <c r="F362" s="8"/>
      <c r="G362" s="8"/>
      <c r="H362" s="8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>
      <c r="A363" s="5"/>
      <c r="B363" s="5"/>
      <c r="C363" s="5"/>
      <c r="D363" s="5"/>
      <c r="E363" s="7"/>
      <c r="F363" s="8"/>
      <c r="G363" s="8"/>
      <c r="H363" s="8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>
      <c r="A364" s="5"/>
      <c r="B364" s="5"/>
      <c r="C364" s="5"/>
      <c r="D364" s="5"/>
      <c r="E364" s="7"/>
      <c r="F364" s="8"/>
      <c r="G364" s="8"/>
      <c r="H364" s="8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>
      <c r="A365" s="5"/>
      <c r="B365" s="5"/>
      <c r="C365" s="5"/>
      <c r="D365" s="5"/>
      <c r="E365" s="7"/>
      <c r="F365" s="8"/>
      <c r="G365" s="8"/>
      <c r="H365" s="8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>
      <c r="A366" s="5"/>
      <c r="B366" s="5"/>
      <c r="C366" s="5"/>
      <c r="D366" s="5"/>
      <c r="E366" s="7"/>
      <c r="F366" s="8"/>
      <c r="G366" s="8"/>
      <c r="H366" s="8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>
      <c r="A367" s="5"/>
      <c r="B367" s="5"/>
      <c r="C367" s="5"/>
      <c r="D367" s="5"/>
      <c r="E367" s="7"/>
      <c r="F367" s="8"/>
      <c r="G367" s="8"/>
      <c r="H367" s="8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>
      <c r="A368" s="5"/>
      <c r="B368" s="5"/>
      <c r="C368" s="5"/>
      <c r="D368" s="5"/>
      <c r="E368" s="7"/>
      <c r="F368" s="8"/>
      <c r="G368" s="8"/>
      <c r="H368" s="8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>
      <c r="A369" s="5"/>
      <c r="B369" s="5"/>
      <c r="C369" s="5"/>
      <c r="D369" s="5"/>
      <c r="E369" s="7"/>
      <c r="F369" s="8"/>
      <c r="G369" s="8"/>
      <c r="H369" s="8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>
      <c r="A370" s="5"/>
      <c r="B370" s="5"/>
      <c r="C370" s="5"/>
      <c r="D370" s="5"/>
      <c r="E370" s="7"/>
      <c r="F370" s="8"/>
      <c r="G370" s="8"/>
      <c r="H370" s="8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>
      <c r="A371" s="5"/>
      <c r="B371" s="5"/>
      <c r="C371" s="5"/>
      <c r="D371" s="5"/>
      <c r="E371" s="7"/>
      <c r="F371" s="8"/>
      <c r="G371" s="8"/>
      <c r="H371" s="8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>
      <c r="A372" s="5"/>
      <c r="B372" s="5"/>
      <c r="C372" s="5"/>
      <c r="D372" s="5"/>
      <c r="E372" s="7"/>
      <c r="F372" s="8"/>
      <c r="G372" s="8"/>
      <c r="H372" s="8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>
      <c r="A373" s="5"/>
      <c r="B373" s="5"/>
      <c r="C373" s="5"/>
      <c r="D373" s="5"/>
      <c r="E373" s="7"/>
      <c r="F373" s="8"/>
      <c r="G373" s="8"/>
      <c r="H373" s="8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>
      <c r="A374" s="5"/>
      <c r="B374" s="5"/>
      <c r="C374" s="5"/>
      <c r="D374" s="5"/>
      <c r="E374" s="7"/>
      <c r="F374" s="8"/>
      <c r="G374" s="8"/>
      <c r="H374" s="8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>
      <c r="A375" s="5"/>
      <c r="B375" s="5"/>
      <c r="C375" s="5"/>
      <c r="D375" s="5"/>
      <c r="E375" s="7"/>
      <c r="F375" s="8"/>
      <c r="G375" s="8"/>
      <c r="H375" s="8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>
      <c r="A376" s="5"/>
      <c r="B376" s="5"/>
      <c r="C376" s="5"/>
      <c r="D376" s="5"/>
      <c r="E376" s="7"/>
      <c r="F376" s="8"/>
      <c r="G376" s="8"/>
      <c r="H376" s="8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>
      <c r="A377" s="5"/>
      <c r="B377" s="5"/>
      <c r="C377" s="5"/>
      <c r="D377" s="5"/>
      <c r="E377" s="7"/>
      <c r="F377" s="8"/>
      <c r="G377" s="8"/>
      <c r="H377" s="8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>
      <c r="A378" s="5"/>
      <c r="B378" s="5"/>
      <c r="C378" s="5"/>
      <c r="D378" s="5"/>
      <c r="E378" s="7"/>
      <c r="F378" s="8"/>
      <c r="G378" s="8"/>
      <c r="H378" s="8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>
      <c r="A379" s="5"/>
      <c r="B379" s="5"/>
      <c r="C379" s="5"/>
      <c r="D379" s="5"/>
      <c r="E379" s="7"/>
      <c r="F379" s="8"/>
      <c r="G379" s="8"/>
      <c r="H379" s="8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>
      <c r="A380" s="5"/>
      <c r="B380" s="5"/>
      <c r="C380" s="5"/>
      <c r="D380" s="5"/>
      <c r="E380" s="7"/>
      <c r="F380" s="8"/>
      <c r="G380" s="8"/>
      <c r="H380" s="8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>
      <c r="A381" s="5"/>
      <c r="B381" s="5"/>
      <c r="C381" s="5"/>
      <c r="D381" s="5"/>
      <c r="E381" s="7"/>
      <c r="F381" s="8"/>
      <c r="G381" s="8"/>
      <c r="H381" s="8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>
      <c r="A382" s="5"/>
      <c r="B382" s="5"/>
      <c r="C382" s="5"/>
      <c r="D382" s="5"/>
      <c r="E382" s="7"/>
      <c r="F382" s="8"/>
      <c r="G382" s="8"/>
      <c r="H382" s="8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>
      <c r="A383" s="5"/>
      <c r="B383" s="5"/>
      <c r="C383" s="5"/>
      <c r="D383" s="5"/>
      <c r="E383" s="7"/>
      <c r="F383" s="8"/>
      <c r="G383" s="8"/>
      <c r="H383" s="8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>
      <c r="A384" s="5"/>
      <c r="B384" s="5"/>
      <c r="C384" s="5"/>
      <c r="D384" s="5"/>
      <c r="E384" s="7"/>
      <c r="F384" s="8"/>
      <c r="G384" s="8"/>
      <c r="H384" s="8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>
      <c r="A385" s="5"/>
      <c r="B385" s="5"/>
      <c r="C385" s="5"/>
      <c r="D385" s="5"/>
      <c r="E385" s="7"/>
      <c r="F385" s="8"/>
      <c r="G385" s="8"/>
      <c r="H385" s="8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>
      <c r="A386" s="5"/>
      <c r="B386" s="5"/>
      <c r="C386" s="5"/>
      <c r="D386" s="5"/>
      <c r="E386" s="7"/>
      <c r="F386" s="8"/>
      <c r="G386" s="8"/>
      <c r="H386" s="8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>
      <c r="A387" s="5"/>
      <c r="B387" s="5"/>
      <c r="C387" s="5"/>
      <c r="D387" s="5"/>
      <c r="E387" s="7"/>
      <c r="F387" s="8"/>
      <c r="G387" s="8"/>
      <c r="H387" s="8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>
      <c r="A388" s="5"/>
      <c r="B388" s="5"/>
      <c r="C388" s="5"/>
      <c r="D388" s="5"/>
      <c r="E388" s="7"/>
      <c r="F388" s="8"/>
      <c r="G388" s="8"/>
      <c r="H388" s="8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>
      <c r="A389" s="5"/>
      <c r="B389" s="5"/>
      <c r="C389" s="5"/>
      <c r="D389" s="5"/>
      <c r="E389" s="7"/>
      <c r="F389" s="8"/>
      <c r="G389" s="8"/>
      <c r="H389" s="8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>
      <c r="A390" s="5"/>
      <c r="B390" s="5"/>
      <c r="C390" s="5"/>
      <c r="D390" s="5"/>
      <c r="E390" s="7"/>
      <c r="F390" s="8"/>
      <c r="G390" s="8"/>
      <c r="H390" s="8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>
      <c r="A391" s="5"/>
      <c r="B391" s="5"/>
      <c r="C391" s="5"/>
      <c r="D391" s="5"/>
      <c r="E391" s="7"/>
      <c r="F391" s="8"/>
      <c r="G391" s="8"/>
      <c r="H391" s="8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>
      <c r="A392" s="5"/>
      <c r="B392" s="5"/>
      <c r="C392" s="5"/>
      <c r="D392" s="5"/>
      <c r="E392" s="7"/>
      <c r="F392" s="8"/>
      <c r="G392" s="8"/>
      <c r="H392" s="8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>
      <c r="A393" s="5"/>
      <c r="B393" s="5"/>
      <c r="C393" s="5"/>
      <c r="D393" s="5"/>
      <c r="E393" s="7"/>
      <c r="F393" s="8"/>
      <c r="G393" s="8"/>
      <c r="H393" s="8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>
      <c r="A394" s="5"/>
      <c r="B394" s="5"/>
      <c r="C394" s="5"/>
      <c r="D394" s="5"/>
      <c r="E394" s="7"/>
      <c r="F394" s="8"/>
      <c r="G394" s="8"/>
      <c r="H394" s="8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>
      <c r="A395" s="5"/>
      <c r="B395" s="5"/>
      <c r="C395" s="5"/>
      <c r="D395" s="5"/>
      <c r="E395" s="7"/>
      <c r="F395" s="8"/>
      <c r="G395" s="8"/>
      <c r="H395" s="8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>
      <c r="A396" s="5"/>
      <c r="B396" s="5"/>
      <c r="C396" s="5"/>
      <c r="D396" s="5"/>
      <c r="E396" s="7"/>
      <c r="F396" s="8"/>
      <c r="G396" s="8"/>
      <c r="H396" s="8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>
      <c r="A397" s="5"/>
      <c r="B397" s="5"/>
      <c r="C397" s="5"/>
      <c r="D397" s="5"/>
      <c r="E397" s="7"/>
      <c r="F397" s="8"/>
      <c r="G397" s="8"/>
      <c r="H397" s="8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>
      <c r="A398" s="5"/>
      <c r="B398" s="5"/>
      <c r="C398" s="5"/>
      <c r="D398" s="5"/>
      <c r="E398" s="7"/>
      <c r="F398" s="8"/>
      <c r="G398" s="8"/>
      <c r="H398" s="8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>
      <c r="A399" s="5"/>
      <c r="B399" s="5"/>
      <c r="C399" s="5"/>
      <c r="D399" s="5"/>
      <c r="E399" s="7"/>
      <c r="F399" s="8"/>
      <c r="G399" s="8"/>
      <c r="H399" s="8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>
      <c r="A400" s="5"/>
      <c r="B400" s="5"/>
      <c r="C400" s="5"/>
      <c r="D400" s="5"/>
      <c r="E400" s="7"/>
      <c r="F400" s="8"/>
      <c r="G400" s="8"/>
      <c r="H400" s="8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>
      <c r="A401" s="5"/>
      <c r="B401" s="5"/>
      <c r="C401" s="5"/>
      <c r="D401" s="5"/>
      <c r="E401" s="7"/>
      <c r="F401" s="8"/>
      <c r="G401" s="8"/>
      <c r="H401" s="8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>
      <c r="A402" s="5"/>
      <c r="B402" s="5"/>
      <c r="C402" s="5"/>
      <c r="D402" s="5"/>
      <c r="E402" s="7"/>
      <c r="F402" s="8"/>
      <c r="G402" s="8"/>
      <c r="H402" s="8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>
      <c r="A403" s="5"/>
      <c r="B403" s="5"/>
      <c r="C403" s="5"/>
      <c r="D403" s="5"/>
      <c r="E403" s="7"/>
      <c r="F403" s="8"/>
      <c r="G403" s="8"/>
      <c r="H403" s="8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>
      <c r="A404" s="5"/>
      <c r="B404" s="5"/>
      <c r="C404" s="5"/>
      <c r="D404" s="5"/>
      <c r="E404" s="7"/>
      <c r="F404" s="8"/>
      <c r="G404" s="8"/>
      <c r="H404" s="8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>
      <c r="A405" s="5"/>
      <c r="B405" s="5"/>
      <c r="C405" s="5"/>
      <c r="D405" s="5"/>
      <c r="E405" s="7"/>
      <c r="F405" s="8"/>
      <c r="G405" s="8"/>
      <c r="H405" s="8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>
      <c r="A406" s="5"/>
      <c r="B406" s="5"/>
      <c r="C406" s="5"/>
      <c r="D406" s="5"/>
      <c r="E406" s="7"/>
      <c r="F406" s="8"/>
      <c r="G406" s="8"/>
      <c r="H406" s="8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>
      <c r="A407" s="5"/>
      <c r="B407" s="5"/>
      <c r="C407" s="5"/>
      <c r="D407" s="5"/>
      <c r="E407" s="7"/>
      <c r="F407" s="8"/>
      <c r="G407" s="8"/>
      <c r="H407" s="8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>
      <c r="A408" s="5"/>
      <c r="B408" s="5"/>
      <c r="C408" s="5"/>
      <c r="D408" s="5"/>
      <c r="E408" s="7"/>
      <c r="F408" s="8"/>
      <c r="G408" s="8"/>
      <c r="H408" s="8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>
      <c r="A409" s="5"/>
      <c r="B409" s="5"/>
      <c r="C409" s="5"/>
      <c r="D409" s="5"/>
      <c r="E409" s="7"/>
      <c r="F409" s="8"/>
      <c r="G409" s="8"/>
      <c r="H409" s="8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>
      <c r="A410" s="5"/>
      <c r="B410" s="5"/>
      <c r="C410" s="5"/>
      <c r="D410" s="5"/>
      <c r="E410" s="7"/>
      <c r="F410" s="8"/>
      <c r="G410" s="8"/>
      <c r="H410" s="8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>
      <c r="A411" s="5"/>
      <c r="B411" s="5"/>
      <c r="C411" s="5"/>
      <c r="D411" s="5"/>
      <c r="E411" s="7"/>
      <c r="F411" s="8"/>
      <c r="G411" s="8"/>
      <c r="H411" s="8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>
      <c r="A412" s="5"/>
      <c r="B412" s="5"/>
      <c r="C412" s="5"/>
      <c r="D412" s="5"/>
      <c r="E412" s="7"/>
      <c r="F412" s="8"/>
      <c r="G412" s="8"/>
      <c r="H412" s="8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>
      <c r="A413" s="5"/>
      <c r="B413" s="5"/>
      <c r="C413" s="5"/>
      <c r="D413" s="5"/>
      <c r="E413" s="7"/>
      <c r="F413" s="8"/>
      <c r="G413" s="8"/>
      <c r="H413" s="8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>
      <c r="A414" s="5"/>
      <c r="B414" s="5"/>
      <c r="C414" s="5"/>
      <c r="D414" s="5"/>
      <c r="E414" s="7"/>
      <c r="F414" s="8"/>
      <c r="G414" s="8"/>
      <c r="H414" s="8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>
      <c r="A415" s="5"/>
      <c r="B415" s="5"/>
      <c r="C415" s="5"/>
      <c r="D415" s="5"/>
      <c r="E415" s="7"/>
      <c r="F415" s="8"/>
      <c r="G415" s="8"/>
      <c r="H415" s="8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>
      <c r="A416" s="5"/>
      <c r="B416" s="5"/>
      <c r="C416" s="5"/>
      <c r="D416" s="5"/>
      <c r="E416" s="7"/>
      <c r="F416" s="8"/>
      <c r="G416" s="8"/>
      <c r="H416" s="8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>
      <c r="A417" s="5"/>
      <c r="B417" s="5"/>
      <c r="C417" s="5"/>
      <c r="D417" s="5"/>
      <c r="E417" s="7"/>
      <c r="F417" s="8"/>
      <c r="G417" s="8"/>
      <c r="H417" s="8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>
      <c r="A418" s="5"/>
      <c r="B418" s="5"/>
      <c r="C418" s="5"/>
      <c r="D418" s="5"/>
      <c r="E418" s="7"/>
      <c r="F418" s="8"/>
      <c r="G418" s="8"/>
      <c r="H418" s="8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>
      <c r="A419" s="5"/>
      <c r="B419" s="5"/>
      <c r="C419" s="5"/>
      <c r="D419" s="5"/>
      <c r="E419" s="7"/>
      <c r="F419" s="8"/>
      <c r="G419" s="8"/>
      <c r="H419" s="8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>
      <c r="A420" s="5"/>
      <c r="B420" s="5"/>
      <c r="C420" s="5"/>
      <c r="D420" s="5"/>
      <c r="E420" s="7"/>
      <c r="F420" s="8"/>
      <c r="G420" s="8"/>
      <c r="H420" s="8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>
      <c r="A421" s="5"/>
      <c r="B421" s="5"/>
      <c r="C421" s="5"/>
      <c r="D421" s="5"/>
      <c r="E421" s="7"/>
      <c r="F421" s="8"/>
      <c r="G421" s="8"/>
      <c r="H421" s="8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>
      <c r="A422" s="5"/>
      <c r="B422" s="5"/>
      <c r="C422" s="5"/>
      <c r="D422" s="5"/>
      <c r="E422" s="7"/>
      <c r="F422" s="8"/>
      <c r="G422" s="8"/>
      <c r="H422" s="8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>
      <c r="A423" s="5"/>
      <c r="B423" s="5"/>
      <c r="C423" s="5"/>
      <c r="D423" s="5"/>
      <c r="E423" s="7"/>
      <c r="F423" s="8"/>
      <c r="G423" s="8"/>
      <c r="H423" s="8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>
      <c r="A424" s="5"/>
      <c r="B424" s="5"/>
      <c r="C424" s="5"/>
      <c r="D424" s="5"/>
      <c r="E424" s="7"/>
      <c r="F424" s="8"/>
      <c r="G424" s="8"/>
      <c r="H424" s="8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>
      <c r="A425" s="5"/>
      <c r="B425" s="5"/>
      <c r="C425" s="5"/>
      <c r="D425" s="5"/>
      <c r="E425" s="7"/>
      <c r="F425" s="8"/>
      <c r="G425" s="8"/>
      <c r="H425" s="8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>
      <c r="A426" s="5"/>
      <c r="B426" s="5"/>
      <c r="C426" s="5"/>
      <c r="D426" s="5"/>
      <c r="E426" s="7"/>
      <c r="F426" s="8"/>
      <c r="G426" s="8"/>
      <c r="H426" s="8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>
      <c r="A427" s="5"/>
      <c r="B427" s="5"/>
      <c r="C427" s="5"/>
      <c r="D427" s="5"/>
      <c r="E427" s="7"/>
      <c r="F427" s="8"/>
      <c r="G427" s="8"/>
      <c r="H427" s="8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>
      <c r="A428" s="5"/>
      <c r="B428" s="5"/>
      <c r="C428" s="5"/>
      <c r="D428" s="5"/>
      <c r="E428" s="7"/>
      <c r="F428" s="8"/>
      <c r="G428" s="8"/>
      <c r="H428" s="8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>
      <c r="A429" s="5"/>
      <c r="B429" s="5"/>
      <c r="C429" s="5"/>
      <c r="D429" s="5"/>
      <c r="E429" s="7"/>
      <c r="F429" s="8"/>
      <c r="G429" s="8"/>
      <c r="H429" s="8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>
      <c r="A430" s="5"/>
      <c r="B430" s="5"/>
      <c r="C430" s="5"/>
      <c r="D430" s="5"/>
      <c r="E430" s="7"/>
      <c r="F430" s="8"/>
      <c r="G430" s="8"/>
      <c r="H430" s="8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>
      <c r="A431" s="5"/>
      <c r="B431" s="5"/>
      <c r="C431" s="5"/>
      <c r="D431" s="5"/>
      <c r="E431" s="7"/>
      <c r="F431" s="8"/>
      <c r="G431" s="8"/>
      <c r="H431" s="8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>
      <c r="A432" s="5"/>
      <c r="B432" s="5"/>
      <c r="C432" s="5"/>
      <c r="D432" s="5"/>
      <c r="E432" s="7"/>
      <c r="F432" s="8"/>
      <c r="G432" s="8"/>
      <c r="H432" s="8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>
      <c r="A433" s="5"/>
      <c r="B433" s="5"/>
      <c r="C433" s="5"/>
      <c r="D433" s="5"/>
      <c r="E433" s="7"/>
      <c r="F433" s="8"/>
      <c r="G433" s="8"/>
      <c r="H433" s="8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>
      <c r="A434" s="5"/>
      <c r="B434" s="5"/>
      <c r="C434" s="5"/>
      <c r="D434" s="5"/>
      <c r="E434" s="7"/>
      <c r="F434" s="8"/>
      <c r="G434" s="8"/>
      <c r="H434" s="8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>
      <c r="A435" s="5"/>
      <c r="B435" s="5"/>
      <c r="C435" s="5"/>
      <c r="D435" s="5"/>
      <c r="E435" s="7"/>
      <c r="F435" s="8"/>
      <c r="G435" s="8"/>
      <c r="H435" s="8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>
      <c r="A436" s="5"/>
      <c r="B436" s="5"/>
      <c r="C436" s="5"/>
      <c r="D436" s="5"/>
      <c r="E436" s="7"/>
      <c r="F436" s="8"/>
      <c r="G436" s="8"/>
      <c r="H436" s="8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>
      <c r="A437" s="5"/>
      <c r="B437" s="5"/>
      <c r="C437" s="5"/>
      <c r="D437" s="5"/>
      <c r="E437" s="7"/>
      <c r="F437" s="8"/>
      <c r="G437" s="8"/>
      <c r="H437" s="8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>
      <c r="A438" s="5"/>
      <c r="B438" s="5"/>
      <c r="C438" s="5"/>
      <c r="D438" s="5"/>
      <c r="E438" s="7"/>
      <c r="F438" s="8"/>
      <c r="G438" s="8"/>
      <c r="H438" s="8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>
      <c r="A439" s="5"/>
      <c r="B439" s="5"/>
      <c r="C439" s="5"/>
      <c r="D439" s="5"/>
      <c r="E439" s="7"/>
      <c r="F439" s="8"/>
      <c r="G439" s="8"/>
      <c r="H439" s="8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>
      <c r="A440" s="5"/>
      <c r="B440" s="5"/>
      <c r="C440" s="5"/>
      <c r="D440" s="5"/>
      <c r="E440" s="7"/>
      <c r="F440" s="8"/>
      <c r="G440" s="8"/>
      <c r="H440" s="8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>
      <c r="A441" s="5"/>
      <c r="B441" s="5"/>
      <c r="C441" s="5"/>
      <c r="D441" s="5"/>
      <c r="E441" s="7"/>
      <c r="F441" s="8"/>
      <c r="G441" s="8"/>
      <c r="H441" s="8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>
      <c r="A442" s="5"/>
      <c r="B442" s="5"/>
      <c r="C442" s="5"/>
      <c r="D442" s="5"/>
      <c r="E442" s="7"/>
      <c r="F442" s="8"/>
      <c r="G442" s="8"/>
      <c r="H442" s="8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>
      <c r="A443" s="5"/>
      <c r="B443" s="5"/>
      <c r="C443" s="5"/>
      <c r="D443" s="5"/>
      <c r="E443" s="7"/>
      <c r="F443" s="8"/>
      <c r="G443" s="8"/>
      <c r="H443" s="8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>
      <c r="A444" s="5"/>
      <c r="B444" s="5"/>
      <c r="C444" s="5"/>
      <c r="D444" s="5"/>
      <c r="E444" s="7"/>
      <c r="F444" s="8"/>
      <c r="G444" s="8"/>
      <c r="H444" s="8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>
      <c r="A445" s="5"/>
      <c r="B445" s="5"/>
      <c r="C445" s="5"/>
      <c r="D445" s="5"/>
      <c r="E445" s="7"/>
      <c r="F445" s="8"/>
      <c r="G445" s="8"/>
      <c r="H445" s="8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>
      <c r="A446" s="5"/>
      <c r="B446" s="5"/>
      <c r="C446" s="5"/>
      <c r="D446" s="5"/>
      <c r="E446" s="7"/>
      <c r="F446" s="8"/>
      <c r="G446" s="8"/>
      <c r="H446" s="8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>
      <c r="A447" s="5"/>
      <c r="B447" s="5"/>
      <c r="C447" s="5"/>
      <c r="D447" s="5"/>
      <c r="E447" s="7"/>
      <c r="F447" s="8"/>
      <c r="G447" s="8"/>
      <c r="H447" s="8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>
      <c r="A448" s="5"/>
      <c r="B448" s="5"/>
      <c r="C448" s="5"/>
      <c r="D448" s="5"/>
      <c r="E448" s="7"/>
      <c r="F448" s="8"/>
      <c r="G448" s="8"/>
      <c r="H448" s="8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>
      <c r="A449" s="5"/>
      <c r="B449" s="5"/>
      <c r="C449" s="5"/>
      <c r="D449" s="5"/>
      <c r="E449" s="7"/>
      <c r="F449" s="8"/>
      <c r="G449" s="8"/>
      <c r="H449" s="8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>
      <c r="A450" s="5"/>
      <c r="B450" s="5"/>
      <c r="C450" s="5"/>
      <c r="D450" s="5"/>
      <c r="E450" s="7"/>
      <c r="F450" s="8"/>
      <c r="G450" s="8"/>
      <c r="H450" s="8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>
      <c r="A451" s="5"/>
      <c r="B451" s="5"/>
      <c r="C451" s="5"/>
      <c r="D451" s="5"/>
      <c r="E451" s="7"/>
      <c r="F451" s="8"/>
      <c r="G451" s="8"/>
      <c r="H451" s="8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>
      <c r="A452" s="5"/>
      <c r="B452" s="5"/>
      <c r="C452" s="5"/>
      <c r="D452" s="5"/>
      <c r="E452" s="7"/>
      <c r="F452" s="8"/>
      <c r="G452" s="8"/>
      <c r="H452" s="8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>
      <c r="A453" s="5"/>
      <c r="B453" s="5"/>
      <c r="C453" s="5"/>
      <c r="D453" s="5"/>
      <c r="E453" s="7"/>
      <c r="F453" s="8"/>
      <c r="G453" s="8"/>
      <c r="H453" s="8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>
      <c r="A454" s="5"/>
      <c r="B454" s="5"/>
      <c r="C454" s="5"/>
      <c r="D454" s="5"/>
      <c r="E454" s="7"/>
      <c r="F454" s="8"/>
      <c r="G454" s="8"/>
      <c r="H454" s="8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>
      <c r="A455" s="5"/>
      <c r="B455" s="5"/>
      <c r="C455" s="5"/>
      <c r="D455" s="5"/>
      <c r="E455" s="7"/>
      <c r="F455" s="8"/>
      <c r="G455" s="8"/>
      <c r="H455" s="8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>
      <c r="A456" s="5"/>
      <c r="B456" s="5"/>
      <c r="C456" s="5"/>
      <c r="D456" s="5"/>
      <c r="E456" s="7"/>
      <c r="F456" s="8"/>
      <c r="G456" s="8"/>
      <c r="H456" s="8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>
      <c r="A457" s="5"/>
      <c r="B457" s="5"/>
      <c r="C457" s="5"/>
      <c r="D457" s="5"/>
      <c r="E457" s="7"/>
      <c r="F457" s="8"/>
      <c r="G457" s="8"/>
      <c r="H457" s="8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>
      <c r="A458" s="5"/>
      <c r="B458" s="5"/>
      <c r="C458" s="5"/>
      <c r="D458" s="5"/>
      <c r="E458" s="7"/>
      <c r="F458" s="8"/>
      <c r="G458" s="8"/>
      <c r="H458" s="8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>
      <c r="A459" s="5"/>
      <c r="B459" s="5"/>
      <c r="C459" s="5"/>
      <c r="D459" s="5"/>
      <c r="E459" s="7"/>
      <c r="F459" s="8"/>
      <c r="G459" s="8"/>
      <c r="H459" s="8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>
      <c r="A460" s="5"/>
      <c r="B460" s="5"/>
      <c r="C460" s="5"/>
      <c r="D460" s="5"/>
      <c r="E460" s="7"/>
      <c r="F460" s="8"/>
      <c r="G460" s="8"/>
      <c r="H460" s="8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>
      <c r="A461" s="5"/>
      <c r="B461" s="5"/>
      <c r="C461" s="5"/>
      <c r="D461" s="5"/>
      <c r="E461" s="7"/>
      <c r="F461" s="8"/>
      <c r="G461" s="8"/>
      <c r="H461" s="8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>
      <c r="A462" s="5"/>
      <c r="B462" s="5"/>
      <c r="C462" s="5"/>
      <c r="D462" s="5"/>
      <c r="E462" s="7"/>
      <c r="F462" s="8"/>
      <c r="G462" s="8"/>
      <c r="H462" s="8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>
      <c r="A463" s="5"/>
      <c r="B463" s="5"/>
      <c r="C463" s="5"/>
      <c r="D463" s="5"/>
      <c r="E463" s="7"/>
      <c r="F463" s="8"/>
      <c r="G463" s="8"/>
      <c r="H463" s="8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>
      <c r="A464" s="5"/>
      <c r="B464" s="5"/>
      <c r="C464" s="5"/>
      <c r="D464" s="5"/>
      <c r="E464" s="7"/>
      <c r="F464" s="8"/>
      <c r="G464" s="8"/>
      <c r="H464" s="8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>
      <c r="A465" s="5"/>
      <c r="B465" s="5"/>
      <c r="C465" s="5"/>
      <c r="D465" s="5"/>
      <c r="E465" s="7"/>
      <c r="F465" s="8"/>
      <c r="G465" s="8"/>
      <c r="H465" s="8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>
      <c r="A466" s="5"/>
      <c r="B466" s="5"/>
      <c r="C466" s="5"/>
      <c r="D466" s="5"/>
      <c r="E466" s="7"/>
      <c r="F466" s="8"/>
      <c r="G466" s="8"/>
      <c r="H466" s="8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>
      <c r="A467" s="5"/>
      <c r="B467" s="5"/>
      <c r="C467" s="5"/>
      <c r="D467" s="5"/>
      <c r="E467" s="7"/>
      <c r="F467" s="8"/>
      <c r="G467" s="8"/>
      <c r="H467" s="8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>
      <c r="A468" s="5"/>
      <c r="B468" s="5"/>
      <c r="C468" s="5"/>
      <c r="D468" s="5"/>
      <c r="E468" s="7"/>
      <c r="F468" s="8"/>
      <c r="G468" s="8"/>
      <c r="H468" s="8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>
      <c r="A469" s="5"/>
      <c r="B469" s="5"/>
      <c r="C469" s="5"/>
      <c r="D469" s="5"/>
      <c r="E469" s="7"/>
      <c r="F469" s="8"/>
      <c r="G469" s="8"/>
      <c r="H469" s="8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>
      <c r="A470" s="5"/>
      <c r="B470" s="5"/>
      <c r="C470" s="5"/>
      <c r="D470" s="5"/>
      <c r="E470" s="7"/>
      <c r="F470" s="8"/>
      <c r="G470" s="8"/>
      <c r="H470" s="8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>
      <c r="A471" s="5"/>
      <c r="B471" s="5"/>
      <c r="C471" s="5"/>
      <c r="D471" s="5"/>
      <c r="E471" s="7"/>
      <c r="F471" s="8"/>
      <c r="G471" s="8"/>
      <c r="H471" s="8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>
      <c r="A472" s="5"/>
      <c r="B472" s="5"/>
      <c r="C472" s="5"/>
      <c r="D472" s="5"/>
      <c r="E472" s="7"/>
      <c r="F472" s="8"/>
      <c r="G472" s="8"/>
      <c r="H472" s="8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>
      <c r="A473" s="5"/>
      <c r="B473" s="5"/>
      <c r="C473" s="5"/>
      <c r="D473" s="5"/>
      <c r="E473" s="7"/>
      <c r="F473" s="8"/>
      <c r="G473" s="8"/>
      <c r="H473" s="8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>
      <c r="A474" s="5"/>
      <c r="B474" s="5"/>
      <c r="C474" s="5"/>
      <c r="D474" s="5"/>
      <c r="E474" s="7"/>
      <c r="F474" s="8"/>
      <c r="G474" s="8"/>
      <c r="H474" s="8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>
      <c r="A475" s="5"/>
      <c r="B475" s="5"/>
      <c r="C475" s="5"/>
      <c r="D475" s="5"/>
      <c r="E475" s="7"/>
      <c r="F475" s="8"/>
      <c r="G475" s="8"/>
      <c r="H475" s="8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>
      <c r="A476" s="5"/>
      <c r="B476" s="5"/>
      <c r="C476" s="5"/>
      <c r="D476" s="5"/>
      <c r="E476" s="7"/>
      <c r="F476" s="8"/>
      <c r="G476" s="8"/>
      <c r="H476" s="8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>
      <c r="A477" s="5"/>
      <c r="B477" s="5"/>
      <c r="C477" s="5"/>
      <c r="D477" s="5"/>
      <c r="E477" s="7"/>
      <c r="F477" s="8"/>
      <c r="G477" s="8"/>
      <c r="H477" s="8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>
      <c r="A478" s="5"/>
      <c r="B478" s="5"/>
      <c r="C478" s="5"/>
      <c r="D478" s="5"/>
      <c r="E478" s="7"/>
      <c r="F478" s="8"/>
      <c r="G478" s="8"/>
      <c r="H478" s="8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>
      <c r="A479" s="5"/>
      <c r="B479" s="5"/>
      <c r="C479" s="5"/>
      <c r="D479" s="5"/>
      <c r="E479" s="7"/>
      <c r="F479" s="8"/>
      <c r="G479" s="8"/>
      <c r="H479" s="8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>
      <c r="A480" s="5"/>
      <c r="B480" s="5"/>
      <c r="C480" s="5"/>
      <c r="D480" s="5"/>
      <c r="E480" s="7"/>
      <c r="F480" s="8"/>
      <c r="G480" s="8"/>
      <c r="H480" s="8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>
      <c r="A481" s="5"/>
      <c r="B481" s="5"/>
      <c r="C481" s="5"/>
      <c r="D481" s="5"/>
      <c r="E481" s="7"/>
      <c r="F481" s="8"/>
      <c r="G481" s="8"/>
      <c r="H481" s="8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>
      <c r="A482" s="5"/>
      <c r="B482" s="5"/>
      <c r="C482" s="5"/>
      <c r="D482" s="5"/>
      <c r="E482" s="7"/>
      <c r="F482" s="8"/>
      <c r="G482" s="8"/>
      <c r="H482" s="8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>
      <c r="A483" s="5"/>
      <c r="B483" s="5"/>
      <c r="C483" s="5"/>
      <c r="D483" s="5"/>
      <c r="E483" s="7"/>
      <c r="F483" s="8"/>
      <c r="G483" s="8"/>
      <c r="H483" s="8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>
      <c r="A484" s="5"/>
      <c r="B484" s="5"/>
      <c r="C484" s="5"/>
      <c r="D484" s="5"/>
      <c r="E484" s="7"/>
      <c r="F484" s="8"/>
      <c r="G484" s="8"/>
      <c r="H484" s="8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>
      <c r="A485" s="5"/>
      <c r="B485" s="5"/>
      <c r="C485" s="5"/>
      <c r="D485" s="5"/>
      <c r="E485" s="7"/>
      <c r="F485" s="8"/>
      <c r="G485" s="8"/>
      <c r="H485" s="8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>
      <c r="A486" s="5"/>
      <c r="B486" s="5"/>
      <c r="C486" s="5"/>
      <c r="D486" s="5"/>
      <c r="E486" s="7"/>
      <c r="F486" s="8"/>
      <c r="G486" s="8"/>
      <c r="H486" s="8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>
      <c r="A487" s="5"/>
      <c r="B487" s="5"/>
      <c r="C487" s="5"/>
      <c r="D487" s="5"/>
      <c r="E487" s="7"/>
      <c r="F487" s="8"/>
      <c r="G487" s="8"/>
      <c r="H487" s="8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>
      <c r="A488" s="5"/>
      <c r="B488" s="5"/>
      <c r="C488" s="5"/>
      <c r="D488" s="5"/>
      <c r="E488" s="7"/>
      <c r="F488" s="8"/>
      <c r="G488" s="8"/>
      <c r="H488" s="8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>
      <c r="A489" s="5"/>
      <c r="B489" s="5"/>
      <c r="C489" s="5"/>
      <c r="D489" s="5"/>
      <c r="E489" s="7"/>
      <c r="F489" s="8"/>
      <c r="G489" s="8"/>
      <c r="H489" s="8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>
      <c r="A490" s="5"/>
      <c r="B490" s="5"/>
      <c r="C490" s="5"/>
      <c r="D490" s="5"/>
      <c r="E490" s="7"/>
      <c r="F490" s="8"/>
      <c r="G490" s="8"/>
      <c r="H490" s="8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>
      <c r="A491" s="5"/>
      <c r="B491" s="5"/>
      <c r="C491" s="5"/>
      <c r="D491" s="5"/>
      <c r="E491" s="7"/>
      <c r="F491" s="8"/>
      <c r="G491" s="8"/>
      <c r="H491" s="8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>
      <c r="A492" s="5"/>
      <c r="B492" s="5"/>
      <c r="C492" s="5"/>
      <c r="D492" s="5"/>
      <c r="E492" s="7"/>
      <c r="F492" s="8"/>
      <c r="G492" s="8"/>
      <c r="H492" s="8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>
      <c r="A493" s="5"/>
      <c r="B493" s="5"/>
      <c r="C493" s="5"/>
      <c r="D493" s="5"/>
      <c r="E493" s="7"/>
      <c r="F493" s="8"/>
      <c r="G493" s="8"/>
      <c r="H493" s="8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>
      <c r="A494" s="5"/>
      <c r="B494" s="5"/>
      <c r="C494" s="5"/>
      <c r="D494" s="5"/>
      <c r="E494" s="7"/>
      <c r="F494" s="8"/>
      <c r="G494" s="8"/>
      <c r="H494" s="8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>
      <c r="A495" s="5"/>
      <c r="B495" s="5"/>
      <c r="C495" s="5"/>
      <c r="D495" s="5"/>
      <c r="E495" s="7"/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>
      <c r="A496" s="5"/>
      <c r="B496" s="5"/>
      <c r="C496" s="5"/>
      <c r="D496" s="5"/>
      <c r="E496" s="7"/>
      <c r="F496" s="8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>
      <c r="A497" s="5"/>
      <c r="B497" s="5"/>
      <c r="C497" s="5"/>
      <c r="D497" s="5"/>
      <c r="E497" s="7"/>
      <c r="F497" s="8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>
      <c r="A498" s="5"/>
      <c r="B498" s="5"/>
      <c r="C498" s="5"/>
      <c r="D498" s="5"/>
      <c r="E498" s="7"/>
      <c r="F498" s="8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>
      <c r="A499" s="5"/>
      <c r="B499" s="5"/>
      <c r="C499" s="5"/>
      <c r="D499" s="5"/>
      <c r="E499" s="7"/>
      <c r="F499" s="8"/>
      <c r="G499" s="8"/>
      <c r="H499" s="8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>
      <c r="A500" s="5"/>
      <c r="B500" s="5"/>
      <c r="C500" s="5"/>
      <c r="D500" s="5"/>
      <c r="E500" s="7"/>
      <c r="F500" s="8"/>
      <c r="G500" s="8"/>
      <c r="H500" s="8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>
      <c r="A501" s="5"/>
      <c r="B501" s="5"/>
      <c r="C501" s="5"/>
      <c r="D501" s="5"/>
      <c r="E501" s="7"/>
      <c r="F501" s="8"/>
      <c r="G501" s="8"/>
      <c r="H501" s="8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>
      <c r="A502" s="5"/>
      <c r="B502" s="5"/>
      <c r="C502" s="5"/>
      <c r="D502" s="5"/>
      <c r="E502" s="7"/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>
      <c r="A503" s="5"/>
      <c r="B503" s="5"/>
      <c r="C503" s="5"/>
      <c r="D503" s="5"/>
      <c r="E503" s="7"/>
      <c r="F503" s="8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>
      <c r="A504" s="5"/>
      <c r="B504" s="5"/>
      <c r="C504" s="5"/>
      <c r="D504" s="5"/>
      <c r="E504" s="7"/>
      <c r="F504" s="8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>
      <c r="A505" s="5"/>
      <c r="B505" s="5"/>
      <c r="C505" s="5"/>
      <c r="D505" s="5"/>
      <c r="E505" s="7"/>
      <c r="F505" s="8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>
      <c r="A506" s="5"/>
      <c r="B506" s="5"/>
      <c r="C506" s="5"/>
      <c r="D506" s="5"/>
      <c r="E506" s="7"/>
      <c r="F506" s="8"/>
      <c r="G506" s="8"/>
      <c r="H506" s="8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>
      <c r="A507" s="5"/>
      <c r="B507" s="5"/>
      <c r="C507" s="5"/>
      <c r="D507" s="5"/>
      <c r="E507" s="7"/>
      <c r="F507" s="8"/>
      <c r="G507" s="8"/>
      <c r="H507" s="8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>
      <c r="A508" s="5"/>
      <c r="B508" s="5"/>
      <c r="C508" s="5"/>
      <c r="D508" s="5"/>
      <c r="E508" s="7"/>
      <c r="F508" s="8"/>
      <c r="G508" s="8"/>
      <c r="H508" s="8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>
      <c r="A509" s="5"/>
      <c r="B509" s="5"/>
      <c r="C509" s="5"/>
      <c r="D509" s="5"/>
      <c r="E509" s="7"/>
      <c r="F509" s="8"/>
      <c r="G509" s="8"/>
      <c r="H509" s="8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>
      <c r="A510" s="5"/>
      <c r="B510" s="5"/>
      <c r="C510" s="5"/>
      <c r="D510" s="5"/>
      <c r="E510" s="7"/>
      <c r="F510" s="8"/>
      <c r="G510" s="8"/>
      <c r="H510" s="8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>
      <c r="A511" s="5"/>
      <c r="B511" s="5"/>
      <c r="C511" s="5"/>
      <c r="D511" s="5"/>
      <c r="E511" s="7"/>
      <c r="F511" s="8"/>
      <c r="G511" s="8"/>
      <c r="H511" s="8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>
      <c r="A512" s="5"/>
      <c r="B512" s="5"/>
      <c r="C512" s="5"/>
      <c r="D512" s="5"/>
      <c r="E512" s="7"/>
      <c r="F512" s="8"/>
      <c r="G512" s="8"/>
      <c r="H512" s="8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>
      <c r="A513" s="5"/>
      <c r="B513" s="5"/>
      <c r="C513" s="5"/>
      <c r="D513" s="5"/>
      <c r="E513" s="7"/>
      <c r="F513" s="8"/>
      <c r="G513" s="8"/>
      <c r="H513" s="8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>
      <c r="A514" s="5"/>
      <c r="B514" s="5"/>
      <c r="C514" s="5"/>
      <c r="D514" s="5"/>
      <c r="E514" s="7"/>
      <c r="F514" s="8"/>
      <c r="G514" s="8"/>
      <c r="H514" s="8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>
      <c r="A515" s="5"/>
      <c r="B515" s="5"/>
      <c r="C515" s="5"/>
      <c r="D515" s="5"/>
      <c r="E515" s="7"/>
      <c r="F515" s="8"/>
      <c r="G515" s="8"/>
      <c r="H515" s="8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>
      <c r="A516" s="5"/>
      <c r="B516" s="5"/>
      <c r="C516" s="5"/>
      <c r="D516" s="5"/>
      <c r="E516" s="7"/>
      <c r="F516" s="8"/>
      <c r="G516" s="8"/>
      <c r="H516" s="8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>
      <c r="A517" s="5"/>
      <c r="B517" s="5"/>
      <c r="C517" s="5"/>
      <c r="D517" s="5"/>
      <c r="E517" s="7"/>
      <c r="F517" s="8"/>
      <c r="G517" s="8"/>
      <c r="H517" s="8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>
      <c r="A518" s="5"/>
      <c r="B518" s="5"/>
      <c r="C518" s="5"/>
      <c r="D518" s="5"/>
      <c r="E518" s="7"/>
      <c r="F518" s="8"/>
      <c r="G518" s="8"/>
      <c r="H518" s="8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>
      <c r="A519" s="5"/>
      <c r="B519" s="5"/>
      <c r="C519" s="5"/>
      <c r="D519" s="5"/>
      <c r="E519" s="7"/>
      <c r="F519" s="8"/>
      <c r="G519" s="8"/>
      <c r="H519" s="8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>
      <c r="A520" s="5"/>
      <c r="B520" s="5"/>
      <c r="C520" s="5"/>
      <c r="D520" s="5"/>
      <c r="E520" s="7"/>
      <c r="F520" s="8"/>
      <c r="G520" s="8"/>
      <c r="H520" s="8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>
      <c r="A521" s="5"/>
      <c r="B521" s="5"/>
      <c r="C521" s="5"/>
      <c r="D521" s="5"/>
      <c r="E521" s="7"/>
      <c r="F521" s="8"/>
      <c r="G521" s="8"/>
      <c r="H521" s="8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>
      <c r="A522" s="5"/>
      <c r="B522" s="5"/>
      <c r="C522" s="5"/>
      <c r="D522" s="5"/>
      <c r="E522" s="7"/>
      <c r="F522" s="8"/>
      <c r="G522" s="8"/>
      <c r="H522" s="8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>
      <c r="A523" s="5"/>
      <c r="B523" s="5"/>
      <c r="C523" s="5"/>
      <c r="D523" s="5"/>
      <c r="E523" s="7"/>
      <c r="F523" s="8"/>
      <c r="G523" s="8"/>
      <c r="H523" s="8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>
      <c r="A524" s="5"/>
      <c r="B524" s="5"/>
      <c r="C524" s="5"/>
      <c r="D524" s="5"/>
      <c r="E524" s="7"/>
      <c r="F524" s="8"/>
      <c r="G524" s="8"/>
      <c r="H524" s="8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>
      <c r="A525" s="5"/>
      <c r="B525" s="5"/>
      <c r="C525" s="5"/>
      <c r="D525" s="5"/>
      <c r="E525" s="7"/>
      <c r="F525" s="8"/>
      <c r="G525" s="8"/>
      <c r="H525" s="8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>
      <c r="A526" s="5"/>
      <c r="B526" s="5"/>
      <c r="C526" s="5"/>
      <c r="D526" s="5"/>
      <c r="E526" s="7"/>
      <c r="F526" s="8"/>
      <c r="G526" s="8"/>
      <c r="H526" s="8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>
      <c r="A527" s="5"/>
      <c r="B527" s="5"/>
      <c r="C527" s="5"/>
      <c r="D527" s="5"/>
      <c r="E527" s="7"/>
      <c r="F527" s="8"/>
      <c r="G527" s="8"/>
      <c r="H527" s="8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>
      <c r="A528" s="5"/>
      <c r="B528" s="5"/>
      <c r="C528" s="5"/>
      <c r="D528" s="5"/>
      <c r="E528" s="7"/>
      <c r="F528" s="8"/>
      <c r="G528" s="8"/>
      <c r="H528" s="8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>
      <c r="A529" s="5"/>
      <c r="B529" s="5"/>
      <c r="C529" s="5"/>
      <c r="D529" s="5"/>
      <c r="E529" s="7"/>
      <c r="F529" s="8"/>
      <c r="G529" s="8"/>
      <c r="H529" s="8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>
      <c r="A530" s="5"/>
      <c r="B530" s="5"/>
      <c r="C530" s="5"/>
      <c r="D530" s="5"/>
      <c r="E530" s="7"/>
      <c r="F530" s="8"/>
      <c r="G530" s="8"/>
      <c r="H530" s="8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>
      <c r="A531" s="5"/>
      <c r="B531" s="5"/>
      <c r="C531" s="5"/>
      <c r="D531" s="5"/>
      <c r="E531" s="7"/>
      <c r="F531" s="8"/>
      <c r="G531" s="8"/>
      <c r="H531" s="8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>
      <c r="A532" s="5"/>
      <c r="B532" s="5"/>
      <c r="C532" s="5"/>
      <c r="D532" s="5"/>
      <c r="E532" s="7"/>
      <c r="F532" s="8"/>
      <c r="G532" s="8"/>
      <c r="H532" s="8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>
      <c r="A533" s="5"/>
      <c r="B533" s="5"/>
      <c r="C533" s="5"/>
      <c r="D533" s="5"/>
      <c r="E533" s="7"/>
      <c r="F533" s="8"/>
      <c r="G533" s="8"/>
      <c r="H533" s="8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>
      <c r="A534" s="5"/>
      <c r="B534" s="5"/>
      <c r="C534" s="5"/>
      <c r="D534" s="5"/>
      <c r="E534" s="7"/>
      <c r="F534" s="8"/>
      <c r="G534" s="8"/>
      <c r="H534" s="8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>
      <c r="A535" s="5"/>
      <c r="B535" s="5"/>
      <c r="C535" s="5"/>
      <c r="D535" s="5"/>
      <c r="E535" s="7"/>
      <c r="F535" s="8"/>
      <c r="G535" s="8"/>
      <c r="H535" s="8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>
      <c r="A536" s="5"/>
      <c r="B536" s="5"/>
      <c r="C536" s="5"/>
      <c r="D536" s="5"/>
      <c r="E536" s="7"/>
      <c r="F536" s="8"/>
      <c r="G536" s="8"/>
      <c r="H536" s="8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>
      <c r="A537" s="5"/>
      <c r="B537" s="5"/>
      <c r="C537" s="5"/>
      <c r="D537" s="5"/>
      <c r="E537" s="7"/>
      <c r="F537" s="8"/>
      <c r="G537" s="8"/>
      <c r="H537" s="8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>
      <c r="A538" s="5"/>
      <c r="B538" s="5"/>
      <c r="C538" s="5"/>
      <c r="D538" s="5"/>
      <c r="E538" s="7"/>
      <c r="F538" s="8"/>
      <c r="G538" s="8"/>
      <c r="H538" s="8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>
      <c r="A539" s="5"/>
      <c r="B539" s="5"/>
      <c r="C539" s="5"/>
      <c r="D539" s="5"/>
      <c r="E539" s="7"/>
      <c r="F539" s="8"/>
      <c r="G539" s="8"/>
      <c r="H539" s="8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>
      <c r="A540" s="5"/>
      <c r="B540" s="5"/>
      <c r="C540" s="5"/>
      <c r="D540" s="5"/>
      <c r="E540" s="7"/>
      <c r="F540" s="8"/>
      <c r="G540" s="8"/>
      <c r="H540" s="8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>
      <c r="A541" s="5"/>
      <c r="B541" s="5"/>
      <c r="C541" s="5"/>
      <c r="D541" s="5"/>
      <c r="E541" s="7"/>
      <c r="F541" s="8"/>
      <c r="G541" s="8"/>
      <c r="H541" s="8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>
      <c r="A542" s="5"/>
      <c r="B542" s="5"/>
      <c r="C542" s="5"/>
      <c r="D542" s="5"/>
      <c r="E542" s="7"/>
      <c r="F542" s="8"/>
      <c r="G542" s="8"/>
      <c r="H542" s="8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>
      <c r="A543" s="5"/>
      <c r="B543" s="5"/>
      <c r="C543" s="5"/>
      <c r="D543" s="5"/>
      <c r="E543" s="7"/>
      <c r="F543" s="8"/>
      <c r="G543" s="8"/>
      <c r="H543" s="8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>
      <c r="A544" s="5"/>
      <c r="B544" s="5"/>
      <c r="C544" s="5"/>
      <c r="D544" s="5"/>
      <c r="E544" s="7"/>
      <c r="F544" s="8"/>
      <c r="G544" s="8"/>
      <c r="H544" s="8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>
      <c r="A545" s="5"/>
      <c r="B545" s="5"/>
      <c r="C545" s="5"/>
      <c r="D545" s="5"/>
      <c r="E545" s="7"/>
      <c r="F545" s="8"/>
      <c r="G545" s="8"/>
      <c r="H545" s="8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>
      <c r="A546" s="5"/>
      <c r="B546" s="5"/>
      <c r="C546" s="5"/>
      <c r="D546" s="5"/>
      <c r="E546" s="7"/>
      <c r="F546" s="8"/>
      <c r="G546" s="8"/>
      <c r="H546" s="8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>
      <c r="A547" s="5"/>
      <c r="B547" s="5"/>
      <c r="C547" s="5"/>
      <c r="D547" s="5"/>
      <c r="E547" s="7"/>
      <c r="F547" s="8"/>
      <c r="G547" s="8"/>
      <c r="H547" s="8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>
      <c r="A548" s="5"/>
      <c r="B548" s="5"/>
      <c r="C548" s="5"/>
      <c r="D548" s="5"/>
      <c r="E548" s="7"/>
      <c r="F548" s="8"/>
      <c r="G548" s="8"/>
      <c r="H548" s="8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>
      <c r="A549" s="5"/>
      <c r="B549" s="5"/>
      <c r="C549" s="5"/>
      <c r="D549" s="5"/>
      <c r="E549" s="7"/>
      <c r="F549" s="8"/>
      <c r="G549" s="8"/>
      <c r="H549" s="8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>
      <c r="A550" s="5"/>
      <c r="B550" s="5"/>
      <c r="C550" s="5"/>
      <c r="D550" s="5"/>
      <c r="E550" s="7"/>
      <c r="F550" s="8"/>
      <c r="G550" s="8"/>
      <c r="H550" s="8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>
      <c r="A551" s="5"/>
      <c r="B551" s="5"/>
      <c r="C551" s="5"/>
      <c r="D551" s="5"/>
      <c r="E551" s="7"/>
      <c r="F551" s="8"/>
      <c r="G551" s="8"/>
      <c r="H551" s="8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>
      <c r="A552" s="5"/>
      <c r="B552" s="5"/>
      <c r="C552" s="5"/>
      <c r="D552" s="5"/>
      <c r="E552" s="7"/>
      <c r="F552" s="8"/>
      <c r="G552" s="8"/>
      <c r="H552" s="8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>
      <c r="A553" s="5"/>
      <c r="B553" s="5"/>
      <c r="C553" s="5"/>
      <c r="D553" s="5"/>
      <c r="E553" s="7"/>
      <c r="F553" s="8"/>
      <c r="G553" s="8"/>
      <c r="H553" s="8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>
      <c r="A554" s="5"/>
      <c r="B554" s="5"/>
      <c r="C554" s="5"/>
      <c r="D554" s="5"/>
      <c r="E554" s="7"/>
      <c r="F554" s="8"/>
      <c r="G554" s="8"/>
      <c r="H554" s="8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>
      <c r="A555" s="5"/>
      <c r="B555" s="5"/>
      <c r="C555" s="5"/>
      <c r="D555" s="5"/>
      <c r="E555" s="7"/>
      <c r="F555" s="8"/>
      <c r="G555" s="8"/>
      <c r="H555" s="8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>
      <c r="A556" s="5"/>
      <c r="B556" s="5"/>
      <c r="C556" s="5"/>
      <c r="D556" s="5"/>
      <c r="E556" s="7"/>
      <c r="F556" s="8"/>
      <c r="G556" s="8"/>
      <c r="H556" s="8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>
      <c r="A557" s="5"/>
      <c r="B557" s="5"/>
      <c r="C557" s="5"/>
      <c r="D557" s="5"/>
      <c r="E557" s="7"/>
      <c r="F557" s="8"/>
      <c r="G557" s="8"/>
      <c r="H557" s="8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>
      <c r="A558" s="5"/>
      <c r="B558" s="5"/>
      <c r="C558" s="5"/>
      <c r="D558" s="5"/>
      <c r="E558" s="7"/>
      <c r="F558" s="8"/>
      <c r="G558" s="8"/>
      <c r="H558" s="8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>
      <c r="A559" s="5"/>
      <c r="B559" s="5"/>
      <c r="C559" s="5"/>
      <c r="D559" s="5"/>
      <c r="E559" s="7"/>
      <c r="F559" s="8"/>
      <c r="G559" s="8"/>
      <c r="H559" s="8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>
      <c r="A560" s="5"/>
      <c r="B560" s="5"/>
      <c r="C560" s="5"/>
      <c r="D560" s="5"/>
      <c r="E560" s="7"/>
      <c r="F560" s="8"/>
      <c r="G560" s="8"/>
      <c r="H560" s="8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>
      <c r="A561" s="5"/>
      <c r="B561" s="5"/>
      <c r="C561" s="5"/>
      <c r="D561" s="5"/>
      <c r="E561" s="7"/>
      <c r="F561" s="8"/>
      <c r="G561" s="8"/>
      <c r="H561" s="8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>
      <c r="A562" s="5"/>
      <c r="B562" s="5"/>
      <c r="C562" s="5"/>
      <c r="D562" s="5"/>
      <c r="E562" s="7"/>
      <c r="F562" s="8"/>
      <c r="G562" s="8"/>
      <c r="H562" s="8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>
      <c r="A563" s="5"/>
      <c r="B563" s="5"/>
      <c r="C563" s="5"/>
      <c r="D563" s="5"/>
      <c r="E563" s="7"/>
      <c r="F563" s="8"/>
      <c r="G563" s="8"/>
      <c r="H563" s="8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>
      <c r="A564" s="5"/>
      <c r="B564" s="5"/>
      <c r="C564" s="5"/>
      <c r="D564" s="5"/>
      <c r="E564" s="7"/>
      <c r="F564" s="8"/>
      <c r="G564" s="8"/>
      <c r="H564" s="8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>
      <c r="A565" s="5"/>
      <c r="B565" s="5"/>
      <c r="C565" s="5"/>
      <c r="D565" s="5"/>
      <c r="E565" s="7"/>
      <c r="F565" s="8"/>
      <c r="G565" s="8"/>
      <c r="H565" s="8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>
      <c r="A566" s="5"/>
      <c r="B566" s="5"/>
      <c r="C566" s="5"/>
      <c r="D566" s="5"/>
      <c r="E566" s="7"/>
      <c r="F566" s="8"/>
      <c r="G566" s="8"/>
      <c r="H566" s="8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>
      <c r="A567" s="5"/>
      <c r="B567" s="5"/>
      <c r="C567" s="5"/>
      <c r="D567" s="5"/>
      <c r="E567" s="7"/>
      <c r="F567" s="8"/>
      <c r="G567" s="8"/>
      <c r="H567" s="8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>
      <c r="A568" s="5"/>
      <c r="B568" s="5"/>
      <c r="C568" s="5"/>
      <c r="D568" s="5"/>
      <c r="E568" s="7"/>
      <c r="F568" s="8"/>
      <c r="G568" s="8"/>
      <c r="H568" s="8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>
      <c r="A569" s="5"/>
      <c r="B569" s="5"/>
      <c r="C569" s="5"/>
      <c r="D569" s="5"/>
      <c r="E569" s="7"/>
      <c r="F569" s="8"/>
      <c r="G569" s="8"/>
      <c r="H569" s="8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>
      <c r="A570" s="5"/>
      <c r="B570" s="5"/>
      <c r="C570" s="5"/>
      <c r="D570" s="5"/>
      <c r="E570" s="7"/>
      <c r="F570" s="8"/>
      <c r="G570" s="8"/>
      <c r="H570" s="8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>
      <c r="A571" s="5"/>
      <c r="B571" s="5"/>
      <c r="C571" s="5"/>
      <c r="D571" s="5"/>
      <c r="E571" s="7"/>
      <c r="F571" s="8"/>
      <c r="G571" s="8"/>
      <c r="H571" s="8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>
      <c r="A572" s="5"/>
      <c r="B572" s="5"/>
      <c r="C572" s="5"/>
      <c r="D572" s="5"/>
      <c r="E572" s="7"/>
      <c r="F572" s="8"/>
      <c r="G572" s="8"/>
      <c r="H572" s="8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>
      <c r="A573" s="5"/>
      <c r="B573" s="5"/>
      <c r="C573" s="5"/>
      <c r="D573" s="5"/>
      <c r="E573" s="7"/>
      <c r="F573" s="8"/>
      <c r="G573" s="8"/>
      <c r="H573" s="8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>
      <c r="A574" s="5"/>
      <c r="B574" s="5"/>
      <c r="C574" s="5"/>
      <c r="D574" s="5"/>
      <c r="E574" s="7"/>
      <c r="F574" s="8"/>
      <c r="G574" s="8"/>
      <c r="H574" s="8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>
      <c r="A575" s="5"/>
      <c r="B575" s="5"/>
      <c r="C575" s="5"/>
      <c r="D575" s="5"/>
      <c r="E575" s="7"/>
      <c r="F575" s="8"/>
      <c r="G575" s="8"/>
      <c r="H575" s="8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>
      <c r="A576" s="5"/>
      <c r="B576" s="5"/>
      <c r="C576" s="5"/>
      <c r="D576" s="5"/>
      <c r="E576" s="7"/>
      <c r="F576" s="8"/>
      <c r="G576" s="8"/>
      <c r="H576" s="8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>
      <c r="A577" s="5"/>
      <c r="B577" s="5"/>
      <c r="C577" s="5"/>
      <c r="D577" s="5"/>
      <c r="E577" s="7"/>
      <c r="F577" s="8"/>
      <c r="G577" s="8"/>
      <c r="H577" s="8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>
      <c r="A578" s="5"/>
      <c r="B578" s="5"/>
      <c r="C578" s="5"/>
      <c r="D578" s="5"/>
      <c r="E578" s="7"/>
      <c r="F578" s="8"/>
      <c r="G578" s="8"/>
      <c r="H578" s="8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>
      <c r="A579" s="5"/>
      <c r="B579" s="5"/>
      <c r="C579" s="5"/>
      <c r="D579" s="5"/>
      <c r="E579" s="7"/>
      <c r="F579" s="8"/>
      <c r="G579" s="8"/>
      <c r="H579" s="8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>
      <c r="A580" s="5"/>
      <c r="B580" s="5"/>
      <c r="C580" s="5"/>
      <c r="D580" s="5"/>
      <c r="E580" s="7"/>
      <c r="F580" s="8"/>
      <c r="G580" s="8"/>
      <c r="H580" s="8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>
      <c r="A581" s="5"/>
      <c r="B581" s="5"/>
      <c r="C581" s="5"/>
      <c r="D581" s="5"/>
      <c r="E581" s="7"/>
      <c r="F581" s="8"/>
      <c r="G581" s="8"/>
      <c r="H581" s="8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>
      <c r="A582" s="5"/>
      <c r="B582" s="5"/>
      <c r="C582" s="5"/>
      <c r="D582" s="5"/>
      <c r="E582" s="7"/>
      <c r="F582" s="8"/>
      <c r="G582" s="8"/>
      <c r="H582" s="8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>
      <c r="A583" s="5"/>
      <c r="B583" s="5"/>
      <c r="C583" s="5"/>
      <c r="D583" s="5"/>
      <c r="E583" s="7"/>
      <c r="F583" s="8"/>
      <c r="G583" s="8"/>
      <c r="H583" s="8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>
      <c r="A584" s="5"/>
      <c r="B584" s="5"/>
      <c r="C584" s="5"/>
      <c r="D584" s="5"/>
      <c r="E584" s="7"/>
      <c r="F584" s="8"/>
      <c r="G584" s="8"/>
      <c r="H584" s="8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>
      <c r="A585" s="5"/>
      <c r="B585" s="5"/>
      <c r="C585" s="5"/>
      <c r="D585" s="5"/>
      <c r="E585" s="7"/>
      <c r="F585" s="8"/>
      <c r="G585" s="8"/>
      <c r="H585" s="8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>
      <c r="A586" s="5"/>
      <c r="B586" s="5"/>
      <c r="C586" s="5"/>
      <c r="D586" s="5"/>
      <c r="E586" s="7"/>
      <c r="F586" s="8"/>
      <c r="G586" s="8"/>
      <c r="H586" s="8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>
      <c r="A587" s="5"/>
      <c r="B587" s="5"/>
      <c r="C587" s="5"/>
      <c r="D587" s="5"/>
      <c r="E587" s="7"/>
      <c r="F587" s="8"/>
      <c r="G587" s="8"/>
      <c r="H587" s="8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>
      <c r="A588" s="5"/>
      <c r="B588" s="5"/>
      <c r="C588" s="5"/>
      <c r="D588" s="5"/>
      <c r="E588" s="7"/>
      <c r="F588" s="8"/>
      <c r="G588" s="8"/>
      <c r="H588" s="8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>
      <c r="A589" s="5"/>
      <c r="B589" s="5"/>
      <c r="C589" s="5"/>
      <c r="D589" s="5"/>
      <c r="E589" s="7"/>
      <c r="F589" s="8"/>
      <c r="G589" s="8"/>
      <c r="H589" s="8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>
      <c r="A590" s="5"/>
      <c r="B590" s="5"/>
      <c r="C590" s="5"/>
      <c r="D590" s="5"/>
      <c r="E590" s="7"/>
      <c r="F590" s="8"/>
      <c r="G590" s="8"/>
      <c r="H590" s="8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>
      <c r="A591" s="5"/>
      <c r="B591" s="5"/>
      <c r="C591" s="5"/>
      <c r="D591" s="5"/>
      <c r="E591" s="7"/>
      <c r="F591" s="8"/>
      <c r="G591" s="8"/>
      <c r="H591" s="8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>
      <c r="A592" s="5"/>
      <c r="B592" s="5"/>
      <c r="C592" s="5"/>
      <c r="D592" s="5"/>
      <c r="E592" s="7"/>
      <c r="F592" s="8"/>
      <c r="G592" s="8"/>
      <c r="H592" s="8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>
      <c r="A593" s="5"/>
      <c r="B593" s="5"/>
      <c r="C593" s="5"/>
      <c r="D593" s="5"/>
      <c r="E593" s="7"/>
      <c r="F593" s="8"/>
      <c r="G593" s="8"/>
      <c r="H593" s="8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>
      <c r="A594" s="5"/>
      <c r="B594" s="5"/>
      <c r="C594" s="5"/>
      <c r="D594" s="5"/>
      <c r="E594" s="7"/>
      <c r="F594" s="8"/>
      <c r="G594" s="8"/>
      <c r="H594" s="8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>
      <c r="A595" s="5"/>
      <c r="B595" s="5"/>
      <c r="C595" s="5"/>
      <c r="D595" s="5"/>
      <c r="E595" s="7"/>
      <c r="F595" s="8"/>
      <c r="G595" s="8"/>
      <c r="H595" s="8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>
      <c r="A596" s="5"/>
      <c r="B596" s="5"/>
      <c r="C596" s="5"/>
      <c r="D596" s="5"/>
      <c r="E596" s="7"/>
      <c r="F596" s="8"/>
      <c r="G596" s="8"/>
      <c r="H596" s="8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>
      <c r="A597" s="5"/>
      <c r="B597" s="5"/>
      <c r="C597" s="5"/>
      <c r="D597" s="5"/>
      <c r="E597" s="7"/>
      <c r="F597" s="8"/>
      <c r="G597" s="8"/>
      <c r="H597" s="8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>
      <c r="A598" s="5"/>
      <c r="B598" s="5"/>
      <c r="C598" s="5"/>
      <c r="D598" s="5"/>
      <c r="E598" s="7"/>
      <c r="F598" s="8"/>
      <c r="G598" s="8"/>
      <c r="H598" s="8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>
      <c r="A599" s="5"/>
      <c r="B599" s="5"/>
      <c r="C599" s="5"/>
      <c r="D599" s="5"/>
      <c r="E599" s="7"/>
      <c r="F599" s="8"/>
      <c r="G599" s="8"/>
      <c r="H599" s="8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>
      <c r="A600" s="5"/>
      <c r="B600" s="5"/>
      <c r="C600" s="5"/>
      <c r="D600" s="5"/>
      <c r="E600" s="7"/>
      <c r="F600" s="8"/>
      <c r="G600" s="8"/>
      <c r="H600" s="8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>
      <c r="A601" s="5"/>
      <c r="B601" s="5"/>
      <c r="C601" s="5"/>
      <c r="D601" s="5"/>
      <c r="E601" s="7"/>
      <c r="F601" s="8"/>
      <c r="G601" s="8"/>
      <c r="H601" s="8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>
      <c r="A602" s="5"/>
      <c r="B602" s="5"/>
      <c r="C602" s="5"/>
      <c r="D602" s="5"/>
      <c r="E602" s="7"/>
      <c r="F602" s="8"/>
      <c r="G602" s="8"/>
      <c r="H602" s="8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>
      <c r="A603" s="5"/>
      <c r="B603" s="5"/>
      <c r="C603" s="5"/>
      <c r="D603" s="5"/>
      <c r="E603" s="7"/>
      <c r="F603" s="8"/>
      <c r="G603" s="8"/>
      <c r="H603" s="8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>
      <c r="A604" s="5"/>
      <c r="B604" s="5"/>
      <c r="C604" s="5"/>
      <c r="D604" s="5"/>
      <c r="E604" s="7"/>
      <c r="F604" s="8"/>
      <c r="G604" s="8"/>
      <c r="H604" s="8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>
      <c r="A605" s="5"/>
      <c r="B605" s="5"/>
      <c r="C605" s="5"/>
      <c r="D605" s="5"/>
      <c r="E605" s="7"/>
      <c r="F605" s="8"/>
      <c r="G605" s="8"/>
      <c r="H605" s="8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>
      <c r="A606" s="5"/>
      <c r="B606" s="5"/>
      <c r="C606" s="5"/>
      <c r="D606" s="5"/>
      <c r="E606" s="7"/>
      <c r="F606" s="8"/>
      <c r="G606" s="8"/>
      <c r="H606" s="8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>
      <c r="A607" s="5"/>
      <c r="B607" s="5"/>
      <c r="C607" s="5"/>
      <c r="D607" s="5"/>
      <c r="E607" s="7"/>
      <c r="F607" s="8"/>
      <c r="G607" s="8"/>
      <c r="H607" s="8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>
      <c r="A608" s="5"/>
      <c r="B608" s="5"/>
      <c r="C608" s="5"/>
      <c r="D608" s="5"/>
      <c r="E608" s="7"/>
      <c r="F608" s="8"/>
      <c r="G608" s="8"/>
      <c r="H608" s="8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>
      <c r="A609" s="5"/>
      <c r="B609" s="5"/>
      <c r="C609" s="5"/>
      <c r="D609" s="5"/>
      <c r="E609" s="7"/>
      <c r="F609" s="8"/>
      <c r="G609" s="8"/>
      <c r="H609" s="8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>
      <c r="A610" s="5"/>
      <c r="B610" s="5"/>
      <c r="C610" s="5"/>
      <c r="D610" s="5"/>
      <c r="E610" s="7"/>
      <c r="F610" s="8"/>
      <c r="G610" s="8"/>
      <c r="H610" s="8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>
      <c r="A611" s="5"/>
      <c r="B611" s="5"/>
      <c r="C611" s="5"/>
      <c r="D611" s="5"/>
      <c r="E611" s="7"/>
      <c r="F611" s="8"/>
      <c r="G611" s="8"/>
      <c r="H611" s="8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>
      <c r="A612" s="5"/>
      <c r="B612" s="5"/>
      <c r="C612" s="5"/>
      <c r="D612" s="5"/>
      <c r="E612" s="7"/>
      <c r="F612" s="8"/>
      <c r="G612" s="8"/>
      <c r="H612" s="8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>
      <c r="A613" s="5"/>
      <c r="B613" s="5"/>
      <c r="C613" s="5"/>
      <c r="D613" s="5"/>
      <c r="E613" s="7"/>
      <c r="F613" s="8"/>
      <c r="G613" s="8"/>
      <c r="H613" s="8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>
      <c r="A614" s="5"/>
      <c r="B614" s="5"/>
      <c r="C614" s="5"/>
      <c r="D614" s="5"/>
      <c r="E614" s="7"/>
      <c r="F614" s="8"/>
      <c r="G614" s="8"/>
      <c r="H614" s="8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>
      <c r="A615" s="5"/>
      <c r="B615" s="5"/>
      <c r="C615" s="5"/>
      <c r="D615" s="5"/>
      <c r="E615" s="7"/>
      <c r="F615" s="8"/>
      <c r="G615" s="8"/>
      <c r="H615" s="8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>
      <c r="A616" s="5"/>
      <c r="B616" s="5"/>
      <c r="C616" s="5"/>
      <c r="D616" s="5"/>
      <c r="E616" s="7"/>
      <c r="F616" s="8"/>
      <c r="G616" s="8"/>
      <c r="H616" s="8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>
      <c r="A617" s="5"/>
      <c r="B617" s="5"/>
      <c r="C617" s="5"/>
      <c r="D617" s="5"/>
      <c r="E617" s="7"/>
      <c r="F617" s="8"/>
      <c r="G617" s="8"/>
      <c r="H617" s="8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>
      <c r="A618" s="5"/>
      <c r="B618" s="5"/>
      <c r="C618" s="5"/>
      <c r="D618" s="5"/>
      <c r="E618" s="7"/>
      <c r="F618" s="8"/>
      <c r="G618" s="8"/>
      <c r="H618" s="8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>
      <c r="A619" s="5"/>
      <c r="B619" s="5"/>
      <c r="C619" s="5"/>
      <c r="D619" s="5"/>
      <c r="E619" s="7"/>
      <c r="F619" s="8"/>
      <c r="G619" s="8"/>
      <c r="H619" s="8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>
      <c r="A620" s="5"/>
      <c r="B620" s="5"/>
      <c r="C620" s="5"/>
      <c r="D620" s="5"/>
      <c r="E620" s="7"/>
      <c r="F620" s="8"/>
      <c r="G620" s="8"/>
      <c r="H620" s="8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>
      <c r="A621" s="5"/>
      <c r="B621" s="5"/>
      <c r="C621" s="5"/>
      <c r="D621" s="5"/>
      <c r="E621" s="7"/>
      <c r="F621" s="8"/>
      <c r="G621" s="8"/>
      <c r="H621" s="8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>
      <c r="A622" s="5"/>
      <c r="B622" s="5"/>
      <c r="C622" s="5"/>
      <c r="D622" s="5"/>
      <c r="E622" s="7"/>
      <c r="F622" s="8"/>
      <c r="G622" s="8"/>
      <c r="H622" s="8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>
      <c r="A623" s="5"/>
      <c r="B623" s="5"/>
      <c r="C623" s="5"/>
      <c r="D623" s="5"/>
      <c r="E623" s="7"/>
      <c r="F623" s="8"/>
      <c r="G623" s="8"/>
      <c r="H623" s="8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>
      <c r="A624" s="5"/>
      <c r="B624" s="5"/>
      <c r="C624" s="5"/>
      <c r="D624" s="5"/>
      <c r="E624" s="7"/>
      <c r="F624" s="8"/>
      <c r="G624" s="8"/>
      <c r="H624" s="8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>
      <c r="A625" s="5"/>
      <c r="B625" s="5"/>
      <c r="C625" s="5"/>
      <c r="D625" s="5"/>
      <c r="E625" s="7"/>
      <c r="F625" s="8"/>
      <c r="G625" s="8"/>
      <c r="H625" s="8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>
      <c r="A626" s="5"/>
      <c r="B626" s="5"/>
      <c r="C626" s="5"/>
      <c r="D626" s="5"/>
      <c r="E626" s="7"/>
      <c r="F626" s="8"/>
      <c r="G626" s="8"/>
      <c r="H626" s="8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>
      <c r="A627" s="5"/>
      <c r="B627" s="5"/>
      <c r="C627" s="5"/>
      <c r="D627" s="5"/>
      <c r="E627" s="7"/>
      <c r="F627" s="8"/>
      <c r="G627" s="8"/>
      <c r="H627" s="8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>
      <c r="A628" s="5"/>
      <c r="B628" s="5"/>
      <c r="C628" s="5"/>
      <c r="D628" s="5"/>
      <c r="E628" s="7"/>
      <c r="F628" s="8"/>
      <c r="G628" s="8"/>
      <c r="H628" s="8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>
      <c r="A629" s="5"/>
      <c r="B629" s="5"/>
      <c r="C629" s="5"/>
      <c r="D629" s="5"/>
      <c r="E629" s="7"/>
      <c r="F629" s="8"/>
      <c r="G629" s="8"/>
      <c r="H629" s="8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>
      <c r="A630" s="5"/>
      <c r="B630" s="5"/>
      <c r="C630" s="5"/>
      <c r="D630" s="5"/>
      <c r="E630" s="7"/>
      <c r="F630" s="8"/>
      <c r="G630" s="8"/>
      <c r="H630" s="8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>
      <c r="A631" s="5"/>
      <c r="B631" s="5"/>
      <c r="C631" s="5"/>
      <c r="D631" s="5"/>
      <c r="E631" s="7"/>
      <c r="F631" s="8"/>
      <c r="G631" s="8"/>
      <c r="H631" s="8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>
      <c r="A632" s="5"/>
      <c r="B632" s="5"/>
      <c r="C632" s="5"/>
      <c r="D632" s="5"/>
      <c r="E632" s="7"/>
      <c r="F632" s="8"/>
      <c r="G632" s="8"/>
      <c r="H632" s="8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>
      <c r="A633" s="5"/>
      <c r="B633" s="5"/>
      <c r="C633" s="5"/>
      <c r="D633" s="5"/>
      <c r="E633" s="7"/>
      <c r="F633" s="8"/>
      <c r="G633" s="8"/>
      <c r="H633" s="8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>
      <c r="A634" s="5"/>
      <c r="B634" s="5"/>
      <c r="C634" s="5"/>
      <c r="D634" s="5"/>
      <c r="E634" s="7"/>
      <c r="F634" s="8"/>
      <c r="G634" s="8"/>
      <c r="H634" s="8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>
      <c r="A635" s="5"/>
      <c r="B635" s="5"/>
      <c r="C635" s="5"/>
      <c r="D635" s="5"/>
      <c r="E635" s="7"/>
      <c r="F635" s="8"/>
      <c r="G635" s="8"/>
      <c r="H635" s="8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>
      <c r="A636" s="5"/>
      <c r="B636" s="5"/>
      <c r="C636" s="5"/>
      <c r="D636" s="5"/>
      <c r="E636" s="7"/>
      <c r="F636" s="8"/>
      <c r="G636" s="8"/>
      <c r="H636" s="8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>
      <c r="A637" s="5"/>
      <c r="B637" s="5"/>
      <c r="C637" s="5"/>
      <c r="D637" s="5"/>
      <c r="E637" s="7"/>
      <c r="F637" s="8"/>
      <c r="G637" s="8"/>
      <c r="H637" s="8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>
      <c r="A638" s="5"/>
      <c r="B638" s="5"/>
      <c r="C638" s="5"/>
      <c r="D638" s="5"/>
      <c r="E638" s="7"/>
      <c r="F638" s="8"/>
      <c r="G638" s="8"/>
      <c r="H638" s="8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>
      <c r="A639" s="5"/>
      <c r="B639" s="5"/>
      <c r="C639" s="5"/>
      <c r="D639" s="5"/>
      <c r="E639" s="7"/>
      <c r="F639" s="8"/>
      <c r="G639" s="8"/>
      <c r="H639" s="8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>
      <c r="A640" s="5"/>
      <c r="B640" s="5"/>
      <c r="C640" s="5"/>
      <c r="D640" s="5"/>
      <c r="E640" s="7"/>
      <c r="F640" s="8"/>
      <c r="G640" s="8"/>
      <c r="H640" s="8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>
      <c r="A641" s="5"/>
      <c r="B641" s="5"/>
      <c r="C641" s="5"/>
      <c r="D641" s="5"/>
      <c r="E641" s="7"/>
      <c r="F641" s="8"/>
      <c r="G641" s="8"/>
      <c r="H641" s="8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>
      <c r="A642" s="5"/>
      <c r="B642" s="5"/>
      <c r="C642" s="5"/>
      <c r="D642" s="5"/>
      <c r="E642" s="7"/>
      <c r="F642" s="8"/>
      <c r="G642" s="8"/>
      <c r="H642" s="8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>
      <c r="A643" s="5"/>
      <c r="B643" s="5"/>
      <c r="C643" s="5"/>
      <c r="D643" s="5"/>
      <c r="E643" s="7"/>
      <c r="F643" s="8"/>
      <c r="G643" s="8"/>
      <c r="H643" s="8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>
      <c r="A644" s="5"/>
      <c r="B644" s="5"/>
      <c r="C644" s="5"/>
      <c r="D644" s="5"/>
      <c r="E644" s="7"/>
      <c r="F644" s="8"/>
      <c r="G644" s="8"/>
      <c r="H644" s="8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>
      <c r="A645" s="5"/>
      <c r="B645" s="5"/>
      <c r="C645" s="5"/>
      <c r="D645" s="5"/>
      <c r="E645" s="7"/>
      <c r="F645" s="8"/>
      <c r="G645" s="8"/>
      <c r="H645" s="8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>
      <c r="A646" s="5"/>
      <c r="B646" s="5"/>
      <c r="C646" s="5"/>
      <c r="D646" s="5"/>
      <c r="E646" s="7"/>
      <c r="F646" s="8"/>
      <c r="G646" s="8"/>
      <c r="H646" s="8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>
      <c r="A647" s="5"/>
      <c r="B647" s="5"/>
      <c r="C647" s="5"/>
      <c r="D647" s="5"/>
      <c r="E647" s="7"/>
      <c r="F647" s="8"/>
      <c r="G647" s="8"/>
      <c r="H647" s="8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>
      <c r="A648" s="5"/>
      <c r="B648" s="5"/>
      <c r="C648" s="5"/>
      <c r="D648" s="5"/>
      <c r="E648" s="7"/>
      <c r="F648" s="8"/>
      <c r="G648" s="8"/>
      <c r="H648" s="8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>
      <c r="A649" s="5"/>
      <c r="B649" s="5"/>
      <c r="C649" s="5"/>
      <c r="D649" s="5"/>
      <c r="E649" s="7"/>
      <c r="F649" s="8"/>
      <c r="G649" s="8"/>
      <c r="H649" s="8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>
      <c r="A650" s="5"/>
      <c r="B650" s="5"/>
      <c r="C650" s="5"/>
      <c r="D650" s="5"/>
      <c r="E650" s="7"/>
      <c r="F650" s="8"/>
      <c r="G650" s="8"/>
      <c r="H650" s="8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>
      <c r="A651" s="5"/>
      <c r="B651" s="5"/>
      <c r="C651" s="5"/>
      <c r="D651" s="5"/>
      <c r="E651" s="7"/>
      <c r="F651" s="8"/>
      <c r="G651" s="8"/>
      <c r="H651" s="8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>
      <c r="A652" s="5"/>
      <c r="B652" s="5"/>
      <c r="C652" s="5"/>
      <c r="D652" s="5"/>
      <c r="E652" s="7"/>
      <c r="F652" s="8"/>
      <c r="G652" s="8"/>
      <c r="H652" s="8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>
      <c r="A653" s="5"/>
      <c r="B653" s="5"/>
      <c r="C653" s="5"/>
      <c r="D653" s="5"/>
      <c r="E653" s="7"/>
      <c r="F653" s="8"/>
      <c r="G653" s="8"/>
      <c r="H653" s="8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>
      <c r="A654" s="5"/>
      <c r="B654" s="5"/>
      <c r="C654" s="5"/>
      <c r="D654" s="5"/>
      <c r="E654" s="7"/>
      <c r="F654" s="8"/>
      <c r="G654" s="8"/>
      <c r="H654" s="8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>
      <c r="A655" s="5"/>
      <c r="B655" s="5"/>
      <c r="C655" s="5"/>
      <c r="D655" s="5"/>
      <c r="E655" s="7"/>
      <c r="F655" s="8"/>
      <c r="G655" s="8"/>
      <c r="H655" s="8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>
      <c r="A656" s="5"/>
      <c r="B656" s="5"/>
      <c r="C656" s="5"/>
      <c r="D656" s="5"/>
      <c r="E656" s="7"/>
      <c r="F656" s="8"/>
      <c r="G656" s="8"/>
      <c r="H656" s="8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>
      <c r="A657" s="5"/>
      <c r="B657" s="5"/>
      <c r="C657" s="5"/>
      <c r="D657" s="5"/>
      <c r="E657" s="7"/>
      <c r="F657" s="8"/>
      <c r="G657" s="8"/>
      <c r="H657" s="8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>
      <c r="A658" s="5"/>
      <c r="B658" s="5"/>
      <c r="C658" s="5"/>
      <c r="D658" s="5"/>
      <c r="E658" s="7"/>
      <c r="F658" s="8"/>
      <c r="G658" s="8"/>
      <c r="H658" s="8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>
      <c r="A659" s="5"/>
      <c r="B659" s="5"/>
      <c r="C659" s="5"/>
      <c r="D659" s="5"/>
      <c r="E659" s="7"/>
      <c r="F659" s="8"/>
      <c r="G659" s="8"/>
      <c r="H659" s="8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>
      <c r="A660" s="5"/>
      <c r="B660" s="5"/>
      <c r="C660" s="5"/>
      <c r="D660" s="5"/>
      <c r="E660" s="7"/>
      <c r="F660" s="8"/>
      <c r="G660" s="8"/>
      <c r="H660" s="8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>
      <c r="A661" s="5"/>
      <c r="B661" s="5"/>
      <c r="C661" s="5"/>
      <c r="D661" s="5"/>
      <c r="E661" s="7"/>
      <c r="F661" s="8"/>
      <c r="G661" s="8"/>
      <c r="H661" s="8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>
      <c r="A662" s="5"/>
      <c r="B662" s="5"/>
      <c r="C662" s="5"/>
      <c r="D662" s="5"/>
      <c r="E662" s="7"/>
      <c r="F662" s="8"/>
      <c r="G662" s="8"/>
      <c r="H662" s="8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>
      <c r="A663" s="5"/>
      <c r="B663" s="5"/>
      <c r="C663" s="5"/>
      <c r="D663" s="5"/>
      <c r="E663" s="7"/>
      <c r="F663" s="8"/>
      <c r="G663" s="8"/>
      <c r="H663" s="8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>
      <c r="A664" s="5"/>
      <c r="B664" s="5"/>
      <c r="C664" s="5"/>
      <c r="D664" s="5"/>
      <c r="E664" s="7"/>
      <c r="F664" s="8"/>
      <c r="G664" s="8"/>
      <c r="H664" s="8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>
      <c r="A665" s="5"/>
      <c r="B665" s="5"/>
      <c r="C665" s="5"/>
      <c r="D665" s="5"/>
      <c r="E665" s="7"/>
      <c r="F665" s="8"/>
      <c r="G665" s="8"/>
      <c r="H665" s="8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>
      <c r="A666" s="5"/>
      <c r="B666" s="5"/>
      <c r="C666" s="5"/>
      <c r="D666" s="5"/>
      <c r="E666" s="7"/>
      <c r="F666" s="8"/>
      <c r="G666" s="8"/>
      <c r="H666" s="8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>
      <c r="A667" s="5"/>
      <c r="B667" s="5"/>
      <c r="C667" s="5"/>
      <c r="D667" s="5"/>
      <c r="E667" s="7"/>
      <c r="F667" s="8"/>
      <c r="G667" s="8"/>
      <c r="H667" s="8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>
      <c r="A668" s="5"/>
      <c r="B668" s="5"/>
      <c r="C668" s="5"/>
      <c r="D668" s="5"/>
      <c r="E668" s="7"/>
      <c r="F668" s="8"/>
      <c r="G668" s="8"/>
      <c r="H668" s="8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>
      <c r="A669" s="5"/>
      <c r="B669" s="5"/>
      <c r="C669" s="5"/>
      <c r="D669" s="5"/>
      <c r="E669" s="7"/>
      <c r="F669" s="8"/>
      <c r="G669" s="8"/>
      <c r="H669" s="8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>
      <c r="A670" s="5"/>
      <c r="B670" s="5"/>
      <c r="C670" s="5"/>
      <c r="D670" s="5"/>
      <c r="E670" s="7"/>
      <c r="F670" s="8"/>
      <c r="G670" s="8"/>
      <c r="H670" s="8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>
      <c r="A671" s="5"/>
      <c r="B671" s="5"/>
      <c r="C671" s="5"/>
      <c r="D671" s="5"/>
      <c r="E671" s="7"/>
      <c r="F671" s="8"/>
      <c r="G671" s="8"/>
      <c r="H671" s="8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>
      <c r="A672" s="5"/>
      <c r="B672" s="5"/>
      <c r="C672" s="5"/>
      <c r="D672" s="5"/>
      <c r="E672" s="7"/>
      <c r="F672" s="8"/>
      <c r="G672" s="8"/>
      <c r="H672" s="8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>
      <c r="A673" s="5"/>
      <c r="B673" s="5"/>
      <c r="C673" s="5"/>
      <c r="D673" s="5"/>
      <c r="E673" s="7"/>
      <c r="F673" s="8"/>
      <c r="G673" s="8"/>
      <c r="H673" s="8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>
      <c r="A674" s="5"/>
      <c r="B674" s="5"/>
      <c r="C674" s="5"/>
      <c r="D674" s="5"/>
      <c r="E674" s="7"/>
      <c r="F674" s="8"/>
      <c r="G674" s="8"/>
      <c r="H674" s="8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>
      <c r="A675" s="5"/>
      <c r="B675" s="5"/>
      <c r="C675" s="5"/>
      <c r="D675" s="5"/>
      <c r="E675" s="7"/>
      <c r="F675" s="8"/>
      <c r="G675" s="8"/>
      <c r="H675" s="8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>
      <c r="A676" s="5"/>
      <c r="B676" s="5"/>
      <c r="C676" s="5"/>
      <c r="D676" s="5"/>
      <c r="E676" s="7"/>
      <c r="F676" s="8"/>
      <c r="G676" s="8"/>
      <c r="H676" s="8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>
      <c r="A677" s="5"/>
      <c r="B677" s="5"/>
      <c r="C677" s="5"/>
      <c r="D677" s="5"/>
      <c r="E677" s="7"/>
      <c r="F677" s="8"/>
      <c r="G677" s="8"/>
      <c r="H677" s="8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>
      <c r="A678" s="5"/>
      <c r="B678" s="5"/>
      <c r="C678" s="5"/>
      <c r="D678" s="5"/>
      <c r="E678" s="7"/>
      <c r="F678" s="8"/>
      <c r="G678" s="8"/>
      <c r="H678" s="8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>
      <c r="A679" s="5"/>
      <c r="B679" s="5"/>
      <c r="C679" s="5"/>
      <c r="D679" s="5"/>
      <c r="E679" s="7"/>
      <c r="F679" s="8"/>
      <c r="G679" s="8"/>
      <c r="H679" s="8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>
      <c r="A680" s="5"/>
      <c r="B680" s="5"/>
      <c r="C680" s="5"/>
      <c r="D680" s="5"/>
      <c r="E680" s="7"/>
      <c r="F680" s="8"/>
      <c r="G680" s="8"/>
      <c r="H680" s="8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>
      <c r="A681" s="5"/>
      <c r="B681" s="5"/>
      <c r="C681" s="5"/>
      <c r="D681" s="5"/>
      <c r="E681" s="7"/>
      <c r="F681" s="8"/>
      <c r="G681" s="8"/>
      <c r="H681" s="8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>
      <c r="A682" s="5"/>
      <c r="B682" s="5"/>
      <c r="C682" s="5"/>
      <c r="D682" s="5"/>
      <c r="E682" s="7"/>
      <c r="F682" s="8"/>
      <c r="G682" s="8"/>
      <c r="H682" s="8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>
      <c r="A683" s="5"/>
      <c r="B683" s="5"/>
      <c r="C683" s="5"/>
      <c r="D683" s="5"/>
      <c r="E683" s="7"/>
      <c r="F683" s="8"/>
      <c r="G683" s="8"/>
      <c r="H683" s="8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>
      <c r="A684" s="5"/>
      <c r="B684" s="5"/>
      <c r="C684" s="5"/>
      <c r="D684" s="5"/>
      <c r="E684" s="7"/>
      <c r="F684" s="8"/>
      <c r="G684" s="8"/>
      <c r="H684" s="8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>
      <c r="A685" s="5"/>
      <c r="B685" s="5"/>
      <c r="C685" s="5"/>
      <c r="D685" s="5"/>
      <c r="E685" s="7"/>
      <c r="F685" s="8"/>
      <c r="G685" s="8"/>
      <c r="H685" s="8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>
      <c r="A686" s="5"/>
      <c r="B686" s="5"/>
      <c r="C686" s="5"/>
      <c r="D686" s="5"/>
      <c r="E686" s="7"/>
      <c r="F686" s="8"/>
      <c r="G686" s="8"/>
      <c r="H686" s="8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>
      <c r="A687" s="5"/>
      <c r="B687" s="5"/>
      <c r="C687" s="5"/>
      <c r="D687" s="5"/>
      <c r="E687" s="7"/>
      <c r="F687" s="8"/>
      <c r="G687" s="8"/>
      <c r="H687" s="8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>
      <c r="A688" s="5"/>
      <c r="B688" s="5"/>
      <c r="C688" s="5"/>
      <c r="D688" s="5"/>
      <c r="E688" s="7"/>
      <c r="F688" s="8"/>
      <c r="G688" s="8"/>
      <c r="H688" s="8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>
      <c r="A689" s="5"/>
      <c r="B689" s="5"/>
      <c r="C689" s="5"/>
      <c r="D689" s="5"/>
      <c r="E689" s="7"/>
      <c r="F689" s="8"/>
      <c r="G689" s="8"/>
      <c r="H689" s="8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>
      <c r="A690" s="5"/>
      <c r="B690" s="5"/>
      <c r="C690" s="5"/>
      <c r="D690" s="5"/>
      <c r="E690" s="7"/>
      <c r="F690" s="8"/>
      <c r="G690" s="8"/>
      <c r="H690" s="8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>
      <c r="A691" s="5"/>
      <c r="B691" s="5"/>
      <c r="C691" s="5"/>
      <c r="D691" s="5"/>
      <c r="E691" s="7"/>
      <c r="F691" s="8"/>
      <c r="G691" s="8"/>
      <c r="H691" s="8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>
      <c r="A692" s="5"/>
      <c r="B692" s="5"/>
      <c r="C692" s="5"/>
      <c r="D692" s="5"/>
      <c r="E692" s="7"/>
      <c r="F692" s="8"/>
      <c r="G692" s="8"/>
      <c r="H692" s="8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>
      <c r="A693" s="5"/>
      <c r="B693" s="5"/>
      <c r="C693" s="5"/>
      <c r="D693" s="5"/>
      <c r="E693" s="7"/>
      <c r="F693" s="8"/>
      <c r="G693" s="8"/>
      <c r="H693" s="8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>
      <c r="A694" s="5"/>
      <c r="B694" s="5"/>
      <c r="C694" s="5"/>
      <c r="D694" s="5"/>
      <c r="E694" s="7"/>
      <c r="F694" s="8"/>
      <c r="G694" s="8"/>
      <c r="H694" s="8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>
      <c r="A695" s="5"/>
      <c r="B695" s="5"/>
      <c r="C695" s="5"/>
      <c r="D695" s="5"/>
      <c r="E695" s="7"/>
      <c r="F695" s="8"/>
      <c r="G695" s="8"/>
      <c r="H695" s="8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>
      <c r="A696" s="5"/>
      <c r="B696" s="5"/>
      <c r="C696" s="5"/>
      <c r="D696" s="5"/>
      <c r="E696" s="7"/>
      <c r="F696" s="8"/>
      <c r="G696" s="8"/>
      <c r="H696" s="8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>
      <c r="A697" s="5"/>
      <c r="B697" s="5"/>
      <c r="C697" s="5"/>
      <c r="D697" s="5"/>
      <c r="E697" s="7"/>
      <c r="F697" s="8"/>
      <c r="G697" s="8"/>
      <c r="H697" s="8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>
      <c r="A698" s="5"/>
      <c r="B698" s="5"/>
      <c r="C698" s="5"/>
      <c r="D698" s="5"/>
      <c r="E698" s="7"/>
      <c r="F698" s="8"/>
      <c r="G698" s="8"/>
      <c r="H698" s="8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>
      <c r="A699" s="5"/>
      <c r="B699" s="5"/>
      <c r="C699" s="5"/>
      <c r="D699" s="5"/>
      <c r="E699" s="7"/>
      <c r="F699" s="8"/>
      <c r="G699" s="8"/>
      <c r="H699" s="8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>
      <c r="A700" s="5"/>
      <c r="B700" s="5"/>
      <c r="C700" s="5"/>
      <c r="D700" s="5"/>
      <c r="E700" s="7"/>
      <c r="F700" s="8"/>
      <c r="G700" s="8"/>
      <c r="H700" s="8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>
      <c r="A701" s="5"/>
      <c r="B701" s="5"/>
      <c r="C701" s="5"/>
      <c r="D701" s="5"/>
      <c r="E701" s="7"/>
      <c r="F701" s="8"/>
      <c r="G701" s="8"/>
      <c r="H701" s="8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>
      <c r="A702" s="5"/>
      <c r="B702" s="5"/>
      <c r="C702" s="5"/>
      <c r="D702" s="5"/>
      <c r="E702" s="7"/>
      <c r="F702" s="8"/>
      <c r="G702" s="8"/>
      <c r="H702" s="8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>
      <c r="A703" s="5"/>
      <c r="B703" s="5"/>
      <c r="C703" s="5"/>
      <c r="D703" s="5"/>
      <c r="E703" s="7"/>
      <c r="F703" s="8"/>
      <c r="G703" s="8"/>
      <c r="H703" s="8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>
      <c r="A704" s="5"/>
      <c r="B704" s="5"/>
      <c r="C704" s="5"/>
      <c r="D704" s="5"/>
      <c r="E704" s="7"/>
      <c r="F704" s="8"/>
      <c r="G704" s="8"/>
      <c r="H704" s="8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>
      <c r="A705" s="5"/>
      <c r="B705" s="5"/>
      <c r="C705" s="5"/>
      <c r="D705" s="5"/>
      <c r="E705" s="7"/>
      <c r="F705" s="8"/>
      <c r="G705" s="8"/>
      <c r="H705" s="8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>
      <c r="A706" s="5"/>
      <c r="B706" s="5"/>
      <c r="C706" s="5"/>
      <c r="D706" s="5"/>
      <c r="E706" s="7"/>
      <c r="F706" s="8"/>
      <c r="G706" s="8"/>
      <c r="H706" s="8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>
      <c r="A707" s="5"/>
      <c r="B707" s="5"/>
      <c r="C707" s="5"/>
      <c r="D707" s="5"/>
      <c r="E707" s="7"/>
      <c r="F707" s="8"/>
      <c r="G707" s="8"/>
      <c r="H707" s="8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>
      <c r="A708" s="5"/>
      <c r="B708" s="5"/>
      <c r="C708" s="5"/>
      <c r="D708" s="5"/>
      <c r="E708" s="7"/>
      <c r="F708" s="8"/>
      <c r="G708" s="8"/>
      <c r="H708" s="8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>
      <c r="A709" s="5"/>
      <c r="B709" s="5"/>
      <c r="C709" s="5"/>
      <c r="D709" s="5"/>
      <c r="E709" s="7"/>
      <c r="F709" s="8"/>
      <c r="G709" s="8"/>
      <c r="H709" s="8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>
      <c r="A710" s="5"/>
      <c r="B710" s="5"/>
      <c r="C710" s="5"/>
      <c r="D710" s="5"/>
      <c r="E710" s="7"/>
      <c r="F710" s="8"/>
      <c r="G710" s="8"/>
      <c r="H710" s="8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>
      <c r="A711" s="5"/>
      <c r="B711" s="5"/>
      <c r="C711" s="5"/>
      <c r="D711" s="5"/>
      <c r="E711" s="7"/>
      <c r="F711" s="8"/>
      <c r="G711" s="8"/>
      <c r="H711" s="8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>
      <c r="A712" s="5"/>
      <c r="B712" s="5"/>
      <c r="C712" s="5"/>
      <c r="D712" s="5"/>
      <c r="E712" s="7"/>
      <c r="F712" s="8"/>
      <c r="G712" s="8"/>
      <c r="H712" s="8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>
      <c r="A713" s="5"/>
      <c r="B713" s="5"/>
      <c r="C713" s="5"/>
      <c r="D713" s="5"/>
      <c r="E713" s="7"/>
      <c r="F713" s="8"/>
      <c r="G713" s="8"/>
      <c r="H713" s="8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>
      <c r="A714" s="5"/>
      <c r="B714" s="5"/>
      <c r="C714" s="5"/>
      <c r="D714" s="5"/>
      <c r="E714" s="7"/>
      <c r="F714" s="8"/>
      <c r="G714" s="8"/>
      <c r="H714" s="8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>
      <c r="A715" s="5"/>
      <c r="B715" s="5"/>
      <c r="C715" s="5"/>
      <c r="D715" s="5"/>
      <c r="E715" s="7"/>
      <c r="F715" s="8"/>
      <c r="G715" s="8"/>
      <c r="H715" s="8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>
      <c r="A716" s="5"/>
      <c r="B716" s="5"/>
      <c r="C716" s="5"/>
      <c r="D716" s="5"/>
      <c r="E716" s="7"/>
      <c r="F716" s="8"/>
      <c r="G716" s="8"/>
      <c r="H716" s="8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>
      <c r="A717" s="5"/>
      <c r="B717" s="5"/>
      <c r="C717" s="5"/>
      <c r="D717" s="5"/>
      <c r="E717" s="7"/>
      <c r="F717" s="8"/>
      <c r="G717" s="8"/>
      <c r="H717" s="8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>
      <c r="A718" s="5"/>
      <c r="B718" s="5"/>
      <c r="C718" s="5"/>
      <c r="D718" s="5"/>
      <c r="E718" s="7"/>
      <c r="F718" s="8"/>
      <c r="G718" s="8"/>
      <c r="H718" s="8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>
      <c r="A719" s="5"/>
      <c r="B719" s="5"/>
      <c r="C719" s="5"/>
      <c r="D719" s="5"/>
      <c r="E719" s="7"/>
      <c r="F719" s="8"/>
      <c r="G719" s="8"/>
      <c r="H719" s="8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>
      <c r="A720" s="5"/>
      <c r="B720" s="5"/>
      <c r="C720" s="5"/>
      <c r="D720" s="5"/>
      <c r="E720" s="7"/>
      <c r="F720" s="8"/>
      <c r="G720" s="8"/>
      <c r="H720" s="8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>
      <c r="A721" s="5"/>
      <c r="B721" s="5"/>
      <c r="C721" s="5"/>
      <c r="D721" s="5"/>
      <c r="E721" s="7"/>
      <c r="F721" s="8"/>
      <c r="G721" s="8"/>
      <c r="H721" s="8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>
      <c r="A722" s="5"/>
      <c r="B722" s="5"/>
      <c r="C722" s="5"/>
      <c r="D722" s="5"/>
      <c r="E722" s="7"/>
      <c r="F722" s="8"/>
      <c r="G722" s="8"/>
      <c r="H722" s="8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>
      <c r="A723" s="5"/>
      <c r="B723" s="5"/>
      <c r="C723" s="5"/>
      <c r="D723" s="5"/>
      <c r="E723" s="7"/>
      <c r="F723" s="8"/>
      <c r="G723" s="8"/>
      <c r="H723" s="8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>
      <c r="A724" s="5"/>
      <c r="B724" s="5"/>
      <c r="C724" s="5"/>
      <c r="D724" s="5"/>
      <c r="E724" s="7"/>
      <c r="F724" s="8"/>
      <c r="G724" s="8"/>
      <c r="H724" s="8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>
      <c r="A725" s="5"/>
      <c r="B725" s="5"/>
      <c r="C725" s="5"/>
      <c r="D725" s="5"/>
      <c r="E725" s="7"/>
      <c r="F725" s="8"/>
      <c r="G725" s="8"/>
      <c r="H725" s="8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>
      <c r="A726" s="5"/>
      <c r="B726" s="5"/>
      <c r="C726" s="5"/>
      <c r="D726" s="5"/>
      <c r="E726" s="7"/>
      <c r="F726" s="8"/>
      <c r="G726" s="8"/>
      <c r="H726" s="8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>
      <c r="A727" s="5"/>
      <c r="B727" s="5"/>
      <c r="C727" s="5"/>
      <c r="D727" s="5"/>
      <c r="E727" s="7"/>
      <c r="F727" s="8"/>
      <c r="G727" s="8"/>
      <c r="H727" s="8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>
      <c r="A728" s="5"/>
      <c r="B728" s="5"/>
      <c r="C728" s="5"/>
      <c r="D728" s="5"/>
      <c r="E728" s="7"/>
      <c r="F728" s="8"/>
      <c r="G728" s="8"/>
      <c r="H728" s="8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>
      <c r="A729" s="5"/>
      <c r="B729" s="5"/>
      <c r="C729" s="5"/>
      <c r="D729" s="5"/>
      <c r="E729" s="7"/>
      <c r="F729" s="8"/>
      <c r="G729" s="8"/>
      <c r="H729" s="8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>
      <c r="A730" s="5"/>
      <c r="B730" s="5"/>
      <c r="C730" s="5"/>
      <c r="D730" s="5"/>
      <c r="E730" s="7"/>
      <c r="F730" s="8"/>
      <c r="G730" s="8"/>
      <c r="H730" s="8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>
      <c r="A731" s="5"/>
      <c r="B731" s="5"/>
      <c r="C731" s="5"/>
      <c r="D731" s="5"/>
      <c r="E731" s="7"/>
      <c r="F731" s="8"/>
      <c r="G731" s="8"/>
      <c r="H731" s="8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>
      <c r="A732" s="5"/>
      <c r="B732" s="5"/>
      <c r="C732" s="5"/>
      <c r="D732" s="5"/>
      <c r="E732" s="7"/>
      <c r="F732" s="8"/>
      <c r="G732" s="8"/>
      <c r="H732" s="8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>
      <c r="A733" s="5"/>
      <c r="B733" s="5"/>
      <c r="C733" s="5"/>
      <c r="D733" s="5"/>
      <c r="E733" s="7"/>
      <c r="F733" s="8"/>
      <c r="G733" s="8"/>
      <c r="H733" s="8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>
      <c r="A734" s="5"/>
      <c r="B734" s="5"/>
      <c r="C734" s="5"/>
      <c r="D734" s="5"/>
      <c r="E734" s="7"/>
      <c r="F734" s="8"/>
      <c r="G734" s="8"/>
      <c r="H734" s="8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>
      <c r="A735" s="5"/>
      <c r="B735" s="5"/>
      <c r="C735" s="5"/>
      <c r="D735" s="5"/>
      <c r="E735" s="7"/>
      <c r="F735" s="8"/>
      <c r="G735" s="8"/>
      <c r="H735" s="8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>
      <c r="A736" s="5"/>
      <c r="B736" s="5"/>
      <c r="C736" s="5"/>
      <c r="D736" s="5"/>
      <c r="E736" s="7"/>
      <c r="F736" s="8"/>
      <c r="G736" s="8"/>
      <c r="H736" s="8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>
      <c r="A737" s="5"/>
      <c r="B737" s="5"/>
      <c r="C737" s="5"/>
      <c r="D737" s="5"/>
      <c r="E737" s="7"/>
      <c r="F737" s="8"/>
      <c r="G737" s="8"/>
      <c r="H737" s="8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>
      <c r="A738" s="5"/>
      <c r="B738" s="5"/>
      <c r="C738" s="5"/>
      <c r="D738" s="5"/>
      <c r="E738" s="7"/>
      <c r="F738" s="8"/>
      <c r="G738" s="8"/>
      <c r="H738" s="8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>
      <c r="A739" s="5"/>
      <c r="B739" s="5"/>
      <c r="C739" s="5"/>
      <c r="D739" s="5"/>
      <c r="E739" s="7"/>
      <c r="F739" s="8"/>
      <c r="G739" s="8"/>
      <c r="H739" s="8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>
      <c r="A740" s="5"/>
      <c r="B740" s="5"/>
      <c r="C740" s="5"/>
      <c r="D740" s="5"/>
      <c r="E740" s="7"/>
      <c r="F740" s="8"/>
      <c r="G740" s="8"/>
      <c r="H740" s="8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>
      <c r="A741" s="5"/>
      <c r="B741" s="5"/>
      <c r="C741" s="5"/>
      <c r="D741" s="5"/>
      <c r="E741" s="7"/>
      <c r="F741" s="8"/>
      <c r="G741" s="8"/>
      <c r="H741" s="8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>
      <c r="A742" s="5"/>
      <c r="B742" s="5"/>
      <c r="C742" s="5"/>
      <c r="D742" s="5"/>
      <c r="E742" s="7"/>
      <c r="F742" s="8"/>
      <c r="G742" s="8"/>
      <c r="H742" s="8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>
      <c r="A743" s="5"/>
      <c r="B743" s="5"/>
      <c r="C743" s="5"/>
      <c r="D743" s="5"/>
      <c r="E743" s="7"/>
      <c r="F743" s="8"/>
      <c r="G743" s="8"/>
      <c r="H743" s="8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>
      <c r="A744" s="5"/>
      <c r="B744" s="5"/>
      <c r="C744" s="5"/>
      <c r="D744" s="5"/>
      <c r="E744" s="7"/>
      <c r="F744" s="8"/>
      <c r="G744" s="8"/>
      <c r="H744" s="8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>
      <c r="A745" s="5"/>
      <c r="B745" s="5"/>
      <c r="C745" s="5"/>
      <c r="D745" s="5"/>
      <c r="E745" s="7"/>
      <c r="F745" s="8"/>
      <c r="G745" s="8"/>
      <c r="H745" s="8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>
      <c r="A746" s="5"/>
      <c r="B746" s="5"/>
      <c r="C746" s="5"/>
      <c r="D746" s="5"/>
      <c r="E746" s="7"/>
      <c r="F746" s="8"/>
      <c r="G746" s="8"/>
      <c r="H746" s="8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>
      <c r="A747" s="5"/>
      <c r="B747" s="5"/>
      <c r="C747" s="5"/>
      <c r="D747" s="5"/>
      <c r="E747" s="7"/>
      <c r="F747" s="8"/>
      <c r="G747" s="8"/>
      <c r="H747" s="8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>
      <c r="A748" s="5"/>
      <c r="B748" s="5"/>
      <c r="C748" s="5"/>
      <c r="D748" s="5"/>
      <c r="E748" s="7"/>
      <c r="F748" s="8"/>
      <c r="G748" s="8"/>
      <c r="H748" s="8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>
      <c r="A749" s="5"/>
      <c r="B749" s="5"/>
      <c r="C749" s="5"/>
      <c r="D749" s="5"/>
      <c r="E749" s="7"/>
      <c r="F749" s="8"/>
      <c r="G749" s="8"/>
      <c r="H749" s="8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>
      <c r="A750" s="5"/>
      <c r="B750" s="5"/>
      <c r="C750" s="5"/>
      <c r="D750" s="5"/>
      <c r="E750" s="7"/>
      <c r="F750" s="8"/>
      <c r="G750" s="8"/>
      <c r="H750" s="8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>
      <c r="A751" s="5"/>
      <c r="B751" s="5"/>
      <c r="C751" s="5"/>
      <c r="D751" s="5"/>
      <c r="E751" s="7"/>
      <c r="F751" s="8"/>
      <c r="G751" s="8"/>
      <c r="H751" s="8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>
      <c r="A752" s="5"/>
      <c r="B752" s="5"/>
      <c r="C752" s="5"/>
      <c r="D752" s="5"/>
      <c r="E752" s="7"/>
      <c r="F752" s="8"/>
      <c r="G752" s="8"/>
      <c r="H752" s="8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>
      <c r="A753" s="5"/>
      <c r="B753" s="5"/>
      <c r="C753" s="5"/>
      <c r="D753" s="5"/>
      <c r="E753" s="7"/>
      <c r="F753" s="8"/>
      <c r="G753" s="8"/>
      <c r="H753" s="8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>
      <c r="A754" s="5"/>
      <c r="B754" s="5"/>
      <c r="C754" s="5"/>
      <c r="D754" s="5"/>
      <c r="E754" s="7"/>
      <c r="F754" s="8"/>
      <c r="G754" s="8"/>
      <c r="H754" s="8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>
      <c r="A755" s="5"/>
      <c r="B755" s="5"/>
      <c r="C755" s="5"/>
      <c r="D755" s="5"/>
      <c r="E755" s="7"/>
      <c r="F755" s="8"/>
      <c r="G755" s="8"/>
      <c r="H755" s="8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>
      <c r="A756" s="5"/>
      <c r="B756" s="5"/>
      <c r="C756" s="5"/>
      <c r="D756" s="5"/>
      <c r="E756" s="7"/>
      <c r="F756" s="8"/>
      <c r="G756" s="8"/>
      <c r="H756" s="8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>
      <c r="A757" s="5"/>
      <c r="B757" s="5"/>
      <c r="C757" s="5"/>
      <c r="D757" s="5"/>
      <c r="E757" s="7"/>
      <c r="F757" s="8"/>
      <c r="G757" s="8"/>
      <c r="H757" s="8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>
      <c r="A758" s="5"/>
      <c r="B758" s="5"/>
      <c r="C758" s="5"/>
      <c r="D758" s="5"/>
      <c r="E758" s="7"/>
      <c r="F758" s="8"/>
      <c r="G758" s="8"/>
      <c r="H758" s="8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>
      <c r="A759" s="5"/>
      <c r="B759" s="5"/>
      <c r="C759" s="5"/>
      <c r="D759" s="5"/>
      <c r="E759" s="7"/>
      <c r="F759" s="8"/>
      <c r="G759" s="8"/>
      <c r="H759" s="8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>
      <c r="A760" s="5"/>
      <c r="B760" s="5"/>
      <c r="C760" s="5"/>
      <c r="D760" s="5"/>
      <c r="E760" s="7"/>
      <c r="F760" s="8"/>
      <c r="G760" s="8"/>
      <c r="H760" s="8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>
      <c r="A761" s="5"/>
      <c r="B761" s="5"/>
      <c r="C761" s="5"/>
      <c r="D761" s="5"/>
      <c r="E761" s="7"/>
      <c r="F761" s="8"/>
      <c r="G761" s="8"/>
      <c r="H761" s="8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>
      <c r="A762" s="5"/>
      <c r="B762" s="5"/>
      <c r="C762" s="5"/>
      <c r="D762" s="5"/>
      <c r="E762" s="7"/>
      <c r="F762" s="8"/>
      <c r="G762" s="8"/>
      <c r="H762" s="8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>
      <c r="A763" s="5"/>
      <c r="B763" s="5"/>
      <c r="C763" s="5"/>
      <c r="D763" s="5"/>
      <c r="E763" s="7"/>
      <c r="F763" s="8"/>
      <c r="G763" s="8"/>
      <c r="H763" s="8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>
      <c r="A764" s="5"/>
      <c r="B764" s="5"/>
      <c r="C764" s="5"/>
      <c r="D764" s="5"/>
      <c r="E764" s="7"/>
      <c r="F764" s="8"/>
      <c r="G764" s="8"/>
      <c r="H764" s="8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>
      <c r="A765" s="5"/>
      <c r="B765" s="5"/>
      <c r="C765" s="5"/>
      <c r="D765" s="5"/>
      <c r="E765" s="7"/>
      <c r="F765" s="8"/>
      <c r="G765" s="8"/>
      <c r="H765" s="8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>
      <c r="A766" s="5"/>
      <c r="B766" s="5"/>
      <c r="C766" s="5"/>
      <c r="D766" s="5"/>
      <c r="E766" s="7"/>
      <c r="F766" s="8"/>
      <c r="G766" s="8"/>
      <c r="H766" s="8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>
      <c r="A767" s="5"/>
      <c r="B767" s="5"/>
      <c r="C767" s="5"/>
      <c r="D767" s="5"/>
      <c r="E767" s="7"/>
      <c r="F767" s="8"/>
      <c r="G767" s="8"/>
      <c r="H767" s="8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>
      <c r="A768" s="5"/>
      <c r="B768" s="5"/>
      <c r="C768" s="5"/>
      <c r="D768" s="5"/>
      <c r="E768" s="7"/>
      <c r="F768" s="8"/>
      <c r="G768" s="8"/>
      <c r="H768" s="8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>
      <c r="A769" s="5"/>
      <c r="B769" s="5"/>
      <c r="C769" s="5"/>
      <c r="D769" s="5"/>
      <c r="E769" s="7"/>
      <c r="F769" s="8"/>
      <c r="G769" s="8"/>
      <c r="H769" s="8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>
      <c r="A770" s="5"/>
      <c r="B770" s="5"/>
      <c r="C770" s="5"/>
      <c r="D770" s="5"/>
      <c r="E770" s="7"/>
      <c r="F770" s="8"/>
      <c r="G770" s="8"/>
      <c r="H770" s="8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>
      <c r="A771" s="5"/>
      <c r="B771" s="5"/>
      <c r="C771" s="5"/>
      <c r="D771" s="5"/>
      <c r="E771" s="7"/>
      <c r="F771" s="8"/>
      <c r="G771" s="8"/>
      <c r="H771" s="8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>
      <c r="A772" s="5"/>
      <c r="B772" s="5"/>
      <c r="C772" s="5"/>
      <c r="D772" s="5"/>
      <c r="E772" s="7"/>
      <c r="F772" s="8"/>
      <c r="G772" s="8"/>
      <c r="H772" s="8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>
      <c r="A773" s="5"/>
      <c r="B773" s="5"/>
      <c r="C773" s="5"/>
      <c r="D773" s="5"/>
      <c r="E773" s="7"/>
      <c r="F773" s="8"/>
      <c r="G773" s="8"/>
      <c r="H773" s="8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>
      <c r="A774" s="5"/>
      <c r="B774" s="5"/>
      <c r="C774" s="5"/>
      <c r="D774" s="5"/>
      <c r="E774" s="7"/>
      <c r="F774" s="8"/>
      <c r="G774" s="8"/>
      <c r="H774" s="8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>
      <c r="A775" s="5"/>
      <c r="B775" s="5"/>
      <c r="C775" s="5"/>
      <c r="D775" s="5"/>
      <c r="E775" s="7"/>
      <c r="F775" s="8"/>
      <c r="G775" s="8"/>
      <c r="H775" s="8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>
      <c r="A776" s="5"/>
      <c r="B776" s="5"/>
      <c r="C776" s="5"/>
      <c r="D776" s="5"/>
      <c r="E776" s="7"/>
      <c r="F776" s="8"/>
      <c r="G776" s="8"/>
      <c r="H776" s="8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>
      <c r="A777" s="5"/>
      <c r="B777" s="5"/>
      <c r="C777" s="5"/>
      <c r="D777" s="5"/>
      <c r="E777" s="7"/>
      <c r="F777" s="8"/>
      <c r="G777" s="8"/>
      <c r="H777" s="8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>
      <c r="A778" s="5"/>
      <c r="B778" s="5"/>
      <c r="C778" s="5"/>
      <c r="D778" s="5"/>
      <c r="E778" s="7"/>
      <c r="F778" s="8"/>
      <c r="G778" s="8"/>
      <c r="H778" s="8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>
      <c r="A779" s="5"/>
      <c r="B779" s="5"/>
      <c r="C779" s="5"/>
      <c r="D779" s="5"/>
      <c r="E779" s="7"/>
      <c r="F779" s="8"/>
      <c r="G779" s="8"/>
      <c r="H779" s="8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>
      <c r="A780" s="5"/>
      <c r="B780" s="5"/>
      <c r="C780" s="5"/>
      <c r="D780" s="5"/>
      <c r="E780" s="7"/>
      <c r="F780" s="8"/>
      <c r="G780" s="8"/>
      <c r="H780" s="8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>
      <c r="A781" s="5"/>
      <c r="B781" s="5"/>
      <c r="C781" s="5"/>
      <c r="D781" s="5"/>
      <c r="E781" s="7"/>
      <c r="F781" s="8"/>
      <c r="G781" s="8"/>
      <c r="H781" s="8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>
      <c r="A782" s="5"/>
      <c r="B782" s="5"/>
      <c r="C782" s="5"/>
      <c r="D782" s="5"/>
      <c r="E782" s="7"/>
      <c r="F782" s="8"/>
      <c r="G782" s="8"/>
      <c r="H782" s="8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>
      <c r="A783" s="5"/>
      <c r="B783" s="5"/>
      <c r="C783" s="5"/>
      <c r="D783" s="5"/>
      <c r="E783" s="7"/>
      <c r="F783" s="8"/>
      <c r="G783" s="8"/>
      <c r="H783" s="8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>
      <c r="A784" s="5"/>
      <c r="B784" s="5"/>
      <c r="C784" s="5"/>
      <c r="D784" s="5"/>
      <c r="E784" s="7"/>
      <c r="F784" s="8"/>
      <c r="G784" s="8"/>
      <c r="H784" s="8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>
      <c r="A785" s="5"/>
      <c r="B785" s="5"/>
      <c r="C785" s="5"/>
      <c r="D785" s="5"/>
      <c r="E785" s="7"/>
      <c r="F785" s="8"/>
      <c r="G785" s="8"/>
      <c r="H785" s="8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>
      <c r="A786" s="5"/>
      <c r="B786" s="5"/>
      <c r="C786" s="5"/>
      <c r="D786" s="5"/>
      <c r="E786" s="7"/>
      <c r="F786" s="8"/>
      <c r="G786" s="8"/>
      <c r="H786" s="8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>
      <c r="A787" s="5"/>
      <c r="B787" s="5"/>
      <c r="C787" s="5"/>
      <c r="D787" s="5"/>
      <c r="E787" s="7"/>
      <c r="F787" s="8"/>
      <c r="G787" s="8"/>
      <c r="H787" s="8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>
      <c r="A788" s="5"/>
      <c r="B788" s="5"/>
      <c r="C788" s="5"/>
      <c r="D788" s="5"/>
      <c r="E788" s="7"/>
      <c r="F788" s="8"/>
      <c r="G788" s="8"/>
      <c r="H788" s="8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>
      <c r="A789" s="5"/>
      <c r="B789" s="5"/>
      <c r="C789" s="5"/>
      <c r="D789" s="5"/>
      <c r="E789" s="7"/>
      <c r="F789" s="8"/>
      <c r="G789" s="8"/>
      <c r="H789" s="8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>
      <c r="A790" s="5"/>
      <c r="B790" s="5"/>
      <c r="C790" s="5"/>
      <c r="D790" s="5"/>
      <c r="E790" s="7"/>
      <c r="F790" s="8"/>
      <c r="G790" s="8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>
      <c r="A791" s="5"/>
      <c r="B791" s="5"/>
      <c r="C791" s="5"/>
      <c r="D791" s="5"/>
      <c r="E791" s="7"/>
      <c r="F791" s="8"/>
      <c r="G791" s="8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>
      <c r="A792" s="5"/>
      <c r="B792" s="5"/>
      <c r="C792" s="5"/>
      <c r="D792" s="5"/>
      <c r="E792" s="7"/>
      <c r="F792" s="8"/>
      <c r="G792" s="8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>
      <c r="A793" s="5"/>
      <c r="B793" s="5"/>
      <c r="C793" s="5"/>
      <c r="D793" s="5"/>
      <c r="E793" s="7"/>
      <c r="F793" s="8"/>
      <c r="G793" s="8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>
      <c r="A794" s="5"/>
      <c r="B794" s="5"/>
      <c r="C794" s="5"/>
      <c r="D794" s="5"/>
      <c r="E794" s="7"/>
      <c r="F794" s="8"/>
      <c r="G794" s="8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>
      <c r="A795" s="5"/>
      <c r="B795" s="5"/>
      <c r="C795" s="5"/>
      <c r="D795" s="5"/>
      <c r="E795" s="7"/>
      <c r="F795" s="8"/>
      <c r="G795" s="8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>
      <c r="A796" s="5"/>
      <c r="B796" s="5"/>
      <c r="C796" s="5"/>
      <c r="D796" s="5"/>
      <c r="E796" s="7"/>
      <c r="F796" s="8"/>
      <c r="G796" s="8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>
      <c r="A797" s="5"/>
      <c r="B797" s="5"/>
      <c r="C797" s="5"/>
      <c r="D797" s="5"/>
      <c r="E797" s="7"/>
      <c r="F797" s="8"/>
      <c r="G797" s="8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>
      <c r="A798" s="5"/>
      <c r="B798" s="5"/>
      <c r="C798" s="5"/>
      <c r="D798" s="5"/>
      <c r="E798" s="7"/>
      <c r="F798" s="8"/>
      <c r="G798" s="8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>
      <c r="A799" s="5"/>
      <c r="B799" s="5"/>
      <c r="C799" s="5"/>
      <c r="D799" s="5"/>
      <c r="E799" s="7"/>
      <c r="F799" s="8"/>
      <c r="G799" s="8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>
      <c r="A800" s="5"/>
      <c r="B800" s="5"/>
      <c r="C800" s="5"/>
      <c r="D800" s="5"/>
      <c r="E800" s="7"/>
      <c r="F800" s="8"/>
      <c r="G800" s="8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>
      <c r="A801" s="5"/>
      <c r="B801" s="5"/>
      <c r="C801" s="5"/>
      <c r="D801" s="5"/>
      <c r="E801" s="7"/>
      <c r="F801" s="8"/>
      <c r="G801" s="8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>
      <c r="A802" s="5"/>
      <c r="B802" s="5"/>
      <c r="C802" s="5"/>
      <c r="D802" s="5"/>
      <c r="E802" s="7"/>
      <c r="F802" s="8"/>
      <c r="G802" s="8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>
      <c r="A803" s="5"/>
      <c r="B803" s="5"/>
      <c r="C803" s="5"/>
      <c r="D803" s="5"/>
      <c r="E803" s="7"/>
      <c r="F803" s="8"/>
      <c r="G803" s="8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>
      <c r="A804" s="5"/>
      <c r="B804" s="5"/>
      <c r="C804" s="5"/>
      <c r="D804" s="5"/>
      <c r="E804" s="7"/>
      <c r="F804" s="8"/>
      <c r="G804" s="8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>
      <c r="A805" s="5"/>
      <c r="B805" s="5"/>
      <c r="C805" s="5"/>
      <c r="D805" s="5"/>
      <c r="E805" s="7"/>
      <c r="F805" s="8"/>
      <c r="G805" s="8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>
      <c r="A806" s="5"/>
      <c r="B806" s="5"/>
      <c r="C806" s="5"/>
      <c r="D806" s="5"/>
      <c r="E806" s="7"/>
      <c r="F806" s="8"/>
      <c r="G806" s="8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>
      <c r="A807" s="5"/>
      <c r="B807" s="5"/>
      <c r="C807" s="5"/>
      <c r="D807" s="5"/>
      <c r="E807" s="7"/>
      <c r="F807" s="8"/>
      <c r="G807" s="8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>
      <c r="A808" s="5"/>
      <c r="B808" s="5"/>
      <c r="C808" s="5"/>
      <c r="D808" s="5"/>
      <c r="E808" s="7"/>
      <c r="F808" s="8"/>
      <c r="G808" s="8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>
      <c r="A809" s="5"/>
      <c r="B809" s="5"/>
      <c r="C809" s="5"/>
      <c r="D809" s="5"/>
      <c r="E809" s="7"/>
      <c r="F809" s="8"/>
      <c r="G809" s="8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>
      <c r="A810" s="5"/>
      <c r="B810" s="5"/>
      <c r="C810" s="5"/>
      <c r="D810" s="5"/>
      <c r="E810" s="7"/>
      <c r="F810" s="8"/>
      <c r="G810" s="8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>
      <c r="A811" s="5"/>
      <c r="B811" s="5"/>
      <c r="C811" s="5"/>
      <c r="D811" s="5"/>
      <c r="E811" s="7"/>
      <c r="F811" s="8"/>
      <c r="G811" s="8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>
      <c r="A812" s="5"/>
      <c r="B812" s="5"/>
      <c r="C812" s="5"/>
      <c r="D812" s="5"/>
      <c r="E812" s="7"/>
      <c r="F812" s="8"/>
      <c r="G812" s="8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>
      <c r="A813" s="5"/>
      <c r="B813" s="5"/>
      <c r="C813" s="5"/>
      <c r="D813" s="5"/>
      <c r="E813" s="7"/>
      <c r="F813" s="8"/>
      <c r="G813" s="8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>
      <c r="A814" s="5"/>
      <c r="B814" s="5"/>
      <c r="C814" s="5"/>
      <c r="D814" s="5"/>
      <c r="E814" s="7"/>
      <c r="F814" s="8"/>
      <c r="G814" s="8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>
      <c r="A815" s="5"/>
      <c r="B815" s="5"/>
      <c r="C815" s="5"/>
      <c r="D815" s="5"/>
      <c r="E815" s="7"/>
      <c r="F815" s="8"/>
      <c r="G815" s="8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>
      <c r="A816" s="5"/>
      <c r="B816" s="5"/>
      <c r="C816" s="5"/>
      <c r="D816" s="5"/>
      <c r="E816" s="7"/>
      <c r="F816" s="8"/>
      <c r="G816" s="8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>
      <c r="A817" s="5"/>
      <c r="B817" s="5"/>
      <c r="C817" s="5"/>
      <c r="D817" s="5"/>
      <c r="E817" s="7"/>
      <c r="F817" s="8"/>
      <c r="G817" s="8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>
      <c r="A818" s="5"/>
      <c r="B818" s="5"/>
      <c r="C818" s="5"/>
      <c r="D818" s="5"/>
      <c r="E818" s="7"/>
      <c r="F818" s="8"/>
      <c r="G818" s="8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>
      <c r="A819" s="5"/>
      <c r="B819" s="5"/>
      <c r="C819" s="5"/>
      <c r="D819" s="5"/>
      <c r="E819" s="7"/>
      <c r="F819" s="8"/>
      <c r="G819" s="8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>
      <c r="A820" s="5"/>
      <c r="B820" s="5"/>
      <c r="C820" s="5"/>
      <c r="D820" s="5"/>
      <c r="E820" s="7"/>
      <c r="F820" s="8"/>
      <c r="G820" s="8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>
      <c r="A821" s="5"/>
      <c r="B821" s="5"/>
      <c r="C821" s="5"/>
      <c r="D821" s="5"/>
      <c r="E821" s="7"/>
      <c r="F821" s="8"/>
      <c r="G821" s="8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>
      <c r="A822" s="5"/>
      <c r="B822" s="5"/>
      <c r="C822" s="5"/>
      <c r="D822" s="5"/>
      <c r="E822" s="7"/>
      <c r="F822" s="8"/>
      <c r="G822" s="8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>
      <c r="A823" s="5"/>
      <c r="B823" s="5"/>
      <c r="C823" s="5"/>
      <c r="D823" s="5"/>
      <c r="E823" s="7"/>
      <c r="F823" s="8"/>
      <c r="G823" s="8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>
      <c r="A824" s="5"/>
      <c r="B824" s="5"/>
      <c r="C824" s="5"/>
      <c r="D824" s="5"/>
      <c r="E824" s="7"/>
      <c r="F824" s="8"/>
      <c r="G824" s="8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>
      <c r="A825" s="5"/>
      <c r="B825" s="5"/>
      <c r="C825" s="5"/>
      <c r="D825" s="5"/>
      <c r="E825" s="7"/>
      <c r="F825" s="8"/>
      <c r="G825" s="8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>
      <c r="A826" s="5"/>
      <c r="B826" s="5"/>
      <c r="C826" s="5"/>
      <c r="D826" s="5"/>
      <c r="E826" s="7"/>
      <c r="F826" s="8"/>
      <c r="G826" s="8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>
      <c r="A827" s="5"/>
      <c r="B827" s="5"/>
      <c r="C827" s="5"/>
      <c r="D827" s="5"/>
      <c r="E827" s="7"/>
      <c r="F827" s="8"/>
      <c r="G827" s="8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>
      <c r="A828" s="5"/>
      <c r="B828" s="5"/>
      <c r="C828" s="5"/>
      <c r="D828" s="5"/>
      <c r="E828" s="7"/>
      <c r="F828" s="8"/>
      <c r="G828" s="8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>
      <c r="A829" s="5"/>
      <c r="B829" s="5"/>
      <c r="C829" s="5"/>
      <c r="D829" s="5"/>
      <c r="E829" s="7"/>
      <c r="F829" s="8"/>
      <c r="G829" s="8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>
      <c r="A830" s="5"/>
      <c r="B830" s="5"/>
      <c r="C830" s="5"/>
      <c r="D830" s="5"/>
      <c r="E830" s="7"/>
      <c r="F830" s="8"/>
      <c r="G830" s="8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>
      <c r="A831" s="5"/>
      <c r="B831" s="5"/>
      <c r="C831" s="5"/>
      <c r="D831" s="5"/>
      <c r="E831" s="7"/>
      <c r="F831" s="8"/>
      <c r="G831" s="8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>
      <c r="A832" s="5"/>
      <c r="B832" s="5"/>
      <c r="C832" s="5"/>
      <c r="D832" s="5"/>
      <c r="E832" s="7"/>
      <c r="F832" s="8"/>
      <c r="G832" s="8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>
      <c r="A833" s="5"/>
      <c r="B833" s="5"/>
      <c r="C833" s="5"/>
      <c r="D833" s="5"/>
      <c r="E833" s="7"/>
      <c r="F833" s="8"/>
      <c r="G833" s="8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>
      <c r="A834" s="5"/>
      <c r="B834" s="5"/>
      <c r="C834" s="5"/>
      <c r="D834" s="5"/>
      <c r="E834" s="7"/>
      <c r="F834" s="8"/>
      <c r="G834" s="8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>
      <c r="A835" s="5"/>
      <c r="B835" s="5"/>
      <c r="C835" s="5"/>
      <c r="D835" s="5"/>
      <c r="E835" s="7"/>
      <c r="F835" s="8"/>
      <c r="G835" s="8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>
      <c r="A836" s="5"/>
      <c r="B836" s="5"/>
      <c r="C836" s="5"/>
      <c r="D836" s="5"/>
      <c r="E836" s="7"/>
      <c r="F836" s="8"/>
      <c r="G836" s="8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>
      <c r="A837" s="5"/>
      <c r="B837" s="5"/>
      <c r="C837" s="5"/>
      <c r="D837" s="5"/>
      <c r="E837" s="7"/>
      <c r="F837" s="8"/>
      <c r="G837" s="8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>
      <c r="A838" s="5"/>
      <c r="B838" s="5"/>
      <c r="C838" s="5"/>
      <c r="D838" s="5"/>
      <c r="E838" s="7"/>
      <c r="F838" s="8"/>
      <c r="G838" s="8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>
      <c r="A839" s="5"/>
      <c r="B839" s="5"/>
      <c r="C839" s="5"/>
      <c r="D839" s="5"/>
      <c r="E839" s="7"/>
      <c r="F839" s="8"/>
      <c r="G839" s="8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>
      <c r="A840" s="5"/>
      <c r="B840" s="5"/>
      <c r="C840" s="5"/>
      <c r="D840" s="5"/>
      <c r="E840" s="7"/>
      <c r="F840" s="8"/>
      <c r="G840" s="8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>
      <c r="A841" s="5"/>
      <c r="B841" s="5"/>
      <c r="C841" s="5"/>
      <c r="D841" s="5"/>
      <c r="E841" s="7"/>
      <c r="F841" s="8"/>
      <c r="G841" s="8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>
      <c r="A842" s="5"/>
      <c r="B842" s="5"/>
      <c r="C842" s="5"/>
      <c r="D842" s="5"/>
      <c r="E842" s="7"/>
      <c r="F842" s="8"/>
      <c r="G842" s="8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>
      <c r="A843" s="5"/>
      <c r="B843" s="5"/>
      <c r="C843" s="5"/>
      <c r="D843" s="5"/>
      <c r="E843" s="7"/>
      <c r="F843" s="8"/>
      <c r="G843" s="8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>
      <c r="A844" s="5"/>
      <c r="B844" s="5"/>
      <c r="C844" s="5"/>
      <c r="D844" s="5"/>
      <c r="E844" s="7"/>
      <c r="F844" s="8"/>
      <c r="G844" s="8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>
      <c r="A845" s="5"/>
      <c r="B845" s="5"/>
      <c r="C845" s="5"/>
      <c r="D845" s="5"/>
      <c r="E845" s="7"/>
      <c r="F845" s="8"/>
      <c r="G845" s="8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>
      <c r="A846" s="5"/>
      <c r="B846" s="5"/>
      <c r="C846" s="5"/>
      <c r="D846" s="5"/>
      <c r="E846" s="7"/>
      <c r="F846" s="8"/>
      <c r="G846" s="8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>
      <c r="A847" s="5"/>
      <c r="B847" s="5"/>
      <c r="C847" s="5"/>
      <c r="D847" s="5"/>
      <c r="E847" s="7"/>
      <c r="F847" s="8"/>
      <c r="G847" s="8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>
      <c r="A848" s="5"/>
      <c r="B848" s="5"/>
      <c r="C848" s="5"/>
      <c r="D848" s="5"/>
      <c r="E848" s="7"/>
      <c r="F848" s="8"/>
      <c r="G848" s="8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>
      <c r="A849" s="5"/>
      <c r="B849" s="5"/>
      <c r="C849" s="5"/>
      <c r="D849" s="5"/>
      <c r="E849" s="7"/>
      <c r="F849" s="8"/>
      <c r="G849" s="8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>
      <c r="A850" s="5"/>
      <c r="B850" s="5"/>
      <c r="C850" s="5"/>
      <c r="D850" s="5"/>
      <c r="E850" s="7"/>
      <c r="F850" s="8"/>
      <c r="G850" s="8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>
      <c r="A851" s="5"/>
      <c r="B851" s="5"/>
      <c r="C851" s="5"/>
      <c r="D851" s="5"/>
      <c r="E851" s="7"/>
      <c r="F851" s="8"/>
      <c r="G851" s="8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>
      <c r="A852" s="5"/>
      <c r="B852" s="5"/>
      <c r="C852" s="5"/>
      <c r="D852" s="5"/>
      <c r="E852" s="7"/>
      <c r="F852" s="8"/>
      <c r="G852" s="8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>
      <c r="A853" s="5"/>
      <c r="B853" s="5"/>
      <c r="C853" s="5"/>
      <c r="D853" s="5"/>
      <c r="E853" s="7"/>
      <c r="F853" s="8"/>
      <c r="G853" s="8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>
      <c r="A854" s="5"/>
      <c r="B854" s="5"/>
      <c r="C854" s="5"/>
      <c r="D854" s="5"/>
      <c r="E854" s="7"/>
      <c r="F854" s="8"/>
      <c r="G854" s="8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>
      <c r="A855" s="5"/>
      <c r="B855" s="5"/>
      <c r="C855" s="5"/>
      <c r="D855" s="5"/>
      <c r="E855" s="7"/>
      <c r="F855" s="8"/>
      <c r="G855" s="8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>
      <c r="A856" s="5"/>
      <c r="B856" s="5"/>
      <c r="C856" s="5"/>
      <c r="D856" s="5"/>
      <c r="E856" s="7"/>
      <c r="F856" s="8"/>
      <c r="G856" s="8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>
      <c r="A857" s="5"/>
      <c r="B857" s="5"/>
      <c r="C857" s="5"/>
      <c r="D857" s="5"/>
      <c r="E857" s="7"/>
      <c r="F857" s="8"/>
      <c r="G857" s="8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>
      <c r="A858" s="5"/>
      <c r="B858" s="5"/>
      <c r="C858" s="5"/>
      <c r="D858" s="5"/>
      <c r="E858" s="7"/>
      <c r="F858" s="8"/>
      <c r="G858" s="8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>
      <c r="A859" s="5"/>
      <c r="B859" s="5"/>
      <c r="C859" s="5"/>
      <c r="D859" s="5"/>
      <c r="E859" s="7"/>
      <c r="F859" s="8"/>
      <c r="G859" s="8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>
      <c r="A860" s="5"/>
      <c r="B860" s="5"/>
      <c r="C860" s="5"/>
      <c r="D860" s="5"/>
      <c r="E860" s="7"/>
      <c r="F860" s="8"/>
      <c r="G860" s="8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>
      <c r="A861" s="5"/>
      <c r="B861" s="5"/>
      <c r="C861" s="5"/>
      <c r="D861" s="5"/>
      <c r="E861" s="7"/>
      <c r="F861" s="8"/>
      <c r="G861" s="8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>
      <c r="A862" s="5"/>
      <c r="B862" s="5"/>
      <c r="C862" s="5"/>
      <c r="D862" s="5"/>
      <c r="E862" s="7"/>
      <c r="F862" s="8"/>
      <c r="G862" s="8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>
      <c r="A863" s="5"/>
      <c r="B863" s="5"/>
      <c r="C863" s="5"/>
      <c r="D863" s="5"/>
      <c r="E863" s="7"/>
      <c r="F863" s="8"/>
      <c r="G863" s="8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>
      <c r="A864" s="5"/>
      <c r="B864" s="5"/>
      <c r="C864" s="5"/>
      <c r="D864" s="5"/>
      <c r="E864" s="7"/>
      <c r="F864" s="8"/>
      <c r="G864" s="8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>
      <c r="A865" s="5"/>
      <c r="B865" s="5"/>
      <c r="C865" s="5"/>
      <c r="D865" s="5"/>
      <c r="E865" s="7"/>
      <c r="F865" s="8"/>
      <c r="G865" s="8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>
      <c r="A866" s="5"/>
      <c r="B866" s="5"/>
      <c r="C866" s="5"/>
      <c r="D866" s="5"/>
      <c r="E866" s="7"/>
      <c r="F866" s="8"/>
      <c r="G866" s="8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>
      <c r="A867" s="5"/>
      <c r="B867" s="5"/>
      <c r="C867" s="5"/>
      <c r="D867" s="5"/>
      <c r="E867" s="7"/>
      <c r="F867" s="8"/>
      <c r="G867" s="8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>
      <c r="A868" s="5"/>
      <c r="B868" s="5"/>
      <c r="C868" s="5"/>
      <c r="D868" s="5"/>
      <c r="E868" s="7"/>
      <c r="F868" s="8"/>
      <c r="G868" s="8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>
      <c r="A869" s="5"/>
      <c r="B869" s="5"/>
      <c r="C869" s="5"/>
      <c r="D869" s="5"/>
      <c r="E869" s="7"/>
      <c r="F869" s="8"/>
      <c r="G869" s="8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>
      <c r="A870" s="5"/>
      <c r="B870" s="5"/>
      <c r="C870" s="5"/>
      <c r="D870" s="5"/>
      <c r="E870" s="7"/>
      <c r="F870" s="8"/>
      <c r="G870" s="8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>
      <c r="A871" s="5"/>
      <c r="B871" s="5"/>
      <c r="C871" s="5"/>
      <c r="D871" s="5"/>
      <c r="E871" s="7"/>
      <c r="F871" s="8"/>
      <c r="G871" s="8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>
      <c r="A872" s="5"/>
      <c r="B872" s="5"/>
      <c r="C872" s="5"/>
      <c r="D872" s="5"/>
      <c r="E872" s="7"/>
      <c r="F872" s="8"/>
      <c r="G872" s="8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>
      <c r="A873" s="5"/>
      <c r="B873" s="5"/>
      <c r="C873" s="5"/>
      <c r="D873" s="5"/>
      <c r="E873" s="7"/>
      <c r="F873" s="8"/>
      <c r="G873" s="8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>
      <c r="A874" s="5"/>
      <c r="B874" s="5"/>
      <c r="C874" s="5"/>
      <c r="D874" s="5"/>
      <c r="E874" s="7"/>
      <c r="F874" s="8"/>
      <c r="G874" s="8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>
      <c r="A875" s="5"/>
      <c r="B875" s="5"/>
      <c r="C875" s="5"/>
      <c r="D875" s="5"/>
      <c r="E875" s="7"/>
      <c r="F875" s="8"/>
      <c r="G875" s="8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>
      <c r="A876" s="5"/>
      <c r="B876" s="5"/>
      <c r="C876" s="5"/>
      <c r="D876" s="5"/>
      <c r="E876" s="7"/>
      <c r="F876" s="8"/>
      <c r="G876" s="8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>
      <c r="A877" s="5"/>
      <c r="B877" s="5"/>
      <c r="C877" s="5"/>
      <c r="D877" s="5"/>
      <c r="E877" s="7"/>
      <c r="F877" s="8"/>
      <c r="G877" s="8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>
      <c r="A878" s="5"/>
      <c r="B878" s="5"/>
      <c r="C878" s="5"/>
      <c r="D878" s="5"/>
      <c r="E878" s="7"/>
      <c r="F878" s="8"/>
      <c r="G878" s="8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>
      <c r="A879" s="5"/>
      <c r="B879" s="5"/>
      <c r="C879" s="5"/>
      <c r="D879" s="5"/>
      <c r="E879" s="7"/>
      <c r="F879" s="8"/>
      <c r="G879" s="8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>
      <c r="A880" s="5"/>
      <c r="B880" s="5"/>
      <c r="C880" s="5"/>
      <c r="D880" s="5"/>
      <c r="E880" s="7"/>
      <c r="F880" s="8"/>
      <c r="G880" s="8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>
      <c r="A881" s="5"/>
      <c r="B881" s="5"/>
      <c r="C881" s="5"/>
      <c r="D881" s="5"/>
      <c r="E881" s="7"/>
      <c r="F881" s="8"/>
      <c r="G881" s="8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>
      <c r="A882" s="5"/>
      <c r="B882" s="5"/>
      <c r="C882" s="5"/>
      <c r="D882" s="5"/>
      <c r="E882" s="7"/>
      <c r="F882" s="8"/>
      <c r="G882" s="8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>
      <c r="A883" s="5"/>
      <c r="B883" s="5"/>
      <c r="C883" s="5"/>
      <c r="D883" s="5"/>
      <c r="E883" s="7"/>
      <c r="F883" s="8"/>
      <c r="G883" s="8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>
      <c r="A884" s="5"/>
      <c r="B884" s="5"/>
      <c r="C884" s="5"/>
      <c r="D884" s="5"/>
      <c r="E884" s="7"/>
      <c r="F884" s="8"/>
      <c r="G884" s="8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>
      <c r="A885" s="5"/>
      <c r="B885" s="5"/>
      <c r="C885" s="5"/>
      <c r="D885" s="5"/>
      <c r="E885" s="7"/>
      <c r="F885" s="8"/>
      <c r="G885" s="8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>
      <c r="A886" s="5"/>
      <c r="B886" s="5"/>
      <c r="C886" s="5"/>
      <c r="D886" s="5"/>
      <c r="E886" s="7"/>
      <c r="F886" s="8"/>
      <c r="G886" s="8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>
      <c r="A887" s="5"/>
      <c r="B887" s="5"/>
      <c r="C887" s="5"/>
      <c r="D887" s="5"/>
      <c r="E887" s="7"/>
      <c r="F887" s="8"/>
      <c r="G887" s="8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>
      <c r="A888" s="5"/>
      <c r="B888" s="5"/>
      <c r="C888" s="5"/>
      <c r="D888" s="5"/>
      <c r="E888" s="7"/>
      <c r="F888" s="8"/>
      <c r="G888" s="8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>
      <c r="A889" s="5"/>
      <c r="B889" s="5"/>
      <c r="C889" s="5"/>
      <c r="D889" s="5"/>
      <c r="E889" s="7"/>
      <c r="F889" s="8"/>
      <c r="G889" s="8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>
      <c r="A890" s="5"/>
      <c r="B890" s="5"/>
      <c r="C890" s="5"/>
      <c r="D890" s="5"/>
      <c r="E890" s="7"/>
      <c r="F890" s="8"/>
      <c r="G890" s="8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>
      <c r="A891" s="5"/>
      <c r="B891" s="5"/>
      <c r="C891" s="5"/>
      <c r="D891" s="5"/>
      <c r="E891" s="7"/>
      <c r="F891" s="8"/>
      <c r="G891" s="8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>
      <c r="A892" s="5"/>
      <c r="B892" s="5"/>
      <c r="C892" s="5"/>
      <c r="D892" s="5"/>
      <c r="E892" s="7"/>
      <c r="F892" s="8"/>
      <c r="G892" s="8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>
      <c r="A893" s="5"/>
      <c r="B893" s="5"/>
      <c r="C893" s="5"/>
      <c r="D893" s="5"/>
      <c r="E893" s="7"/>
      <c r="F893" s="8"/>
      <c r="G893" s="8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>
      <c r="A894" s="5"/>
      <c r="B894" s="5"/>
      <c r="C894" s="5"/>
      <c r="D894" s="5"/>
      <c r="E894" s="7"/>
      <c r="F894" s="8"/>
      <c r="G894" s="8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>
      <c r="A895" s="5"/>
      <c r="B895" s="5"/>
      <c r="C895" s="5"/>
      <c r="D895" s="5"/>
      <c r="E895" s="7"/>
      <c r="F895" s="8"/>
      <c r="G895" s="8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>
      <c r="A896" s="5"/>
      <c r="B896" s="5"/>
      <c r="C896" s="5"/>
      <c r="D896" s="5"/>
      <c r="E896" s="7"/>
      <c r="F896" s="8"/>
      <c r="G896" s="8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>
      <c r="A897" s="5"/>
      <c r="B897" s="5"/>
      <c r="C897" s="5"/>
      <c r="D897" s="5"/>
      <c r="E897" s="7"/>
      <c r="F897" s="8"/>
      <c r="G897" s="8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>
      <c r="A898" s="5"/>
      <c r="B898" s="5"/>
      <c r="C898" s="5"/>
      <c r="D898" s="5"/>
      <c r="E898" s="7"/>
      <c r="F898" s="8"/>
      <c r="G898" s="8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>
      <c r="A899" s="5"/>
      <c r="B899" s="5"/>
      <c r="C899" s="5"/>
      <c r="D899" s="5"/>
      <c r="E899" s="7"/>
      <c r="F899" s="8"/>
      <c r="G899" s="8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>
      <c r="A900" s="5"/>
      <c r="B900" s="5"/>
      <c r="C900" s="5"/>
      <c r="D900" s="5"/>
      <c r="E900" s="7"/>
      <c r="F900" s="8"/>
      <c r="G900" s="8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>
      <c r="A901" s="5"/>
      <c r="B901" s="5"/>
      <c r="C901" s="5"/>
      <c r="D901" s="5"/>
      <c r="E901" s="7"/>
      <c r="F901" s="8"/>
      <c r="G901" s="8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>
      <c r="A902" s="5"/>
      <c r="B902" s="5"/>
      <c r="C902" s="5"/>
      <c r="D902" s="5"/>
      <c r="E902" s="7"/>
      <c r="F902" s="8"/>
      <c r="G902" s="8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>
      <c r="A903" s="5"/>
      <c r="B903" s="5"/>
      <c r="C903" s="5"/>
      <c r="D903" s="5"/>
      <c r="E903" s="7"/>
      <c r="F903" s="8"/>
      <c r="G903" s="8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>
      <c r="A904" s="5"/>
      <c r="B904" s="5"/>
      <c r="C904" s="5"/>
      <c r="D904" s="5"/>
      <c r="E904" s="7"/>
      <c r="F904" s="8"/>
      <c r="G904" s="8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>
      <c r="A905" s="5"/>
      <c r="B905" s="5"/>
      <c r="C905" s="5"/>
      <c r="D905" s="5"/>
      <c r="E905" s="7"/>
      <c r="F905" s="8"/>
      <c r="G905" s="8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>
      <c r="A906" s="5"/>
      <c r="B906" s="5"/>
      <c r="C906" s="5"/>
      <c r="D906" s="5"/>
      <c r="E906" s="7"/>
      <c r="F906" s="8"/>
      <c r="G906" s="8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>
      <c r="A907" s="5"/>
      <c r="B907" s="5"/>
      <c r="C907" s="5"/>
      <c r="D907" s="5"/>
      <c r="E907" s="7"/>
      <c r="F907" s="8"/>
      <c r="G907" s="8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>
      <c r="A908" s="5"/>
      <c r="B908" s="5"/>
      <c r="C908" s="5"/>
      <c r="D908" s="5"/>
      <c r="E908" s="7"/>
      <c r="F908" s="8"/>
      <c r="G908" s="8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>
      <c r="A909" s="5"/>
      <c r="B909" s="5"/>
      <c r="C909" s="5"/>
      <c r="D909" s="5"/>
      <c r="E909" s="7"/>
      <c r="F909" s="8"/>
      <c r="G909" s="8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>
      <c r="A910" s="5"/>
      <c r="B910" s="5"/>
      <c r="C910" s="5"/>
      <c r="D910" s="5"/>
      <c r="E910" s="7"/>
      <c r="F910" s="8"/>
      <c r="G910" s="8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>
      <c r="A911" s="5"/>
      <c r="B911" s="5"/>
      <c r="C911" s="5"/>
      <c r="D911" s="5"/>
      <c r="E911" s="7"/>
      <c r="F911" s="8"/>
      <c r="G911" s="8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>
      <c r="A912" s="5"/>
      <c r="B912" s="5"/>
      <c r="C912" s="5"/>
      <c r="D912" s="5"/>
      <c r="E912" s="7"/>
      <c r="F912" s="8"/>
      <c r="G912" s="8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>
      <c r="A913" s="5"/>
      <c r="B913" s="5"/>
      <c r="C913" s="5"/>
      <c r="D913" s="5"/>
      <c r="E913" s="7"/>
      <c r="F913" s="8"/>
      <c r="G913" s="8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>
      <c r="A914" s="5"/>
      <c r="B914" s="5"/>
      <c r="C914" s="5"/>
      <c r="D914" s="5"/>
      <c r="E914" s="7"/>
      <c r="F914" s="8"/>
      <c r="G914" s="8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>
      <c r="A915" s="5"/>
      <c r="B915" s="5"/>
      <c r="C915" s="5"/>
      <c r="D915" s="5"/>
      <c r="E915" s="7"/>
      <c r="F915" s="8"/>
      <c r="G915" s="8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>
      <c r="A916" s="5"/>
      <c r="B916" s="5"/>
      <c r="C916" s="5"/>
      <c r="D916" s="5"/>
      <c r="E916" s="7"/>
      <c r="F916" s="8"/>
      <c r="G916" s="8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>
      <c r="A917" s="5"/>
      <c r="B917" s="5"/>
      <c r="C917" s="5"/>
      <c r="D917" s="5"/>
      <c r="E917" s="7"/>
      <c r="F917" s="8"/>
      <c r="G917" s="8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>
      <c r="A918" s="5"/>
      <c r="B918" s="5"/>
      <c r="C918" s="5"/>
      <c r="D918" s="5"/>
      <c r="E918" s="7"/>
      <c r="F918" s="8"/>
      <c r="G918" s="8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>
      <c r="A919" s="5"/>
      <c r="B919" s="5"/>
      <c r="C919" s="5"/>
      <c r="D919" s="5"/>
      <c r="E919" s="7"/>
      <c r="F919" s="8"/>
      <c r="G919" s="8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>
      <c r="A920" s="5"/>
      <c r="B920" s="5"/>
      <c r="C920" s="5"/>
      <c r="D920" s="5"/>
      <c r="E920" s="7"/>
      <c r="F920" s="8"/>
      <c r="G920" s="8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>
      <c r="A921" s="5"/>
      <c r="B921" s="5"/>
      <c r="C921" s="5"/>
      <c r="D921" s="5"/>
      <c r="E921" s="7"/>
      <c r="F921" s="8"/>
      <c r="G921" s="8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>
      <c r="A922" s="5"/>
      <c r="B922" s="5"/>
      <c r="C922" s="5"/>
      <c r="D922" s="5"/>
      <c r="E922" s="7"/>
      <c r="F922" s="8"/>
      <c r="G922" s="8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>
      <c r="A923" s="5"/>
      <c r="B923" s="5"/>
      <c r="C923" s="5"/>
      <c r="D923" s="5"/>
      <c r="E923" s="7"/>
      <c r="F923" s="8"/>
      <c r="G923" s="8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>
      <c r="A924" s="5"/>
      <c r="B924" s="5"/>
      <c r="C924" s="5"/>
      <c r="D924" s="5"/>
      <c r="E924" s="7"/>
      <c r="F924" s="8"/>
      <c r="G924" s="8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>
      <c r="A925" s="5"/>
      <c r="B925" s="5"/>
      <c r="C925" s="5"/>
      <c r="D925" s="5"/>
      <c r="E925" s="7"/>
      <c r="F925" s="8"/>
      <c r="G925" s="8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>
      <c r="A926" s="5"/>
      <c r="B926" s="5"/>
      <c r="C926" s="5"/>
      <c r="D926" s="5"/>
      <c r="E926" s="7"/>
      <c r="F926" s="8"/>
      <c r="G926" s="8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>
      <c r="A927" s="5"/>
      <c r="B927" s="5"/>
      <c r="C927" s="5"/>
      <c r="D927" s="5"/>
      <c r="E927" s="7"/>
      <c r="F927" s="8"/>
      <c r="G927" s="8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>
      <c r="A928" s="5"/>
      <c r="B928" s="5"/>
      <c r="C928" s="5"/>
      <c r="D928" s="5"/>
      <c r="E928" s="7"/>
      <c r="F928" s="8"/>
      <c r="G928" s="8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>
      <c r="A929" s="5"/>
      <c r="B929" s="5"/>
      <c r="C929" s="5"/>
      <c r="D929" s="5"/>
      <c r="E929" s="7"/>
      <c r="F929" s="8"/>
      <c r="G929" s="8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>
      <c r="A930" s="5"/>
      <c r="B930" s="5"/>
      <c r="C930" s="5"/>
      <c r="D930" s="5"/>
      <c r="E930" s="7"/>
      <c r="F930" s="8"/>
      <c r="G930" s="8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>
      <c r="A931" s="5"/>
      <c r="B931" s="5"/>
      <c r="C931" s="5"/>
      <c r="D931" s="5"/>
      <c r="E931" s="7"/>
      <c r="F931" s="8"/>
      <c r="G931" s="8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>
      <c r="A932" s="5"/>
      <c r="B932" s="5"/>
      <c r="C932" s="5"/>
      <c r="D932" s="5"/>
      <c r="E932" s="7"/>
      <c r="F932" s="8"/>
      <c r="G932" s="8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>
      <c r="A933" s="5"/>
      <c r="B933" s="5"/>
      <c r="C933" s="5"/>
      <c r="D933" s="5"/>
      <c r="E933" s="7"/>
      <c r="F933" s="8"/>
      <c r="G933" s="8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>
      <c r="A934" s="5"/>
      <c r="B934" s="5"/>
      <c r="C934" s="5"/>
      <c r="D934" s="5"/>
      <c r="E934" s="7"/>
      <c r="F934" s="8"/>
      <c r="G934" s="8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>
      <c r="A935" s="5"/>
      <c r="B935" s="5"/>
      <c r="C935" s="5"/>
      <c r="D935" s="5"/>
      <c r="E935" s="7"/>
      <c r="F935" s="8"/>
      <c r="G935" s="8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>
      <c r="A936" s="5"/>
      <c r="B936" s="5"/>
      <c r="C936" s="5"/>
      <c r="D936" s="5"/>
      <c r="E936" s="7"/>
      <c r="F936" s="8"/>
      <c r="G936" s="8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>
      <c r="A937" s="5"/>
      <c r="B937" s="5"/>
      <c r="C937" s="5"/>
      <c r="D937" s="5"/>
      <c r="E937" s="7"/>
      <c r="F937" s="8"/>
      <c r="G937" s="8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>
      <c r="A938" s="5"/>
      <c r="B938" s="5"/>
      <c r="C938" s="5"/>
      <c r="D938" s="5"/>
      <c r="E938" s="7"/>
      <c r="F938" s="8"/>
      <c r="G938" s="8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>
      <c r="A939" s="5"/>
      <c r="B939" s="5"/>
      <c r="C939" s="5"/>
      <c r="D939" s="5"/>
      <c r="E939" s="7"/>
      <c r="F939" s="8"/>
      <c r="G939" s="8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>
      <c r="A940" s="5"/>
      <c r="B940" s="5"/>
      <c r="C940" s="5"/>
      <c r="D940" s="5"/>
      <c r="E940" s="7"/>
      <c r="F940" s="8"/>
      <c r="G940" s="8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>
      <c r="A941" s="5"/>
      <c r="B941" s="5"/>
      <c r="C941" s="5"/>
      <c r="D941" s="5"/>
      <c r="E941" s="7"/>
      <c r="F941" s="8"/>
      <c r="G941" s="8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>
      <c r="A942" s="5"/>
      <c r="B942" s="5"/>
      <c r="C942" s="5"/>
      <c r="D942" s="5"/>
      <c r="E942" s="7"/>
      <c r="F942" s="8"/>
      <c r="G942" s="8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>
      <c r="A943" s="5"/>
      <c r="B943" s="5"/>
      <c r="C943" s="5"/>
      <c r="D943" s="5"/>
      <c r="E943" s="7"/>
      <c r="F943" s="8"/>
      <c r="G943" s="8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>
      <c r="A944" s="5"/>
      <c r="B944" s="5"/>
      <c r="C944" s="5"/>
      <c r="D944" s="5"/>
      <c r="E944" s="7"/>
      <c r="F944" s="8"/>
      <c r="G944" s="8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>
      <c r="A945" s="5"/>
      <c r="B945" s="5"/>
      <c r="C945" s="5"/>
      <c r="D945" s="5"/>
      <c r="E945" s="7"/>
      <c r="F945" s="8"/>
      <c r="G945" s="8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>
      <c r="A946" s="5"/>
      <c r="B946" s="5"/>
      <c r="C946" s="5"/>
      <c r="D946" s="5"/>
      <c r="E946" s="7"/>
      <c r="F946" s="8"/>
      <c r="G946" s="8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>
      <c r="A947" s="5"/>
      <c r="B947" s="5"/>
      <c r="C947" s="5"/>
      <c r="D947" s="5"/>
      <c r="E947" s="7"/>
      <c r="F947" s="8"/>
      <c r="G947" s="8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>
      <c r="A948" s="5"/>
      <c r="B948" s="5"/>
      <c r="C948" s="5"/>
      <c r="D948" s="5"/>
      <c r="E948" s="7"/>
      <c r="F948" s="8"/>
      <c r="G948" s="8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>
      <c r="A949" s="5"/>
      <c r="B949" s="5"/>
      <c r="C949" s="5"/>
      <c r="D949" s="5"/>
      <c r="E949" s="7"/>
      <c r="F949" s="8"/>
      <c r="G949" s="8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>
      <c r="A950" s="5"/>
      <c r="B950" s="5"/>
      <c r="C950" s="5"/>
      <c r="D950" s="5"/>
      <c r="E950" s="7"/>
      <c r="F950" s="8"/>
      <c r="G950" s="8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>
      <c r="A951" s="5"/>
      <c r="B951" s="5"/>
      <c r="C951" s="5"/>
      <c r="D951" s="5"/>
      <c r="E951" s="7"/>
      <c r="F951" s="8"/>
      <c r="G951" s="8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>
      <c r="A952" s="5"/>
      <c r="B952" s="5"/>
      <c r="C952" s="5"/>
      <c r="D952" s="5"/>
      <c r="E952" s="7"/>
      <c r="F952" s="8"/>
      <c r="G952" s="8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>
      <c r="A953" s="5"/>
      <c r="B953" s="5"/>
      <c r="C953" s="5"/>
      <c r="D953" s="5"/>
      <c r="E953" s="7"/>
      <c r="F953" s="8"/>
      <c r="G953" s="8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>
      <c r="A954" s="5"/>
      <c r="B954" s="5"/>
      <c r="C954" s="5"/>
      <c r="D954" s="5"/>
      <c r="E954" s="7"/>
      <c r="F954" s="8"/>
      <c r="G954" s="8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>
      <c r="A955" s="5"/>
      <c r="B955" s="5"/>
      <c r="C955" s="5"/>
      <c r="D955" s="5"/>
      <c r="E955" s="7"/>
      <c r="F955" s="8"/>
      <c r="G955" s="8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>
      <c r="A956" s="5"/>
      <c r="B956" s="5"/>
      <c r="C956" s="5"/>
      <c r="D956" s="5"/>
      <c r="E956" s="7"/>
      <c r="F956" s="8"/>
      <c r="G956" s="8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>
      <c r="A957" s="5"/>
      <c r="B957" s="5"/>
      <c r="C957" s="5"/>
      <c r="D957" s="5"/>
      <c r="E957" s="7"/>
      <c r="F957" s="8"/>
      <c r="G957" s="8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>
      <c r="A958" s="5"/>
      <c r="B958" s="5"/>
      <c r="C958" s="5"/>
      <c r="D958" s="5"/>
      <c r="E958" s="7"/>
      <c r="F958" s="8"/>
      <c r="G958" s="8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>
      <c r="A959" s="5"/>
      <c r="B959" s="5"/>
      <c r="C959" s="5"/>
      <c r="D959" s="5"/>
      <c r="E959" s="7"/>
      <c r="F959" s="8"/>
      <c r="G959" s="8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>
      <c r="A960" s="5"/>
      <c r="B960" s="5"/>
      <c r="C960" s="5"/>
      <c r="D960" s="5"/>
      <c r="E960" s="7"/>
      <c r="F960" s="8"/>
      <c r="G960" s="8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>
      <c r="A961" s="5"/>
      <c r="B961" s="5"/>
      <c r="C961" s="5"/>
      <c r="D961" s="5"/>
      <c r="E961" s="7"/>
      <c r="F961" s="8"/>
      <c r="G961" s="8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>
      <c r="A962" s="5"/>
      <c r="B962" s="5"/>
      <c r="C962" s="5"/>
      <c r="D962" s="5"/>
      <c r="E962" s="7"/>
      <c r="F962" s="8"/>
      <c r="G962" s="8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>
      <c r="A963" s="5"/>
      <c r="B963" s="5"/>
      <c r="C963" s="5"/>
      <c r="D963" s="5"/>
      <c r="E963" s="7"/>
      <c r="F963" s="8"/>
      <c r="G963" s="8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>
      <c r="A964" s="5"/>
      <c r="B964" s="5"/>
      <c r="C964" s="5"/>
      <c r="D964" s="5"/>
      <c r="E964" s="7"/>
      <c r="F964" s="8"/>
      <c r="G964" s="8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>
      <c r="A965" s="5"/>
      <c r="B965" s="5"/>
      <c r="C965" s="5"/>
      <c r="D965" s="5"/>
      <c r="E965" s="7"/>
      <c r="F965" s="8"/>
      <c r="G965" s="8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>
      <c r="A966" s="5"/>
      <c r="B966" s="5"/>
      <c r="C966" s="5"/>
      <c r="D966" s="5"/>
      <c r="E966" s="7"/>
      <c r="F966" s="8"/>
      <c r="G966" s="8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>
      <c r="A967" s="5"/>
      <c r="B967" s="5"/>
      <c r="C967" s="5"/>
      <c r="D967" s="5"/>
      <c r="E967" s="7"/>
      <c r="F967" s="8"/>
      <c r="G967" s="8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>
      <c r="A968" s="5"/>
      <c r="B968" s="5"/>
      <c r="C968" s="5"/>
      <c r="D968" s="5"/>
      <c r="E968" s="7"/>
      <c r="F968" s="8"/>
      <c r="G968" s="8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>
      <c r="A969" s="5"/>
      <c r="B969" s="5"/>
      <c r="C969" s="5"/>
      <c r="D969" s="5"/>
      <c r="E969" s="7"/>
      <c r="F969" s="8"/>
      <c r="G969" s="8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>
      <c r="A970" s="5"/>
      <c r="B970" s="5"/>
      <c r="C970" s="5"/>
      <c r="D970" s="5"/>
      <c r="E970" s="7"/>
      <c r="F970" s="8"/>
      <c r="G970" s="8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>
      <c r="A971" s="5"/>
      <c r="B971" s="5"/>
      <c r="C971" s="5"/>
      <c r="D971" s="5"/>
      <c r="E971" s="7"/>
      <c r="F971" s="8"/>
      <c r="G971" s="8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>
      <c r="A972" s="5"/>
      <c r="B972" s="5"/>
      <c r="C972" s="5"/>
      <c r="D972" s="5"/>
      <c r="E972" s="7"/>
      <c r="F972" s="8"/>
      <c r="G972" s="8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>
      <c r="A973" s="5"/>
      <c r="B973" s="5"/>
      <c r="C973" s="5"/>
      <c r="D973" s="5"/>
      <c r="E973" s="7"/>
      <c r="F973" s="8"/>
      <c r="G973" s="8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>
      <c r="A974" s="5"/>
      <c r="B974" s="5"/>
      <c r="C974" s="5"/>
      <c r="D974" s="5"/>
      <c r="E974" s="7"/>
      <c r="F974" s="8"/>
      <c r="G974" s="8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>
      <c r="A975" s="5"/>
      <c r="B975" s="5"/>
      <c r="C975" s="5"/>
      <c r="D975" s="5"/>
      <c r="E975" s="7"/>
      <c r="F975" s="8"/>
      <c r="G975" s="8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>
      <c r="A976" s="5"/>
      <c r="B976" s="5"/>
      <c r="C976" s="5"/>
      <c r="D976" s="5"/>
      <c r="E976" s="7"/>
      <c r="F976" s="8"/>
      <c r="G976" s="8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>
      <c r="A977" s="5"/>
      <c r="B977" s="5"/>
      <c r="C977" s="5"/>
      <c r="D977" s="5"/>
      <c r="E977" s="7"/>
      <c r="F977" s="8"/>
      <c r="G977" s="8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>
      <c r="A978" s="5"/>
      <c r="B978" s="5"/>
      <c r="C978" s="5"/>
      <c r="D978" s="5"/>
      <c r="E978" s="7"/>
      <c r="F978" s="8"/>
      <c r="G978" s="8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>
      <c r="A979" s="5"/>
      <c r="B979" s="5"/>
      <c r="C979" s="5"/>
      <c r="D979" s="5"/>
      <c r="E979" s="7"/>
      <c r="F979" s="8"/>
      <c r="G979" s="8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>
      <c r="A980" s="5"/>
      <c r="B980" s="5"/>
      <c r="C980" s="5"/>
      <c r="D980" s="5"/>
      <c r="E980" s="7"/>
      <c r="F980" s="8"/>
      <c r="G980" s="8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>
      <c r="A981" s="5"/>
      <c r="B981" s="5"/>
      <c r="C981" s="5"/>
      <c r="D981" s="5"/>
      <c r="E981" s="7"/>
      <c r="F981" s="8"/>
      <c r="G981" s="8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>
      <c r="A982" s="5"/>
      <c r="B982" s="5"/>
      <c r="C982" s="5"/>
      <c r="D982" s="5"/>
      <c r="E982" s="7"/>
      <c r="F982" s="8"/>
      <c r="G982" s="8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>
      <c r="A983" s="5"/>
      <c r="B983" s="5"/>
      <c r="C983" s="5"/>
      <c r="D983" s="5"/>
      <c r="E983" s="7"/>
      <c r="F983" s="8"/>
      <c r="G983" s="8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>
      <c r="A984" s="5"/>
      <c r="B984" s="5"/>
      <c r="C984" s="5"/>
      <c r="D984" s="5"/>
      <c r="E984" s="7"/>
      <c r="F984" s="8"/>
      <c r="G984" s="8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>
      <c r="A985" s="5"/>
      <c r="B985" s="5"/>
      <c r="C985" s="5"/>
      <c r="D985" s="5"/>
      <c r="E985" s="7"/>
      <c r="F985" s="8"/>
      <c r="G985" s="8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>
      <c r="A986" s="5"/>
      <c r="B986" s="5"/>
      <c r="C986" s="5"/>
      <c r="D986" s="5"/>
      <c r="E986" s="7"/>
      <c r="F986" s="8"/>
      <c r="G986" s="8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>
      <c r="A987" s="5"/>
      <c r="B987" s="5"/>
      <c r="C987" s="5"/>
      <c r="D987" s="5"/>
      <c r="E987" s="7"/>
      <c r="F987" s="8"/>
      <c r="G987" s="8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>
      <c r="A988" s="5"/>
      <c r="B988" s="5"/>
      <c r="C988" s="5"/>
      <c r="D988" s="5"/>
      <c r="E988" s="7"/>
      <c r="F988" s="8"/>
      <c r="G988" s="8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>
      <c r="A989" s="5"/>
      <c r="B989" s="5"/>
      <c r="C989" s="5"/>
      <c r="D989" s="5"/>
      <c r="E989" s="7"/>
      <c r="F989" s="8"/>
      <c r="G989" s="8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>
      <c r="A990" s="5"/>
      <c r="B990" s="5"/>
      <c r="C990" s="5"/>
      <c r="D990" s="5"/>
      <c r="E990" s="7"/>
      <c r="F990" s="8"/>
      <c r="G990" s="8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>
      <c r="A991" s="5"/>
      <c r="B991" s="5"/>
      <c r="C991" s="5"/>
      <c r="D991" s="5"/>
      <c r="E991" s="7"/>
      <c r="F991" s="8"/>
      <c r="G991" s="8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>
      <c r="A992" s="5"/>
      <c r="B992" s="5"/>
      <c r="C992" s="5"/>
      <c r="D992" s="5"/>
      <c r="E992" s="7"/>
      <c r="F992" s="8"/>
      <c r="G992" s="8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>
      <c r="A993" s="5"/>
      <c r="B993" s="5"/>
      <c r="C993" s="5"/>
      <c r="D993" s="5"/>
      <c r="E993" s="7"/>
      <c r="F993" s="8"/>
      <c r="G993" s="8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>
      <c r="A994" s="5"/>
      <c r="B994" s="5"/>
      <c r="C994" s="5"/>
      <c r="D994" s="5"/>
      <c r="E994" s="7"/>
      <c r="F994" s="8"/>
      <c r="G994" s="8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>
      <c r="A995" s="5"/>
      <c r="B995" s="5"/>
      <c r="C995" s="5"/>
      <c r="D995" s="5"/>
      <c r="E995" s="7"/>
      <c r="F995" s="8"/>
      <c r="G995" s="8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  <row r="996">
      <c r="A996" s="5"/>
      <c r="B996" s="5"/>
      <c r="C996" s="5"/>
      <c r="D996" s="5"/>
      <c r="E996" s="7"/>
      <c r="F996" s="8"/>
      <c r="G996" s="8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</row>
    <row r="997">
      <c r="A997" s="5"/>
      <c r="B997" s="5"/>
      <c r="C997" s="5"/>
      <c r="D997" s="5"/>
      <c r="E997" s="7"/>
      <c r="F997" s="8"/>
      <c r="G997" s="8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</row>
    <row r="998">
      <c r="A998" s="5"/>
      <c r="B998" s="5"/>
      <c r="C998" s="5"/>
      <c r="D998" s="5"/>
      <c r="E998" s="7"/>
      <c r="F998" s="8"/>
      <c r="G998" s="8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</row>
    <row r="999">
      <c r="A999" s="5"/>
      <c r="B999" s="5"/>
      <c r="C999" s="5"/>
      <c r="D999" s="5"/>
      <c r="E999" s="7"/>
      <c r="F999" s="8"/>
      <c r="G999" s="8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</row>
    <row r="1000">
      <c r="A1000" s="5"/>
      <c r="B1000" s="5"/>
      <c r="C1000" s="5"/>
      <c r="D1000" s="5"/>
      <c r="E1000" s="7"/>
      <c r="F1000" s="8"/>
      <c r="G1000" s="8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</row>
  </sheetData>
  <drawing r:id="rId1"/>
</worksheet>
</file>